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0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melanieeppler/Desktop/*ME-DIA*/02_Projekte/HSM/"/>
    </mc:Choice>
  </mc:AlternateContent>
  <xr:revisionPtr revIDLastSave="0" documentId="8_{695E7690-9F02-F24E-9B32-396D27E6E845}" xr6:coauthVersionLast="32" xr6:coauthVersionMax="32" xr10:uidLastSave="{00000000-0000-0000-0000-000000000000}"/>
  <bookViews>
    <workbookView xWindow="0" yWindow="460" windowWidth="28800" windowHeight="11700" tabRatio="774" activeTab="2" xr2:uid="{00000000-000D-0000-FFFF-FFFF00000000}"/>
  </bookViews>
  <sheets>
    <sheet name="Plan MB" sheetId="49" state="hidden" r:id="rId1"/>
    <sheet name="Plan WIW" sheetId="47" r:id="rId2"/>
    <sheet name="Plan ET" sheetId="55" r:id="rId3"/>
    <sheet name="Abfrage Lehrende" sheetId="53" state="hidden" r:id="rId4"/>
    <sheet name="Raumabfrage" sheetId="54" state="hidden" r:id="rId5"/>
  </sheets>
  <externalReferences>
    <externalReference r:id="rId6"/>
  </externalReferences>
  <definedNames>
    <definedName name="_xlnm.Print_Area" localSheetId="0">'Plan MB'!$A$1:$BF$139</definedName>
    <definedName name="_xlnm.Print_Area" localSheetId="1">'Plan WIW'!$A$1:$AH$139</definedName>
    <definedName name="_xlnm.Print_Area" localSheetId="4">Raumabfrage!$A$1:$AU$149</definedName>
    <definedName name="G">'[1]Plan ET'!#REF!</definedName>
    <definedName name="Print_Area" localSheetId="2">'Plan ET'!$A$2:$AX$145</definedName>
    <definedName name="Print_Area" localSheetId="0">'Plan MB'!$A$1:$BE$139</definedName>
    <definedName name="Print_Area" localSheetId="1">'Plan WIW'!$A$1:$AG$138</definedName>
    <definedName name="Print_Area" localSheetId="4">Raumabfrage!$A$1:$AU$146</definedName>
  </definedNames>
  <calcPr calcId="179017"/>
</workbook>
</file>

<file path=xl/calcChain.xml><?xml version="1.0" encoding="utf-8"?>
<calcChain xmlns="http://schemas.openxmlformats.org/spreadsheetml/2006/main">
  <c r="G16" i="54" l="1"/>
  <c r="G17" i="54"/>
  <c r="G18" i="54"/>
  <c r="G19" i="54"/>
  <c r="G20" i="54"/>
  <c r="G21" i="54"/>
  <c r="G22" i="54"/>
  <c r="G23" i="54"/>
  <c r="G24" i="54"/>
  <c r="G25" i="54"/>
  <c r="G26" i="54"/>
  <c r="G27" i="54"/>
  <c r="G28" i="54"/>
  <c r="G29" i="54"/>
  <c r="G30" i="54"/>
  <c r="G31" i="54"/>
  <c r="G32" i="54"/>
  <c r="G33" i="54"/>
  <c r="G34" i="54"/>
  <c r="Q3" i="53" l="1"/>
  <c r="Q4" i="53"/>
  <c r="Q5" i="53"/>
  <c r="Q6" i="53"/>
  <c r="Q7" i="53"/>
  <c r="Q8" i="53"/>
  <c r="Q9" i="53"/>
  <c r="Q10" i="53"/>
  <c r="Q11" i="53"/>
  <c r="Q12" i="53"/>
  <c r="Q13" i="53"/>
  <c r="Q14" i="53"/>
  <c r="Q15" i="53"/>
  <c r="Q16" i="53"/>
  <c r="Q17" i="53"/>
  <c r="Q18" i="53"/>
  <c r="Q19" i="53"/>
  <c r="Q20" i="53"/>
  <c r="Q21" i="53"/>
  <c r="Q22" i="53"/>
  <c r="Q23" i="53"/>
  <c r="Q24" i="53"/>
  <c r="Q25" i="53"/>
  <c r="Q26" i="53"/>
  <c r="Q27" i="53"/>
  <c r="Q28" i="53"/>
  <c r="Q29" i="53"/>
  <c r="Q30" i="53"/>
  <c r="Q31" i="53"/>
  <c r="Q32" i="53"/>
  <c r="Q33" i="53"/>
  <c r="Q34" i="53"/>
  <c r="Q35" i="53"/>
  <c r="Q36" i="53"/>
  <c r="Q37" i="53"/>
  <c r="Q38" i="53"/>
  <c r="Q39" i="53"/>
  <c r="Q40" i="53"/>
  <c r="Q41" i="53"/>
  <c r="Q42" i="53"/>
  <c r="Q43" i="53"/>
  <c r="Q44" i="53"/>
  <c r="Q45" i="53"/>
  <c r="Q46" i="53"/>
  <c r="Q47" i="53"/>
  <c r="Q48" i="53"/>
  <c r="Q49" i="53"/>
  <c r="Q50" i="53"/>
  <c r="Q51" i="53"/>
  <c r="Q52" i="53"/>
  <c r="Q53" i="53"/>
  <c r="Q54" i="53"/>
  <c r="Q55" i="53"/>
  <c r="Q56" i="53"/>
  <c r="Q57" i="53"/>
  <c r="Q58" i="53"/>
  <c r="Q59" i="53"/>
  <c r="Q60" i="53"/>
  <c r="Q61" i="53"/>
  <c r="Q62" i="53"/>
  <c r="Q63" i="53"/>
  <c r="Q64" i="53"/>
  <c r="Q65" i="53"/>
  <c r="Q66" i="53"/>
  <c r="Q67" i="53"/>
  <c r="Q68" i="53"/>
  <c r="Q69" i="53"/>
  <c r="Q70" i="53"/>
  <c r="Q71" i="53"/>
  <c r="Q72" i="53"/>
  <c r="Q73" i="53"/>
  <c r="Q74" i="53"/>
  <c r="Q75" i="53"/>
  <c r="Q76" i="53"/>
  <c r="Q77" i="53"/>
  <c r="Q78" i="53"/>
  <c r="Q79" i="53"/>
  <c r="Q80" i="53"/>
  <c r="Q81" i="53"/>
  <c r="Q82" i="53"/>
  <c r="Q83" i="53"/>
  <c r="Q84" i="53"/>
  <c r="Q85" i="53"/>
  <c r="Q86" i="53"/>
  <c r="Q87" i="53"/>
  <c r="Q88" i="53"/>
  <c r="Q89" i="53"/>
  <c r="Q90" i="53"/>
  <c r="Q91" i="53"/>
  <c r="Q92" i="53"/>
  <c r="Q93" i="53"/>
  <c r="Q94" i="53"/>
  <c r="Q95" i="53"/>
  <c r="Q96" i="53"/>
  <c r="Q97" i="53"/>
  <c r="Q98" i="53"/>
  <c r="Q99" i="53"/>
  <c r="Q100" i="53"/>
  <c r="Q101" i="53"/>
  <c r="Q102" i="53"/>
  <c r="Q103" i="53"/>
  <c r="Q104" i="53"/>
  <c r="Q105" i="53"/>
  <c r="Q106" i="53"/>
  <c r="Q107" i="53"/>
  <c r="Q108" i="53"/>
  <c r="Q109" i="53"/>
  <c r="Q110" i="53"/>
  <c r="Q111" i="53"/>
  <c r="Q112" i="53"/>
  <c r="Q113" i="53"/>
  <c r="Q114" i="53"/>
  <c r="Q115" i="53"/>
  <c r="Q116" i="53"/>
  <c r="Q117" i="53"/>
  <c r="Q118" i="53"/>
  <c r="Q119" i="53"/>
  <c r="Q120" i="53"/>
  <c r="Q121" i="53"/>
  <c r="Q122" i="53"/>
  <c r="Q123" i="53"/>
  <c r="Q124" i="53"/>
  <c r="Q125" i="53"/>
  <c r="Q126" i="53"/>
  <c r="Q127" i="53"/>
  <c r="Q128" i="53"/>
  <c r="Q129" i="53"/>
  <c r="Q130" i="53"/>
  <c r="Q131" i="53"/>
  <c r="Q132" i="53"/>
  <c r="Q133" i="53"/>
  <c r="Q134" i="53"/>
  <c r="Q135" i="53"/>
  <c r="Q2" i="53"/>
  <c r="I90" i="53" l="1"/>
  <c r="I3" i="53" l="1"/>
  <c r="I4" i="53"/>
  <c r="I5" i="53"/>
  <c r="I6" i="53"/>
  <c r="I7" i="53"/>
  <c r="I8" i="53"/>
  <c r="I9" i="53"/>
  <c r="I10" i="53"/>
  <c r="I11" i="53"/>
  <c r="I12" i="53"/>
  <c r="I13" i="53"/>
  <c r="I14" i="53"/>
  <c r="I15" i="53"/>
  <c r="I16" i="53"/>
  <c r="I17" i="53"/>
  <c r="I18" i="53"/>
  <c r="I19" i="53"/>
  <c r="I20" i="53"/>
  <c r="I21" i="53"/>
  <c r="I22" i="53"/>
  <c r="I23" i="53"/>
  <c r="I24" i="53"/>
  <c r="I25" i="53"/>
  <c r="I26" i="53"/>
  <c r="I27" i="53"/>
  <c r="I28" i="53"/>
  <c r="I29" i="53"/>
  <c r="I30" i="53"/>
  <c r="I31" i="53"/>
  <c r="I32" i="53"/>
  <c r="I33" i="53"/>
  <c r="I34" i="53"/>
  <c r="I35" i="53"/>
  <c r="I36" i="53"/>
  <c r="I37" i="53"/>
  <c r="I38" i="53"/>
  <c r="I39" i="53"/>
  <c r="I40" i="53"/>
  <c r="I41" i="53"/>
  <c r="I42" i="53"/>
  <c r="I43" i="53"/>
  <c r="I44" i="53"/>
  <c r="I45" i="53"/>
  <c r="I46" i="53"/>
  <c r="I47" i="53"/>
  <c r="I48" i="53"/>
  <c r="I49" i="53"/>
  <c r="I50" i="53"/>
  <c r="I51" i="53"/>
  <c r="I52" i="53"/>
  <c r="I53" i="53"/>
  <c r="I54" i="53"/>
  <c r="I55" i="53"/>
  <c r="I56" i="53"/>
  <c r="I57" i="53"/>
  <c r="I58" i="53"/>
  <c r="I59" i="53"/>
  <c r="I60" i="53"/>
  <c r="I61" i="53"/>
  <c r="I62" i="53"/>
  <c r="I63" i="53"/>
  <c r="I64" i="53"/>
  <c r="I65" i="53"/>
  <c r="I66" i="53"/>
  <c r="I67" i="53"/>
  <c r="I68" i="53"/>
  <c r="I69" i="53"/>
  <c r="I70" i="53"/>
  <c r="I71" i="53"/>
  <c r="I72" i="53"/>
  <c r="I73" i="53"/>
  <c r="I74" i="53"/>
  <c r="I75" i="53"/>
  <c r="I76" i="53"/>
  <c r="I77" i="53"/>
  <c r="I78" i="53"/>
  <c r="I79" i="53"/>
  <c r="I80" i="53"/>
  <c r="I81" i="53"/>
  <c r="I82" i="53"/>
  <c r="I83" i="53"/>
  <c r="I84" i="53"/>
  <c r="I85" i="53"/>
  <c r="I86" i="53"/>
  <c r="I87" i="53"/>
  <c r="I88" i="53"/>
  <c r="I89" i="53"/>
  <c r="I91" i="53"/>
  <c r="I92" i="53"/>
  <c r="I93" i="53"/>
  <c r="I94" i="53"/>
  <c r="I95" i="53"/>
  <c r="I96" i="53"/>
  <c r="I97" i="53"/>
  <c r="I98" i="53"/>
  <c r="I99" i="53"/>
  <c r="I100" i="53"/>
  <c r="I101" i="53"/>
  <c r="I102" i="53"/>
  <c r="I103" i="53"/>
  <c r="I104" i="53"/>
  <c r="I105" i="53"/>
  <c r="I106" i="53"/>
  <c r="I107" i="53"/>
  <c r="I108" i="53"/>
  <c r="I109" i="53"/>
  <c r="I110" i="53"/>
  <c r="I111" i="53"/>
  <c r="I112" i="53"/>
  <c r="I113" i="53"/>
  <c r="I114" i="53"/>
  <c r="I115" i="53"/>
  <c r="I116" i="53"/>
  <c r="I117" i="53"/>
  <c r="I118" i="53"/>
  <c r="I119" i="53"/>
  <c r="I120" i="53"/>
  <c r="I121" i="53"/>
  <c r="I122" i="53"/>
  <c r="I123" i="53"/>
  <c r="I124" i="53"/>
  <c r="I125" i="53"/>
  <c r="I126" i="53"/>
  <c r="I127" i="53"/>
  <c r="I128" i="53"/>
  <c r="I129" i="53"/>
  <c r="I130" i="53"/>
  <c r="I131" i="53"/>
  <c r="I132" i="53"/>
  <c r="I133" i="53"/>
  <c r="I134" i="53"/>
  <c r="I135" i="53"/>
  <c r="I2" i="53"/>
  <c r="W3" i="53" l="1"/>
  <c r="W4" i="53"/>
  <c r="W5" i="53"/>
  <c r="W6" i="53"/>
  <c r="W7" i="53"/>
  <c r="W8" i="53"/>
  <c r="W9" i="53"/>
  <c r="W10" i="53"/>
  <c r="W11" i="53"/>
  <c r="W12" i="53"/>
  <c r="W13" i="53"/>
  <c r="W14" i="53"/>
  <c r="W15" i="53"/>
  <c r="W16" i="53"/>
  <c r="W17" i="53"/>
  <c r="W18" i="53"/>
  <c r="W19" i="53"/>
  <c r="W20" i="53"/>
  <c r="W21" i="53"/>
  <c r="W22" i="53"/>
  <c r="W23" i="53"/>
  <c r="W24" i="53"/>
  <c r="W25" i="53"/>
  <c r="W26" i="53"/>
  <c r="W27" i="53"/>
  <c r="W28" i="53"/>
  <c r="W29" i="53"/>
  <c r="W30" i="53"/>
  <c r="W31" i="53"/>
  <c r="W32" i="53"/>
  <c r="W33" i="53"/>
  <c r="W34" i="53"/>
  <c r="W35" i="53"/>
  <c r="W36" i="53"/>
  <c r="W37" i="53"/>
  <c r="W38" i="53"/>
  <c r="W39" i="53"/>
  <c r="W40" i="53"/>
  <c r="W41" i="53"/>
  <c r="W42" i="53"/>
  <c r="W43" i="53"/>
  <c r="W44" i="53"/>
  <c r="W45" i="53"/>
  <c r="W46" i="53"/>
  <c r="W47" i="53"/>
  <c r="W48" i="53"/>
  <c r="W49" i="53"/>
  <c r="W50" i="53"/>
  <c r="W51" i="53"/>
  <c r="W52" i="53"/>
  <c r="W53" i="53"/>
  <c r="W54" i="53"/>
  <c r="W55" i="53"/>
  <c r="W56" i="53"/>
  <c r="W57" i="53"/>
  <c r="W58" i="53"/>
  <c r="W59" i="53"/>
  <c r="W60" i="53"/>
  <c r="W61" i="53"/>
  <c r="W62" i="53"/>
  <c r="W63" i="53"/>
  <c r="W64" i="53"/>
  <c r="W65" i="53"/>
  <c r="W66" i="53"/>
  <c r="W67" i="53"/>
  <c r="W68" i="53"/>
  <c r="W69" i="53"/>
  <c r="W70" i="53"/>
  <c r="W71" i="53"/>
  <c r="W72" i="53"/>
  <c r="W73" i="53"/>
  <c r="W74" i="53"/>
  <c r="W75" i="53"/>
  <c r="W76" i="53"/>
  <c r="W77" i="53"/>
  <c r="W78" i="53"/>
  <c r="W79" i="53"/>
  <c r="W80" i="53"/>
  <c r="W81" i="53"/>
  <c r="W82" i="53"/>
  <c r="W83" i="53"/>
  <c r="W84" i="53"/>
  <c r="W85" i="53"/>
  <c r="W86" i="53"/>
  <c r="W87" i="53"/>
  <c r="W88" i="53"/>
  <c r="W89" i="53"/>
  <c r="W90" i="53"/>
  <c r="W91" i="53"/>
  <c r="W92" i="53"/>
  <c r="W93" i="53"/>
  <c r="W94" i="53"/>
  <c r="W95" i="53"/>
  <c r="W96" i="53"/>
  <c r="W97" i="53"/>
  <c r="W98" i="53"/>
  <c r="W99" i="53"/>
  <c r="W100" i="53"/>
  <c r="W101" i="53"/>
  <c r="W102" i="53"/>
  <c r="W103" i="53"/>
  <c r="W104" i="53"/>
  <c r="W105" i="53"/>
  <c r="W106" i="53"/>
  <c r="W107" i="53"/>
  <c r="W108" i="53"/>
  <c r="W109" i="53"/>
  <c r="W110" i="53"/>
  <c r="W111" i="53"/>
  <c r="W112" i="53"/>
  <c r="W113" i="53"/>
  <c r="W114" i="53"/>
  <c r="W115" i="53"/>
  <c r="W116" i="53"/>
  <c r="W117" i="53"/>
  <c r="W118" i="53"/>
  <c r="W119" i="53"/>
  <c r="W120" i="53"/>
  <c r="W121" i="53"/>
  <c r="W122" i="53"/>
  <c r="W123" i="53"/>
  <c r="W124" i="53"/>
  <c r="W125" i="53"/>
  <c r="W126" i="53"/>
  <c r="W127" i="53"/>
  <c r="W128" i="53"/>
  <c r="W129" i="53"/>
  <c r="W130" i="53"/>
  <c r="W131" i="53"/>
  <c r="W132" i="53"/>
  <c r="W133" i="53"/>
  <c r="W134" i="53"/>
  <c r="W135" i="53"/>
  <c r="W2" i="53"/>
  <c r="C3" i="53"/>
  <c r="E3" i="53"/>
  <c r="E4" i="53"/>
  <c r="E5" i="53"/>
  <c r="E6" i="53"/>
  <c r="E7" i="53"/>
  <c r="E8" i="53"/>
  <c r="E9" i="53"/>
  <c r="E10" i="53"/>
  <c r="E11" i="53"/>
  <c r="E12" i="53"/>
  <c r="E13" i="53"/>
  <c r="E14" i="53"/>
  <c r="E15" i="53"/>
  <c r="E16" i="53"/>
  <c r="E17" i="53"/>
  <c r="E18" i="53"/>
  <c r="E19" i="53"/>
  <c r="E20" i="53"/>
  <c r="E21" i="53"/>
  <c r="E22" i="53"/>
  <c r="E23" i="53"/>
  <c r="E24" i="53"/>
  <c r="E25" i="53"/>
  <c r="E26" i="53"/>
  <c r="E27" i="53"/>
  <c r="E28" i="53"/>
  <c r="E29" i="53"/>
  <c r="E30" i="53"/>
  <c r="E31" i="53"/>
  <c r="E32" i="53"/>
  <c r="E33" i="53"/>
  <c r="E34" i="53"/>
  <c r="E35" i="53"/>
  <c r="E36" i="53"/>
  <c r="E37" i="53"/>
  <c r="E38" i="53"/>
  <c r="E39" i="53"/>
  <c r="E40" i="53"/>
  <c r="E41" i="53"/>
  <c r="E42" i="53"/>
  <c r="E43" i="53"/>
  <c r="E44" i="53"/>
  <c r="E45" i="53"/>
  <c r="E46" i="53"/>
  <c r="E47" i="53"/>
  <c r="E48" i="53"/>
  <c r="E49" i="53"/>
  <c r="E50" i="53"/>
  <c r="E51" i="53"/>
  <c r="E52" i="53"/>
  <c r="E53" i="53"/>
  <c r="E54" i="53"/>
  <c r="E55" i="53"/>
  <c r="E56" i="53"/>
  <c r="E57" i="53"/>
  <c r="E58" i="53"/>
  <c r="E59" i="53"/>
  <c r="E60" i="53"/>
  <c r="E61" i="53"/>
  <c r="E62" i="53"/>
  <c r="E63" i="53"/>
  <c r="E64" i="53"/>
  <c r="E65" i="53"/>
  <c r="E66" i="53"/>
  <c r="E67" i="53"/>
  <c r="E68" i="53"/>
  <c r="E69" i="53"/>
  <c r="E70" i="53"/>
  <c r="E71" i="53"/>
  <c r="E72" i="53"/>
  <c r="E73" i="53"/>
  <c r="E74" i="53"/>
  <c r="E75" i="53"/>
  <c r="E76" i="53"/>
  <c r="E77" i="53"/>
  <c r="E78" i="53"/>
  <c r="E79" i="53"/>
  <c r="E80" i="53"/>
  <c r="E81" i="53"/>
  <c r="E82" i="53"/>
  <c r="E83" i="53"/>
  <c r="E84" i="53"/>
  <c r="E85" i="53"/>
  <c r="E86" i="53"/>
  <c r="E87" i="53"/>
  <c r="E88" i="53"/>
  <c r="E89" i="53"/>
  <c r="E90" i="53"/>
  <c r="E91" i="53"/>
  <c r="E92" i="53"/>
  <c r="E93" i="53"/>
  <c r="E94" i="53"/>
  <c r="E95" i="53"/>
  <c r="E96" i="53"/>
  <c r="E97" i="53"/>
  <c r="E98" i="53"/>
  <c r="E99" i="53"/>
  <c r="E100" i="53"/>
  <c r="E101" i="53"/>
  <c r="E102" i="53"/>
  <c r="E103" i="53"/>
  <c r="E104" i="53"/>
  <c r="E105" i="53"/>
  <c r="E106" i="53"/>
  <c r="E107" i="53"/>
  <c r="E108" i="53"/>
  <c r="E109" i="53"/>
  <c r="E110" i="53"/>
  <c r="E111" i="53"/>
  <c r="E112" i="53"/>
  <c r="E113" i="53"/>
  <c r="E114" i="53"/>
  <c r="E115" i="53"/>
  <c r="E116" i="53"/>
  <c r="E117" i="53"/>
  <c r="E118" i="53"/>
  <c r="E119" i="53"/>
  <c r="E120" i="53"/>
  <c r="E121" i="53"/>
  <c r="E122" i="53"/>
  <c r="E123" i="53"/>
  <c r="E124" i="53"/>
  <c r="E125" i="53"/>
  <c r="E126" i="53"/>
  <c r="E127" i="53"/>
  <c r="E128" i="53"/>
  <c r="E129" i="53"/>
  <c r="E130" i="53"/>
  <c r="E131" i="53"/>
  <c r="E132" i="53"/>
  <c r="E133" i="53"/>
  <c r="E134" i="53"/>
  <c r="E135" i="53"/>
  <c r="E2" i="53"/>
  <c r="P3" i="53"/>
  <c r="P4" i="53"/>
  <c r="P5" i="53"/>
  <c r="P6" i="53"/>
  <c r="P7" i="53"/>
  <c r="P8" i="53"/>
  <c r="P9" i="53"/>
  <c r="P10" i="53"/>
  <c r="P11" i="53"/>
  <c r="P12" i="53"/>
  <c r="P13" i="53"/>
  <c r="P14" i="53"/>
  <c r="P15" i="53"/>
  <c r="P16" i="53"/>
  <c r="P17" i="53"/>
  <c r="P18" i="53"/>
  <c r="P19" i="53"/>
  <c r="P20" i="53"/>
  <c r="P21" i="53"/>
  <c r="P22" i="53"/>
  <c r="P23" i="53"/>
  <c r="P24" i="53"/>
  <c r="P25" i="53"/>
  <c r="P26" i="53"/>
  <c r="P27" i="53"/>
  <c r="P28" i="53"/>
  <c r="P29" i="53"/>
  <c r="P30" i="53"/>
  <c r="P31" i="53"/>
  <c r="P32" i="53"/>
  <c r="P33" i="53"/>
  <c r="P34" i="53"/>
  <c r="P35" i="53"/>
  <c r="P36" i="53"/>
  <c r="P37" i="53"/>
  <c r="P38" i="53"/>
  <c r="P39" i="53"/>
  <c r="P40" i="53"/>
  <c r="P41" i="53"/>
  <c r="P42" i="53"/>
  <c r="P43" i="53"/>
  <c r="P44" i="53"/>
  <c r="P45" i="53"/>
  <c r="P46" i="53"/>
  <c r="P47" i="53"/>
  <c r="P48" i="53"/>
  <c r="P49" i="53"/>
  <c r="P50" i="53"/>
  <c r="P51" i="53"/>
  <c r="P52" i="53"/>
  <c r="P53" i="53"/>
  <c r="P54" i="53"/>
  <c r="P55" i="53"/>
  <c r="P56" i="53"/>
  <c r="P57" i="53"/>
  <c r="P58" i="53"/>
  <c r="P59" i="53"/>
  <c r="P60" i="53"/>
  <c r="P61" i="53"/>
  <c r="P62" i="53"/>
  <c r="P63" i="53"/>
  <c r="P64" i="53"/>
  <c r="P65" i="53"/>
  <c r="P66" i="53"/>
  <c r="P67" i="53"/>
  <c r="P68" i="53"/>
  <c r="P69" i="53"/>
  <c r="P70" i="53"/>
  <c r="P71" i="53"/>
  <c r="P72" i="53"/>
  <c r="P73" i="53"/>
  <c r="P74" i="53"/>
  <c r="P75" i="53"/>
  <c r="P76" i="53"/>
  <c r="P77" i="53"/>
  <c r="P78" i="53"/>
  <c r="P79" i="53"/>
  <c r="P80" i="53"/>
  <c r="P81" i="53"/>
  <c r="P82" i="53"/>
  <c r="P83" i="53"/>
  <c r="P84" i="53"/>
  <c r="P85" i="53"/>
  <c r="P86" i="53"/>
  <c r="P87" i="53"/>
  <c r="P88" i="53"/>
  <c r="P89" i="53"/>
  <c r="P90" i="53"/>
  <c r="P91" i="53"/>
  <c r="P92" i="53"/>
  <c r="P93" i="53"/>
  <c r="P94" i="53"/>
  <c r="P95" i="53"/>
  <c r="P96" i="53"/>
  <c r="P97" i="53"/>
  <c r="P98" i="53"/>
  <c r="P99" i="53"/>
  <c r="P100" i="53"/>
  <c r="P101" i="53"/>
  <c r="P102" i="53"/>
  <c r="P103" i="53"/>
  <c r="P104" i="53"/>
  <c r="P105" i="53"/>
  <c r="P106" i="53"/>
  <c r="P107" i="53"/>
  <c r="P108" i="53"/>
  <c r="P109" i="53"/>
  <c r="P110" i="53"/>
  <c r="P111" i="53"/>
  <c r="P112" i="53"/>
  <c r="P113" i="53"/>
  <c r="P114" i="53"/>
  <c r="P115" i="53"/>
  <c r="P116" i="53"/>
  <c r="P117" i="53"/>
  <c r="P118" i="53"/>
  <c r="P119" i="53"/>
  <c r="P120" i="53"/>
  <c r="P121" i="53"/>
  <c r="P122" i="53"/>
  <c r="P123" i="53"/>
  <c r="P124" i="53"/>
  <c r="P125" i="53"/>
  <c r="P126" i="53"/>
  <c r="P127" i="53"/>
  <c r="P128" i="53"/>
  <c r="P129" i="53"/>
  <c r="P130" i="53"/>
  <c r="P131" i="53"/>
  <c r="P132" i="53"/>
  <c r="P133" i="53"/>
  <c r="P134" i="53"/>
  <c r="P135" i="53"/>
  <c r="P2" i="53"/>
  <c r="AH6" i="54"/>
  <c r="AH7" i="54"/>
  <c r="AH8" i="54"/>
  <c r="AH9" i="54"/>
  <c r="AH10" i="54"/>
  <c r="AH11" i="54"/>
  <c r="AH12" i="54"/>
  <c r="AH13" i="54"/>
  <c r="AH14" i="54"/>
  <c r="AH15" i="54"/>
  <c r="AH16" i="54"/>
  <c r="AH17" i="54"/>
  <c r="AH18" i="54"/>
  <c r="AH19" i="54"/>
  <c r="AH20" i="54"/>
  <c r="AH21" i="54"/>
  <c r="AH22" i="54"/>
  <c r="AH23" i="54"/>
  <c r="AH24" i="54"/>
  <c r="AH25" i="54"/>
  <c r="AH26" i="54"/>
  <c r="AH27" i="54"/>
  <c r="AH28" i="54"/>
  <c r="AH29" i="54"/>
  <c r="AH30" i="54"/>
  <c r="AH31" i="54"/>
  <c r="AH32" i="54"/>
  <c r="AH33" i="54"/>
  <c r="AH34" i="54"/>
  <c r="AH35" i="54"/>
  <c r="AH36" i="54"/>
  <c r="AH37" i="54"/>
  <c r="AH38" i="54"/>
  <c r="AH39" i="54"/>
  <c r="AH40" i="54"/>
  <c r="AH41" i="54"/>
  <c r="AH42" i="54"/>
  <c r="AH43" i="54"/>
  <c r="AH44" i="54"/>
  <c r="AH45" i="54"/>
  <c r="AH46" i="54"/>
  <c r="AH47" i="54"/>
  <c r="AH48" i="54"/>
  <c r="AH49" i="54"/>
  <c r="AH50" i="54"/>
  <c r="AH51" i="54"/>
  <c r="AH52" i="54"/>
  <c r="AH53" i="54"/>
  <c r="AH54" i="54"/>
  <c r="AH55" i="54"/>
  <c r="AH56" i="54"/>
  <c r="AH57" i="54"/>
  <c r="AH58" i="54"/>
  <c r="AH59" i="54"/>
  <c r="AH60" i="54"/>
  <c r="AH61" i="54"/>
  <c r="AH62" i="54"/>
  <c r="AH63" i="54"/>
  <c r="AH64" i="54"/>
  <c r="AH65" i="54"/>
  <c r="AH66" i="54"/>
  <c r="AH67" i="54"/>
  <c r="AH68" i="54"/>
  <c r="AH69" i="54"/>
  <c r="AH70" i="54"/>
  <c r="AH71" i="54"/>
  <c r="AH72" i="54"/>
  <c r="AH73" i="54"/>
  <c r="AH74" i="54"/>
  <c r="AH75" i="54"/>
  <c r="AH76" i="54"/>
  <c r="AH77" i="54"/>
  <c r="AH78" i="54"/>
  <c r="AH79" i="54"/>
  <c r="AH80" i="54"/>
  <c r="AH81" i="54"/>
  <c r="AH82" i="54"/>
  <c r="AH83" i="54"/>
  <c r="AH84" i="54"/>
  <c r="AH85" i="54"/>
  <c r="AH86" i="54"/>
  <c r="AH87" i="54"/>
  <c r="AH88" i="54"/>
  <c r="AH89" i="54"/>
  <c r="AH90" i="54"/>
  <c r="AH91" i="54"/>
  <c r="AH92" i="54"/>
  <c r="AH93" i="54"/>
  <c r="AH94" i="54"/>
  <c r="AH95" i="54"/>
  <c r="AH96" i="54"/>
  <c r="AH97" i="54"/>
  <c r="AH98" i="54"/>
  <c r="AH99" i="54"/>
  <c r="AH100" i="54"/>
  <c r="AH101" i="54"/>
  <c r="AH102" i="54"/>
  <c r="AH103" i="54"/>
  <c r="AH104" i="54"/>
  <c r="AH105" i="54"/>
  <c r="AH106" i="54"/>
  <c r="AH107" i="54"/>
  <c r="AH108" i="54"/>
  <c r="AH109" i="54"/>
  <c r="AH110" i="54"/>
  <c r="AH111" i="54"/>
  <c r="AH112" i="54"/>
  <c r="AH113" i="54"/>
  <c r="AH114" i="54"/>
  <c r="AH115" i="54"/>
  <c r="AH116" i="54"/>
  <c r="AH117" i="54"/>
  <c r="AH118" i="54"/>
  <c r="AH119" i="54"/>
  <c r="AH120" i="54"/>
  <c r="AH121" i="54"/>
  <c r="AH122" i="54"/>
  <c r="AH123" i="54"/>
  <c r="AH124" i="54"/>
  <c r="AH125" i="54"/>
  <c r="AH126" i="54"/>
  <c r="AH127" i="54"/>
  <c r="AH128" i="54"/>
  <c r="AH129" i="54"/>
  <c r="AH130" i="54"/>
  <c r="AH131" i="54"/>
  <c r="AH132" i="54"/>
  <c r="AH133" i="54"/>
  <c r="AH134" i="54"/>
  <c r="AH135" i="54"/>
  <c r="AH136" i="54"/>
  <c r="AH137" i="54"/>
  <c r="AH138" i="54"/>
  <c r="Z118" i="54"/>
  <c r="AA118" i="54"/>
  <c r="Z119" i="54"/>
  <c r="AA119" i="54"/>
  <c r="Z120" i="54"/>
  <c r="AA120" i="54"/>
  <c r="Z121" i="54"/>
  <c r="AA121" i="54"/>
  <c r="Z122" i="54"/>
  <c r="AA122" i="54"/>
  <c r="Z123" i="54"/>
  <c r="AA123" i="54"/>
  <c r="Z124" i="54"/>
  <c r="AA124" i="54"/>
  <c r="Z125" i="54"/>
  <c r="AA125" i="54"/>
  <c r="Z126" i="54"/>
  <c r="AA126" i="54"/>
  <c r="Z127" i="54"/>
  <c r="AA127" i="54"/>
  <c r="Z128" i="54"/>
  <c r="AA128" i="54"/>
  <c r="Z129" i="54"/>
  <c r="AA129" i="54"/>
  <c r="Z130" i="54"/>
  <c r="AA130" i="54"/>
  <c r="Z131" i="54"/>
  <c r="AA131" i="54"/>
  <c r="Z132" i="54"/>
  <c r="AA132" i="54"/>
  <c r="Z133" i="54"/>
  <c r="AA133" i="54"/>
  <c r="Z134" i="54"/>
  <c r="AA134" i="54"/>
  <c r="Z135" i="54"/>
  <c r="AA135" i="54"/>
  <c r="Z136" i="54"/>
  <c r="AA136" i="54"/>
  <c r="Z137" i="54"/>
  <c r="AA137" i="54"/>
  <c r="Z138" i="54"/>
  <c r="AA138" i="54"/>
  <c r="Z87" i="54"/>
  <c r="AA87" i="54"/>
  <c r="Z88" i="54"/>
  <c r="AA88" i="54"/>
  <c r="Z89" i="54"/>
  <c r="AA89" i="54"/>
  <c r="Z90" i="54"/>
  <c r="AA90" i="54"/>
  <c r="Z91" i="54"/>
  <c r="AA91" i="54"/>
  <c r="Z92" i="54"/>
  <c r="AA92" i="54"/>
  <c r="Z93" i="54"/>
  <c r="AA93" i="54"/>
  <c r="Z94" i="54"/>
  <c r="AA94" i="54"/>
  <c r="Z95" i="54"/>
  <c r="AA95" i="54"/>
  <c r="Z96" i="54"/>
  <c r="AA96" i="54"/>
  <c r="Z97" i="54"/>
  <c r="AA97" i="54"/>
  <c r="Z98" i="54"/>
  <c r="AA98" i="54"/>
  <c r="Z99" i="54"/>
  <c r="AA99" i="54"/>
  <c r="Z100" i="54"/>
  <c r="AA100" i="54"/>
  <c r="Z101" i="54"/>
  <c r="AA101" i="54"/>
  <c r="Z102" i="54"/>
  <c r="AA102" i="54"/>
  <c r="Z103" i="54"/>
  <c r="AA103" i="54"/>
  <c r="Z104" i="54"/>
  <c r="AA104" i="54"/>
  <c r="Z105" i="54"/>
  <c r="AA105" i="54"/>
  <c r="Z106" i="54"/>
  <c r="AA106" i="54"/>
  <c r="Z107" i="54"/>
  <c r="AA107" i="54"/>
  <c r="Z108" i="54"/>
  <c r="AA108" i="54"/>
  <c r="Z109" i="54"/>
  <c r="AA109" i="54"/>
  <c r="Z110" i="54"/>
  <c r="AA110" i="54"/>
  <c r="Z111" i="54"/>
  <c r="AA111" i="54"/>
  <c r="Z112" i="54"/>
  <c r="AA112" i="54"/>
  <c r="Z113" i="54"/>
  <c r="AA113" i="54"/>
  <c r="Z114" i="54"/>
  <c r="AA114" i="54"/>
  <c r="Z115" i="54"/>
  <c r="AA115" i="54"/>
  <c r="Z116" i="54"/>
  <c r="AA116" i="54"/>
  <c r="Z117" i="54"/>
  <c r="AA117" i="54"/>
  <c r="Z66" i="54"/>
  <c r="AA66" i="54"/>
  <c r="Z67" i="54"/>
  <c r="AA67" i="54"/>
  <c r="Z68" i="54"/>
  <c r="AA68" i="54"/>
  <c r="Z69" i="54"/>
  <c r="AA69" i="54"/>
  <c r="Z70" i="54"/>
  <c r="AA70" i="54"/>
  <c r="Z71" i="54"/>
  <c r="AA71" i="54"/>
  <c r="Z72" i="54"/>
  <c r="AA72" i="54"/>
  <c r="Z73" i="54"/>
  <c r="AA73" i="54"/>
  <c r="Z74" i="54"/>
  <c r="AA74" i="54"/>
  <c r="Z75" i="54"/>
  <c r="AA75" i="54"/>
  <c r="Z76" i="54"/>
  <c r="AA76" i="54"/>
  <c r="Z77" i="54"/>
  <c r="AA77" i="54"/>
  <c r="Z78" i="54"/>
  <c r="AA78" i="54"/>
  <c r="Z79" i="54"/>
  <c r="AA79" i="54"/>
  <c r="Z80" i="54"/>
  <c r="AA80" i="54"/>
  <c r="Z81" i="54"/>
  <c r="AA81" i="54"/>
  <c r="Z82" i="54"/>
  <c r="AA82" i="54"/>
  <c r="Z83" i="54"/>
  <c r="AA83" i="54"/>
  <c r="Z84" i="54"/>
  <c r="AA84" i="54"/>
  <c r="Z85" i="54"/>
  <c r="AA85" i="54"/>
  <c r="Z86" i="54"/>
  <c r="AA86" i="54"/>
  <c r="Z35" i="54"/>
  <c r="AA35" i="54"/>
  <c r="Z36" i="54"/>
  <c r="AA36" i="54"/>
  <c r="Z37" i="54"/>
  <c r="AA37" i="54"/>
  <c r="Z38" i="54"/>
  <c r="AA38" i="54"/>
  <c r="Z39" i="54"/>
  <c r="AA39" i="54"/>
  <c r="Z40" i="54"/>
  <c r="AA40" i="54"/>
  <c r="Z41" i="54"/>
  <c r="AA41" i="54"/>
  <c r="Z42" i="54"/>
  <c r="AA42" i="54"/>
  <c r="Z43" i="54"/>
  <c r="AA43" i="54"/>
  <c r="Z44" i="54"/>
  <c r="AA44" i="54"/>
  <c r="Z45" i="54"/>
  <c r="AA45" i="54"/>
  <c r="Z46" i="54"/>
  <c r="AA46" i="54"/>
  <c r="Z47" i="54"/>
  <c r="AA47" i="54"/>
  <c r="Z48" i="54"/>
  <c r="AA48" i="54"/>
  <c r="Z49" i="54"/>
  <c r="AA49" i="54"/>
  <c r="Z50" i="54"/>
  <c r="AA50" i="54"/>
  <c r="Z51" i="54"/>
  <c r="AA51" i="54"/>
  <c r="Z52" i="54"/>
  <c r="AA52" i="54"/>
  <c r="Z53" i="54"/>
  <c r="AA53" i="54"/>
  <c r="Z54" i="54"/>
  <c r="AA54" i="54"/>
  <c r="Z55" i="54"/>
  <c r="AA55" i="54"/>
  <c r="Z56" i="54"/>
  <c r="AA56" i="54"/>
  <c r="Z57" i="54"/>
  <c r="AA57" i="54"/>
  <c r="Z58" i="54"/>
  <c r="AA58" i="54"/>
  <c r="Z59" i="54"/>
  <c r="AA59" i="54"/>
  <c r="Z60" i="54"/>
  <c r="AA60" i="54"/>
  <c r="Z61" i="54"/>
  <c r="AA61" i="54"/>
  <c r="Z62" i="54"/>
  <c r="AA62" i="54"/>
  <c r="Z63" i="54"/>
  <c r="AA63" i="54"/>
  <c r="Z64" i="54"/>
  <c r="AA64" i="54"/>
  <c r="Z65" i="54"/>
  <c r="AA65" i="54"/>
  <c r="Z6" i="54"/>
  <c r="AA6" i="54"/>
  <c r="Z7" i="54"/>
  <c r="AA7" i="54"/>
  <c r="Z8" i="54"/>
  <c r="AA8" i="54"/>
  <c r="Z9" i="54"/>
  <c r="AA9" i="54"/>
  <c r="Z10" i="54"/>
  <c r="AA10" i="54"/>
  <c r="Z11" i="54"/>
  <c r="AA11" i="54"/>
  <c r="Z12" i="54"/>
  <c r="AA12" i="54"/>
  <c r="Z13" i="54"/>
  <c r="AA13" i="54"/>
  <c r="Z14" i="54"/>
  <c r="AA14" i="54"/>
  <c r="Z15" i="54"/>
  <c r="AA15" i="54"/>
  <c r="Z16" i="54"/>
  <c r="AA16" i="54"/>
  <c r="Z17" i="54"/>
  <c r="AA17" i="54"/>
  <c r="Z18" i="54"/>
  <c r="AA18" i="54"/>
  <c r="Z19" i="54"/>
  <c r="AA19" i="54"/>
  <c r="Z20" i="54"/>
  <c r="AA20" i="54"/>
  <c r="Z21" i="54"/>
  <c r="AA21" i="54"/>
  <c r="Z22" i="54"/>
  <c r="AA22" i="54"/>
  <c r="Z23" i="54"/>
  <c r="AA23" i="54"/>
  <c r="Z24" i="54"/>
  <c r="AA24" i="54"/>
  <c r="Z25" i="54"/>
  <c r="AA25" i="54"/>
  <c r="Z26" i="54"/>
  <c r="AA26" i="54"/>
  <c r="Z27" i="54"/>
  <c r="AA27" i="54"/>
  <c r="Z28" i="54"/>
  <c r="AA28" i="54"/>
  <c r="Z29" i="54"/>
  <c r="AA29" i="54"/>
  <c r="Z30" i="54"/>
  <c r="AA30" i="54"/>
  <c r="Z31" i="54"/>
  <c r="AA31" i="54"/>
  <c r="Z32" i="54"/>
  <c r="AA32" i="54"/>
  <c r="Z33" i="54"/>
  <c r="AA33" i="54"/>
  <c r="Z34" i="54"/>
  <c r="AA34" i="54"/>
  <c r="T6" i="54"/>
  <c r="U6" i="54"/>
  <c r="V6" i="54"/>
  <c r="W6" i="54"/>
  <c r="X6" i="54"/>
  <c r="Y6" i="54"/>
  <c r="T7" i="54"/>
  <c r="U7" i="54"/>
  <c r="V7" i="54"/>
  <c r="W7" i="54"/>
  <c r="X7" i="54"/>
  <c r="Y7" i="54"/>
  <c r="T8" i="54"/>
  <c r="U8" i="54"/>
  <c r="V8" i="54"/>
  <c r="W8" i="54"/>
  <c r="X8" i="54"/>
  <c r="Y8" i="54"/>
  <c r="T9" i="54"/>
  <c r="U9" i="54"/>
  <c r="V9" i="54"/>
  <c r="W9" i="54"/>
  <c r="X9" i="54"/>
  <c r="Y9" i="54"/>
  <c r="T10" i="54"/>
  <c r="U10" i="54"/>
  <c r="V10" i="54"/>
  <c r="W10" i="54"/>
  <c r="X10" i="54"/>
  <c r="Y10" i="54"/>
  <c r="T11" i="54"/>
  <c r="U11" i="54"/>
  <c r="V11" i="54"/>
  <c r="W11" i="54"/>
  <c r="X11" i="54"/>
  <c r="Y11" i="54"/>
  <c r="T12" i="54"/>
  <c r="U12" i="54"/>
  <c r="V12" i="54"/>
  <c r="W12" i="54"/>
  <c r="X12" i="54"/>
  <c r="Y12" i="54"/>
  <c r="T13" i="54"/>
  <c r="U13" i="54"/>
  <c r="V13" i="54"/>
  <c r="W13" i="54"/>
  <c r="X13" i="54"/>
  <c r="Y13" i="54"/>
  <c r="T14" i="54"/>
  <c r="U14" i="54"/>
  <c r="V14" i="54"/>
  <c r="W14" i="54"/>
  <c r="X14" i="54"/>
  <c r="Y14" i="54"/>
  <c r="T15" i="54"/>
  <c r="U15" i="54"/>
  <c r="V15" i="54"/>
  <c r="W15" i="54"/>
  <c r="X15" i="54"/>
  <c r="Y15" i="54"/>
  <c r="T16" i="54"/>
  <c r="U16" i="54"/>
  <c r="V16" i="54"/>
  <c r="W16" i="54"/>
  <c r="X16" i="54"/>
  <c r="Y16" i="54"/>
  <c r="T17" i="54"/>
  <c r="U17" i="54"/>
  <c r="V17" i="54"/>
  <c r="W17" i="54"/>
  <c r="X17" i="54"/>
  <c r="Y17" i="54"/>
  <c r="T18" i="54"/>
  <c r="U18" i="54"/>
  <c r="V18" i="54"/>
  <c r="W18" i="54"/>
  <c r="X18" i="54"/>
  <c r="Y18" i="54"/>
  <c r="T19" i="54"/>
  <c r="U19" i="54"/>
  <c r="V19" i="54"/>
  <c r="W19" i="54"/>
  <c r="X19" i="54"/>
  <c r="Y19" i="54"/>
  <c r="T20" i="54"/>
  <c r="U20" i="54"/>
  <c r="V20" i="54"/>
  <c r="W20" i="54"/>
  <c r="X20" i="54"/>
  <c r="Y20" i="54"/>
  <c r="T21" i="54"/>
  <c r="U21" i="54"/>
  <c r="V21" i="54"/>
  <c r="W21" i="54"/>
  <c r="X21" i="54"/>
  <c r="Y21" i="54"/>
  <c r="T22" i="54"/>
  <c r="U22" i="54"/>
  <c r="V22" i="54"/>
  <c r="W22" i="54"/>
  <c r="X22" i="54"/>
  <c r="Y22" i="54"/>
  <c r="T23" i="54"/>
  <c r="U23" i="54"/>
  <c r="V23" i="54"/>
  <c r="W23" i="54"/>
  <c r="X23" i="54"/>
  <c r="Y23" i="54"/>
  <c r="T24" i="54"/>
  <c r="U24" i="54"/>
  <c r="V24" i="54"/>
  <c r="W24" i="54"/>
  <c r="X24" i="54"/>
  <c r="Y24" i="54"/>
  <c r="T25" i="54"/>
  <c r="U25" i="54"/>
  <c r="V25" i="54"/>
  <c r="W25" i="54"/>
  <c r="X25" i="54"/>
  <c r="Y25" i="54"/>
  <c r="T26" i="54"/>
  <c r="U26" i="54"/>
  <c r="V26" i="54"/>
  <c r="W26" i="54"/>
  <c r="X26" i="54"/>
  <c r="Y26" i="54"/>
  <c r="T27" i="54"/>
  <c r="U27" i="54"/>
  <c r="V27" i="54"/>
  <c r="W27" i="54"/>
  <c r="X27" i="54"/>
  <c r="Y27" i="54"/>
  <c r="T28" i="54"/>
  <c r="U28" i="54"/>
  <c r="V28" i="54"/>
  <c r="W28" i="54"/>
  <c r="X28" i="54"/>
  <c r="Y28" i="54"/>
  <c r="T29" i="54"/>
  <c r="U29" i="54"/>
  <c r="V29" i="54"/>
  <c r="W29" i="54"/>
  <c r="X29" i="54"/>
  <c r="Y29" i="54"/>
  <c r="T30" i="54"/>
  <c r="U30" i="54"/>
  <c r="V30" i="54"/>
  <c r="W30" i="54"/>
  <c r="X30" i="54"/>
  <c r="Y30" i="54"/>
  <c r="T31" i="54"/>
  <c r="U31" i="54"/>
  <c r="V31" i="54"/>
  <c r="W31" i="54"/>
  <c r="X31" i="54"/>
  <c r="Y31" i="54"/>
  <c r="T32" i="54"/>
  <c r="U32" i="54"/>
  <c r="V32" i="54"/>
  <c r="W32" i="54"/>
  <c r="X32" i="54"/>
  <c r="Y32" i="54"/>
  <c r="T33" i="54"/>
  <c r="U33" i="54"/>
  <c r="V33" i="54"/>
  <c r="W33" i="54"/>
  <c r="X33" i="54"/>
  <c r="Y33" i="54"/>
  <c r="T34" i="54"/>
  <c r="U34" i="54"/>
  <c r="V34" i="54"/>
  <c r="W34" i="54"/>
  <c r="X34" i="54"/>
  <c r="Y34" i="54"/>
  <c r="T35" i="54"/>
  <c r="U35" i="54"/>
  <c r="V35" i="54"/>
  <c r="W35" i="54"/>
  <c r="X35" i="54"/>
  <c r="Y35" i="54"/>
  <c r="T36" i="54"/>
  <c r="U36" i="54"/>
  <c r="V36" i="54"/>
  <c r="W36" i="54"/>
  <c r="X36" i="54"/>
  <c r="Y36" i="54"/>
  <c r="T37" i="54"/>
  <c r="U37" i="54"/>
  <c r="V37" i="54"/>
  <c r="W37" i="54"/>
  <c r="X37" i="54"/>
  <c r="Y37" i="54"/>
  <c r="T38" i="54"/>
  <c r="U38" i="54"/>
  <c r="V38" i="54"/>
  <c r="W38" i="54"/>
  <c r="X38" i="54"/>
  <c r="Y38" i="54"/>
  <c r="T39" i="54"/>
  <c r="U39" i="54"/>
  <c r="V39" i="54"/>
  <c r="W39" i="54"/>
  <c r="X39" i="54"/>
  <c r="Y39" i="54"/>
  <c r="T40" i="54"/>
  <c r="U40" i="54"/>
  <c r="V40" i="54"/>
  <c r="W40" i="54"/>
  <c r="X40" i="54"/>
  <c r="Y40" i="54"/>
  <c r="T41" i="54"/>
  <c r="U41" i="54"/>
  <c r="V41" i="54"/>
  <c r="W41" i="54"/>
  <c r="X41" i="54"/>
  <c r="Y41" i="54"/>
  <c r="T42" i="54"/>
  <c r="U42" i="54"/>
  <c r="V42" i="54"/>
  <c r="W42" i="54"/>
  <c r="X42" i="54"/>
  <c r="Y42" i="54"/>
  <c r="T43" i="54"/>
  <c r="U43" i="54"/>
  <c r="V43" i="54"/>
  <c r="W43" i="54"/>
  <c r="X43" i="54"/>
  <c r="Y43" i="54"/>
  <c r="T44" i="54"/>
  <c r="U44" i="54"/>
  <c r="V44" i="54"/>
  <c r="W44" i="54"/>
  <c r="X44" i="54"/>
  <c r="Y44" i="54"/>
  <c r="T45" i="54"/>
  <c r="U45" i="54"/>
  <c r="V45" i="54"/>
  <c r="W45" i="54"/>
  <c r="X45" i="54"/>
  <c r="Y45" i="54"/>
  <c r="T46" i="54"/>
  <c r="U46" i="54"/>
  <c r="V46" i="54"/>
  <c r="W46" i="54"/>
  <c r="X46" i="54"/>
  <c r="Y46" i="54"/>
  <c r="T47" i="54"/>
  <c r="U47" i="54"/>
  <c r="V47" i="54"/>
  <c r="W47" i="54"/>
  <c r="X47" i="54"/>
  <c r="Y47" i="54"/>
  <c r="T48" i="54"/>
  <c r="U48" i="54"/>
  <c r="V48" i="54"/>
  <c r="W48" i="54"/>
  <c r="X48" i="54"/>
  <c r="Y48" i="54"/>
  <c r="T49" i="54"/>
  <c r="U49" i="54"/>
  <c r="V49" i="54"/>
  <c r="W49" i="54"/>
  <c r="X49" i="54"/>
  <c r="Y49" i="54"/>
  <c r="T50" i="54"/>
  <c r="U50" i="54"/>
  <c r="V50" i="54"/>
  <c r="W50" i="54"/>
  <c r="X50" i="54"/>
  <c r="Y50" i="54"/>
  <c r="T51" i="54"/>
  <c r="U51" i="54"/>
  <c r="V51" i="54"/>
  <c r="W51" i="54"/>
  <c r="X51" i="54"/>
  <c r="Y51" i="54"/>
  <c r="T52" i="54"/>
  <c r="U52" i="54"/>
  <c r="V52" i="54"/>
  <c r="W52" i="54"/>
  <c r="X52" i="54"/>
  <c r="Y52" i="54"/>
  <c r="T53" i="54"/>
  <c r="U53" i="54"/>
  <c r="V53" i="54"/>
  <c r="W53" i="54"/>
  <c r="X53" i="54"/>
  <c r="Y53" i="54"/>
  <c r="T54" i="54"/>
  <c r="U54" i="54"/>
  <c r="V54" i="54"/>
  <c r="W54" i="54"/>
  <c r="X54" i="54"/>
  <c r="Y54" i="54"/>
  <c r="T55" i="54"/>
  <c r="U55" i="54"/>
  <c r="V55" i="54"/>
  <c r="W55" i="54"/>
  <c r="X55" i="54"/>
  <c r="Y55" i="54"/>
  <c r="T56" i="54"/>
  <c r="U56" i="54"/>
  <c r="V56" i="54"/>
  <c r="W56" i="54"/>
  <c r="X56" i="54"/>
  <c r="Y56" i="54"/>
  <c r="T57" i="54"/>
  <c r="U57" i="54"/>
  <c r="V57" i="54"/>
  <c r="W57" i="54"/>
  <c r="X57" i="54"/>
  <c r="Y57" i="54"/>
  <c r="T58" i="54"/>
  <c r="U58" i="54"/>
  <c r="V58" i="54"/>
  <c r="W58" i="54"/>
  <c r="X58" i="54"/>
  <c r="Y58" i="54"/>
  <c r="T59" i="54"/>
  <c r="U59" i="54"/>
  <c r="V59" i="54"/>
  <c r="W59" i="54"/>
  <c r="X59" i="54"/>
  <c r="Y59" i="54"/>
  <c r="T60" i="54"/>
  <c r="U60" i="54"/>
  <c r="V60" i="54"/>
  <c r="W60" i="54"/>
  <c r="X60" i="54"/>
  <c r="Y60" i="54"/>
  <c r="T61" i="54"/>
  <c r="U61" i="54"/>
  <c r="V61" i="54"/>
  <c r="W61" i="54"/>
  <c r="X61" i="54"/>
  <c r="Y61" i="54"/>
  <c r="T62" i="54"/>
  <c r="U62" i="54"/>
  <c r="V62" i="54"/>
  <c r="W62" i="54"/>
  <c r="X62" i="54"/>
  <c r="Y62" i="54"/>
  <c r="T63" i="54"/>
  <c r="U63" i="54"/>
  <c r="V63" i="54"/>
  <c r="W63" i="54"/>
  <c r="X63" i="54"/>
  <c r="Y63" i="54"/>
  <c r="T64" i="54"/>
  <c r="U64" i="54"/>
  <c r="V64" i="54"/>
  <c r="W64" i="54"/>
  <c r="X64" i="54"/>
  <c r="Y64" i="54"/>
  <c r="T65" i="54"/>
  <c r="U65" i="54"/>
  <c r="V65" i="54"/>
  <c r="W65" i="54"/>
  <c r="X65" i="54"/>
  <c r="Y65" i="54"/>
  <c r="T66" i="54"/>
  <c r="U66" i="54"/>
  <c r="V66" i="54"/>
  <c r="W66" i="54"/>
  <c r="X66" i="54"/>
  <c r="Y66" i="54"/>
  <c r="T67" i="54"/>
  <c r="U67" i="54"/>
  <c r="V67" i="54"/>
  <c r="W67" i="54"/>
  <c r="X67" i="54"/>
  <c r="Y67" i="54"/>
  <c r="T68" i="54"/>
  <c r="U68" i="54"/>
  <c r="V68" i="54"/>
  <c r="W68" i="54"/>
  <c r="X68" i="54"/>
  <c r="Y68" i="54"/>
  <c r="T69" i="54"/>
  <c r="U69" i="54"/>
  <c r="V69" i="54"/>
  <c r="W69" i="54"/>
  <c r="X69" i="54"/>
  <c r="Y69" i="54"/>
  <c r="T70" i="54"/>
  <c r="U70" i="54"/>
  <c r="V70" i="54"/>
  <c r="W70" i="54"/>
  <c r="X70" i="54"/>
  <c r="Y70" i="54"/>
  <c r="T71" i="54"/>
  <c r="U71" i="54"/>
  <c r="V71" i="54"/>
  <c r="W71" i="54"/>
  <c r="X71" i="54"/>
  <c r="Y71" i="54"/>
  <c r="T72" i="54"/>
  <c r="U72" i="54"/>
  <c r="V72" i="54"/>
  <c r="W72" i="54"/>
  <c r="X72" i="54"/>
  <c r="Y72" i="54"/>
  <c r="T73" i="54"/>
  <c r="U73" i="54"/>
  <c r="V73" i="54"/>
  <c r="W73" i="54"/>
  <c r="X73" i="54"/>
  <c r="Y73" i="54"/>
  <c r="T74" i="54"/>
  <c r="U74" i="54"/>
  <c r="V74" i="54"/>
  <c r="W74" i="54"/>
  <c r="X74" i="54"/>
  <c r="Y74" i="54"/>
  <c r="T75" i="54"/>
  <c r="U75" i="54"/>
  <c r="V75" i="54"/>
  <c r="W75" i="54"/>
  <c r="X75" i="54"/>
  <c r="Y75" i="54"/>
  <c r="T76" i="54"/>
  <c r="U76" i="54"/>
  <c r="V76" i="54"/>
  <c r="W76" i="54"/>
  <c r="X76" i="54"/>
  <c r="Y76" i="54"/>
  <c r="T77" i="54"/>
  <c r="U77" i="54"/>
  <c r="V77" i="54"/>
  <c r="W77" i="54"/>
  <c r="X77" i="54"/>
  <c r="Y77" i="54"/>
  <c r="T78" i="54"/>
  <c r="U78" i="54"/>
  <c r="V78" i="54"/>
  <c r="W78" i="54"/>
  <c r="X78" i="54"/>
  <c r="Y78" i="54"/>
  <c r="T79" i="54"/>
  <c r="U79" i="54"/>
  <c r="V79" i="54"/>
  <c r="W79" i="54"/>
  <c r="X79" i="54"/>
  <c r="Y79" i="54"/>
  <c r="T80" i="54"/>
  <c r="U80" i="54"/>
  <c r="V80" i="54"/>
  <c r="W80" i="54"/>
  <c r="X80" i="54"/>
  <c r="Y80" i="54"/>
  <c r="T81" i="54"/>
  <c r="U81" i="54"/>
  <c r="V81" i="54"/>
  <c r="W81" i="54"/>
  <c r="X81" i="54"/>
  <c r="Y81" i="54"/>
  <c r="T82" i="54"/>
  <c r="U82" i="54"/>
  <c r="V82" i="54"/>
  <c r="W82" i="54"/>
  <c r="X82" i="54"/>
  <c r="Y82" i="54"/>
  <c r="T83" i="54"/>
  <c r="U83" i="54"/>
  <c r="V83" i="54"/>
  <c r="W83" i="54"/>
  <c r="X83" i="54"/>
  <c r="Y83" i="54"/>
  <c r="T84" i="54"/>
  <c r="U84" i="54"/>
  <c r="V84" i="54"/>
  <c r="W84" i="54"/>
  <c r="X84" i="54"/>
  <c r="Y84" i="54"/>
  <c r="T85" i="54"/>
  <c r="U85" i="54"/>
  <c r="V85" i="54"/>
  <c r="W85" i="54"/>
  <c r="X85" i="54"/>
  <c r="Y85" i="54"/>
  <c r="T86" i="54"/>
  <c r="U86" i="54"/>
  <c r="V86" i="54"/>
  <c r="W86" i="54"/>
  <c r="X86" i="54"/>
  <c r="Y86" i="54"/>
  <c r="T87" i="54"/>
  <c r="U87" i="54"/>
  <c r="V87" i="54"/>
  <c r="W87" i="54"/>
  <c r="X87" i="54"/>
  <c r="Y87" i="54"/>
  <c r="T88" i="54"/>
  <c r="U88" i="54"/>
  <c r="V88" i="54"/>
  <c r="W88" i="54"/>
  <c r="X88" i="54"/>
  <c r="Y88" i="54"/>
  <c r="T89" i="54"/>
  <c r="U89" i="54"/>
  <c r="V89" i="54"/>
  <c r="W89" i="54"/>
  <c r="X89" i="54"/>
  <c r="Y89" i="54"/>
  <c r="T90" i="54"/>
  <c r="U90" i="54"/>
  <c r="V90" i="54"/>
  <c r="W90" i="54"/>
  <c r="X90" i="54"/>
  <c r="Y90" i="54"/>
  <c r="T91" i="54"/>
  <c r="U91" i="54"/>
  <c r="V91" i="54"/>
  <c r="W91" i="54"/>
  <c r="X91" i="54"/>
  <c r="Y91" i="54"/>
  <c r="T92" i="54"/>
  <c r="U92" i="54"/>
  <c r="V92" i="54"/>
  <c r="W92" i="54"/>
  <c r="X92" i="54"/>
  <c r="Y92" i="54"/>
  <c r="T93" i="54"/>
  <c r="U93" i="54"/>
  <c r="V93" i="54"/>
  <c r="W93" i="54"/>
  <c r="X93" i="54"/>
  <c r="Y93" i="54"/>
  <c r="T94" i="54"/>
  <c r="U94" i="54"/>
  <c r="V94" i="54"/>
  <c r="W94" i="54"/>
  <c r="X94" i="54"/>
  <c r="Y94" i="54"/>
  <c r="T95" i="54"/>
  <c r="U95" i="54"/>
  <c r="V95" i="54"/>
  <c r="W95" i="54"/>
  <c r="X95" i="54"/>
  <c r="Y95" i="54"/>
  <c r="T96" i="54"/>
  <c r="U96" i="54"/>
  <c r="V96" i="54"/>
  <c r="W96" i="54"/>
  <c r="X96" i="54"/>
  <c r="Y96" i="54"/>
  <c r="T97" i="54"/>
  <c r="U97" i="54"/>
  <c r="V97" i="54"/>
  <c r="W97" i="54"/>
  <c r="X97" i="54"/>
  <c r="Y97" i="54"/>
  <c r="T98" i="54"/>
  <c r="U98" i="54"/>
  <c r="V98" i="54"/>
  <c r="W98" i="54"/>
  <c r="X98" i="54"/>
  <c r="Y98" i="54"/>
  <c r="T99" i="54"/>
  <c r="U99" i="54"/>
  <c r="V99" i="54"/>
  <c r="W99" i="54"/>
  <c r="X99" i="54"/>
  <c r="Y99" i="54"/>
  <c r="T100" i="54"/>
  <c r="U100" i="54"/>
  <c r="V100" i="54"/>
  <c r="W100" i="54"/>
  <c r="X100" i="54"/>
  <c r="Y100" i="54"/>
  <c r="T101" i="54"/>
  <c r="U101" i="54"/>
  <c r="V101" i="54"/>
  <c r="W101" i="54"/>
  <c r="X101" i="54"/>
  <c r="Y101" i="54"/>
  <c r="T102" i="54"/>
  <c r="U102" i="54"/>
  <c r="V102" i="54"/>
  <c r="W102" i="54"/>
  <c r="X102" i="54"/>
  <c r="Y102" i="54"/>
  <c r="T103" i="54"/>
  <c r="U103" i="54"/>
  <c r="V103" i="54"/>
  <c r="W103" i="54"/>
  <c r="X103" i="54"/>
  <c r="Y103" i="54"/>
  <c r="T104" i="54"/>
  <c r="U104" i="54"/>
  <c r="V104" i="54"/>
  <c r="W104" i="54"/>
  <c r="X104" i="54"/>
  <c r="Y104" i="54"/>
  <c r="T105" i="54"/>
  <c r="U105" i="54"/>
  <c r="V105" i="54"/>
  <c r="W105" i="54"/>
  <c r="X105" i="54"/>
  <c r="Y105" i="54"/>
  <c r="T106" i="54"/>
  <c r="U106" i="54"/>
  <c r="V106" i="54"/>
  <c r="W106" i="54"/>
  <c r="X106" i="54"/>
  <c r="Y106" i="54"/>
  <c r="T107" i="54"/>
  <c r="U107" i="54"/>
  <c r="V107" i="54"/>
  <c r="W107" i="54"/>
  <c r="X107" i="54"/>
  <c r="Y107" i="54"/>
  <c r="T108" i="54"/>
  <c r="U108" i="54"/>
  <c r="V108" i="54"/>
  <c r="W108" i="54"/>
  <c r="X108" i="54"/>
  <c r="Y108" i="54"/>
  <c r="T109" i="54"/>
  <c r="U109" i="54"/>
  <c r="V109" i="54"/>
  <c r="W109" i="54"/>
  <c r="X109" i="54"/>
  <c r="Y109" i="54"/>
  <c r="T110" i="54"/>
  <c r="U110" i="54"/>
  <c r="V110" i="54"/>
  <c r="W110" i="54"/>
  <c r="X110" i="54"/>
  <c r="Y110" i="54"/>
  <c r="T111" i="54"/>
  <c r="U111" i="54"/>
  <c r="V111" i="54"/>
  <c r="W111" i="54"/>
  <c r="X111" i="54"/>
  <c r="Y111" i="54"/>
  <c r="T112" i="54"/>
  <c r="U112" i="54"/>
  <c r="V112" i="54"/>
  <c r="W112" i="54"/>
  <c r="X112" i="54"/>
  <c r="Y112" i="54"/>
  <c r="T113" i="54"/>
  <c r="U113" i="54"/>
  <c r="V113" i="54"/>
  <c r="W113" i="54"/>
  <c r="X113" i="54"/>
  <c r="Y113" i="54"/>
  <c r="T114" i="54"/>
  <c r="U114" i="54"/>
  <c r="V114" i="54"/>
  <c r="W114" i="54"/>
  <c r="X114" i="54"/>
  <c r="Y114" i="54"/>
  <c r="T115" i="54"/>
  <c r="U115" i="54"/>
  <c r="V115" i="54"/>
  <c r="W115" i="54"/>
  <c r="X115" i="54"/>
  <c r="Y115" i="54"/>
  <c r="T116" i="54"/>
  <c r="U116" i="54"/>
  <c r="V116" i="54"/>
  <c r="W116" i="54"/>
  <c r="X116" i="54"/>
  <c r="Y116" i="54"/>
  <c r="T117" i="54"/>
  <c r="U117" i="54"/>
  <c r="V117" i="54"/>
  <c r="W117" i="54"/>
  <c r="X117" i="54"/>
  <c r="Y117" i="54"/>
  <c r="T118" i="54"/>
  <c r="U118" i="54"/>
  <c r="V118" i="54"/>
  <c r="W118" i="54"/>
  <c r="X118" i="54"/>
  <c r="Y118" i="54"/>
  <c r="T119" i="54"/>
  <c r="U119" i="54"/>
  <c r="V119" i="54"/>
  <c r="W119" i="54"/>
  <c r="X119" i="54"/>
  <c r="Y119" i="54"/>
  <c r="T120" i="54"/>
  <c r="U120" i="54"/>
  <c r="V120" i="54"/>
  <c r="W120" i="54"/>
  <c r="X120" i="54"/>
  <c r="Y120" i="54"/>
  <c r="T121" i="54"/>
  <c r="U121" i="54"/>
  <c r="V121" i="54"/>
  <c r="W121" i="54"/>
  <c r="X121" i="54"/>
  <c r="Y121" i="54"/>
  <c r="T122" i="54"/>
  <c r="U122" i="54"/>
  <c r="V122" i="54"/>
  <c r="W122" i="54"/>
  <c r="X122" i="54"/>
  <c r="Y122" i="54"/>
  <c r="T123" i="54"/>
  <c r="U123" i="54"/>
  <c r="V123" i="54"/>
  <c r="W123" i="54"/>
  <c r="X123" i="54"/>
  <c r="Y123" i="54"/>
  <c r="T124" i="54"/>
  <c r="U124" i="54"/>
  <c r="V124" i="54"/>
  <c r="W124" i="54"/>
  <c r="X124" i="54"/>
  <c r="Y124" i="54"/>
  <c r="T125" i="54"/>
  <c r="U125" i="54"/>
  <c r="V125" i="54"/>
  <c r="W125" i="54"/>
  <c r="X125" i="54"/>
  <c r="Y125" i="54"/>
  <c r="T126" i="54"/>
  <c r="U126" i="54"/>
  <c r="V126" i="54"/>
  <c r="W126" i="54"/>
  <c r="X126" i="54"/>
  <c r="Y126" i="54"/>
  <c r="T127" i="54"/>
  <c r="U127" i="54"/>
  <c r="V127" i="54"/>
  <c r="W127" i="54"/>
  <c r="X127" i="54"/>
  <c r="Y127" i="54"/>
  <c r="T128" i="54"/>
  <c r="U128" i="54"/>
  <c r="V128" i="54"/>
  <c r="W128" i="54"/>
  <c r="X128" i="54"/>
  <c r="Y128" i="54"/>
  <c r="T129" i="54"/>
  <c r="U129" i="54"/>
  <c r="V129" i="54"/>
  <c r="W129" i="54"/>
  <c r="X129" i="54"/>
  <c r="Y129" i="54"/>
  <c r="T130" i="54"/>
  <c r="U130" i="54"/>
  <c r="V130" i="54"/>
  <c r="W130" i="54"/>
  <c r="X130" i="54"/>
  <c r="Y130" i="54"/>
  <c r="T131" i="54"/>
  <c r="U131" i="54"/>
  <c r="V131" i="54"/>
  <c r="W131" i="54"/>
  <c r="X131" i="54"/>
  <c r="Y131" i="54"/>
  <c r="T132" i="54"/>
  <c r="U132" i="54"/>
  <c r="V132" i="54"/>
  <c r="W132" i="54"/>
  <c r="X132" i="54"/>
  <c r="Y132" i="54"/>
  <c r="T133" i="54"/>
  <c r="U133" i="54"/>
  <c r="V133" i="54"/>
  <c r="W133" i="54"/>
  <c r="X133" i="54"/>
  <c r="Y133" i="54"/>
  <c r="T134" i="54"/>
  <c r="U134" i="54"/>
  <c r="V134" i="54"/>
  <c r="W134" i="54"/>
  <c r="X134" i="54"/>
  <c r="Y134" i="54"/>
  <c r="T135" i="54"/>
  <c r="U135" i="54"/>
  <c r="V135" i="54"/>
  <c r="W135" i="54"/>
  <c r="X135" i="54"/>
  <c r="Y135" i="54"/>
  <c r="T136" i="54"/>
  <c r="U136" i="54"/>
  <c r="V136" i="54"/>
  <c r="W136" i="54"/>
  <c r="X136" i="54"/>
  <c r="Y136" i="54"/>
  <c r="T137" i="54"/>
  <c r="U137" i="54"/>
  <c r="V137" i="54"/>
  <c r="W137" i="54"/>
  <c r="X137" i="54"/>
  <c r="Y137" i="54"/>
  <c r="T138" i="54"/>
  <c r="U138" i="54"/>
  <c r="V138" i="54"/>
  <c r="W138" i="54"/>
  <c r="X138" i="54"/>
  <c r="Y138" i="54"/>
  <c r="R118" i="54"/>
  <c r="S118" i="54"/>
  <c r="R119" i="54"/>
  <c r="S119" i="54"/>
  <c r="R120" i="54"/>
  <c r="S120" i="54"/>
  <c r="R121" i="54"/>
  <c r="S121" i="54"/>
  <c r="R122" i="54"/>
  <c r="S122" i="54"/>
  <c r="R123" i="54"/>
  <c r="S123" i="54"/>
  <c r="R124" i="54"/>
  <c r="S124" i="54"/>
  <c r="R125" i="54"/>
  <c r="S125" i="54"/>
  <c r="R126" i="54"/>
  <c r="S126" i="54"/>
  <c r="R127" i="54"/>
  <c r="S127" i="54"/>
  <c r="R128" i="54"/>
  <c r="S128" i="54"/>
  <c r="R129" i="54"/>
  <c r="S129" i="54"/>
  <c r="R130" i="54"/>
  <c r="S130" i="54"/>
  <c r="R131" i="54"/>
  <c r="S131" i="54"/>
  <c r="R132" i="54"/>
  <c r="S132" i="54"/>
  <c r="R133" i="54"/>
  <c r="S133" i="54"/>
  <c r="R134" i="54"/>
  <c r="S134" i="54"/>
  <c r="R135" i="54"/>
  <c r="S135" i="54"/>
  <c r="R136" i="54"/>
  <c r="S136" i="54"/>
  <c r="R137" i="54"/>
  <c r="S137" i="54"/>
  <c r="R138" i="54"/>
  <c r="S138" i="54"/>
  <c r="R87" i="54"/>
  <c r="S87" i="54"/>
  <c r="R88" i="54"/>
  <c r="S88" i="54"/>
  <c r="R89" i="54"/>
  <c r="S89" i="54"/>
  <c r="R90" i="54"/>
  <c r="S90" i="54"/>
  <c r="R91" i="54"/>
  <c r="S91" i="54"/>
  <c r="R92" i="54"/>
  <c r="S92" i="54"/>
  <c r="R93" i="54"/>
  <c r="S93" i="54"/>
  <c r="R94" i="54"/>
  <c r="S94" i="54"/>
  <c r="R95" i="54"/>
  <c r="S95" i="54"/>
  <c r="R96" i="54"/>
  <c r="S96" i="54"/>
  <c r="R97" i="54"/>
  <c r="S97" i="54"/>
  <c r="R98" i="54"/>
  <c r="S98" i="54"/>
  <c r="R99" i="54"/>
  <c r="S99" i="54"/>
  <c r="R100" i="54"/>
  <c r="S100" i="54"/>
  <c r="R101" i="54"/>
  <c r="S101" i="54"/>
  <c r="R102" i="54"/>
  <c r="S102" i="54"/>
  <c r="R103" i="54"/>
  <c r="S103" i="54"/>
  <c r="R104" i="54"/>
  <c r="S104" i="54"/>
  <c r="R105" i="54"/>
  <c r="S105" i="54"/>
  <c r="R106" i="54"/>
  <c r="S106" i="54"/>
  <c r="R107" i="54"/>
  <c r="S107" i="54"/>
  <c r="R108" i="54"/>
  <c r="S108" i="54"/>
  <c r="R109" i="54"/>
  <c r="S109" i="54"/>
  <c r="R110" i="54"/>
  <c r="S110" i="54"/>
  <c r="R111" i="54"/>
  <c r="S111" i="54"/>
  <c r="R112" i="54"/>
  <c r="S112" i="54"/>
  <c r="R113" i="54"/>
  <c r="S113" i="54"/>
  <c r="R114" i="54"/>
  <c r="S114" i="54"/>
  <c r="R115" i="54"/>
  <c r="S115" i="54"/>
  <c r="R116" i="54"/>
  <c r="S116" i="54"/>
  <c r="R117" i="54"/>
  <c r="S117" i="54"/>
  <c r="R66" i="54"/>
  <c r="S66" i="54"/>
  <c r="R67" i="54"/>
  <c r="S67" i="54"/>
  <c r="R68" i="54"/>
  <c r="S68" i="54"/>
  <c r="R69" i="54"/>
  <c r="S69" i="54"/>
  <c r="R70" i="54"/>
  <c r="S70" i="54"/>
  <c r="R71" i="54"/>
  <c r="S71" i="54"/>
  <c r="R72" i="54"/>
  <c r="S72" i="54"/>
  <c r="R73" i="54"/>
  <c r="S73" i="54"/>
  <c r="R74" i="54"/>
  <c r="S74" i="54"/>
  <c r="R75" i="54"/>
  <c r="S75" i="54"/>
  <c r="R76" i="54"/>
  <c r="S76" i="54"/>
  <c r="R77" i="54"/>
  <c r="S77" i="54"/>
  <c r="R78" i="54"/>
  <c r="S78" i="54"/>
  <c r="R79" i="54"/>
  <c r="S79" i="54"/>
  <c r="R80" i="54"/>
  <c r="S80" i="54"/>
  <c r="R81" i="54"/>
  <c r="S81" i="54"/>
  <c r="R82" i="54"/>
  <c r="S82" i="54"/>
  <c r="R83" i="54"/>
  <c r="S83" i="54"/>
  <c r="R84" i="54"/>
  <c r="S84" i="54"/>
  <c r="R85" i="54"/>
  <c r="S85" i="54"/>
  <c r="R86" i="54"/>
  <c r="S86" i="54"/>
  <c r="R36" i="54"/>
  <c r="S36" i="54"/>
  <c r="R37" i="54"/>
  <c r="S37" i="54"/>
  <c r="R38" i="54"/>
  <c r="S38" i="54"/>
  <c r="R39" i="54"/>
  <c r="S39" i="54"/>
  <c r="R40" i="54"/>
  <c r="S40" i="54"/>
  <c r="R41" i="54"/>
  <c r="S41" i="54"/>
  <c r="R42" i="54"/>
  <c r="S42" i="54"/>
  <c r="R43" i="54"/>
  <c r="S43" i="54"/>
  <c r="R44" i="54"/>
  <c r="S44" i="54"/>
  <c r="R45" i="54"/>
  <c r="S45" i="54"/>
  <c r="R46" i="54"/>
  <c r="S46" i="54"/>
  <c r="R47" i="54"/>
  <c r="S47" i="54"/>
  <c r="R48" i="54"/>
  <c r="S48" i="54"/>
  <c r="R49" i="54"/>
  <c r="S49" i="54"/>
  <c r="R50" i="54"/>
  <c r="S50" i="54"/>
  <c r="R51" i="54"/>
  <c r="S51" i="54"/>
  <c r="R52" i="54"/>
  <c r="S52" i="54"/>
  <c r="R53" i="54"/>
  <c r="S53" i="54"/>
  <c r="R54" i="54"/>
  <c r="S54" i="54"/>
  <c r="R55" i="54"/>
  <c r="S55" i="54"/>
  <c r="R56" i="54"/>
  <c r="S56" i="54"/>
  <c r="R57" i="54"/>
  <c r="S57" i="54"/>
  <c r="R58" i="54"/>
  <c r="S58" i="54"/>
  <c r="R59" i="54"/>
  <c r="S59" i="54"/>
  <c r="R60" i="54"/>
  <c r="S60" i="54"/>
  <c r="R61" i="54"/>
  <c r="S61" i="54"/>
  <c r="R62" i="54"/>
  <c r="S62" i="54"/>
  <c r="R63" i="54"/>
  <c r="S63" i="54"/>
  <c r="R64" i="54"/>
  <c r="S64" i="54"/>
  <c r="R65" i="54"/>
  <c r="S65" i="54"/>
  <c r="R35" i="54"/>
  <c r="S35" i="54"/>
  <c r="S6" i="54"/>
  <c r="S7" i="54"/>
  <c r="S8" i="54"/>
  <c r="S9" i="54"/>
  <c r="S10" i="54"/>
  <c r="S11" i="54"/>
  <c r="S12" i="54"/>
  <c r="S13" i="54"/>
  <c r="S14" i="54"/>
  <c r="S15" i="54"/>
  <c r="S16" i="54"/>
  <c r="S17" i="54"/>
  <c r="S18" i="54"/>
  <c r="S19" i="54"/>
  <c r="S20" i="54"/>
  <c r="S21" i="54"/>
  <c r="S22" i="54"/>
  <c r="S23" i="54"/>
  <c r="S24" i="54"/>
  <c r="S25" i="54"/>
  <c r="S26" i="54"/>
  <c r="S27" i="54"/>
  <c r="S28" i="54"/>
  <c r="S29" i="54"/>
  <c r="S30" i="54"/>
  <c r="S31" i="54"/>
  <c r="S32" i="54"/>
  <c r="S33" i="54"/>
  <c r="S34" i="54"/>
  <c r="R6" i="54"/>
  <c r="R7" i="54"/>
  <c r="R8" i="54"/>
  <c r="R9" i="54"/>
  <c r="R10" i="54"/>
  <c r="R11" i="54"/>
  <c r="R12" i="54"/>
  <c r="R13" i="54"/>
  <c r="R14" i="54"/>
  <c r="R15" i="54"/>
  <c r="R16" i="54"/>
  <c r="R17" i="54"/>
  <c r="R18" i="54"/>
  <c r="R19" i="54"/>
  <c r="R20" i="54"/>
  <c r="R21" i="54"/>
  <c r="R22" i="54"/>
  <c r="R23" i="54"/>
  <c r="R24" i="54"/>
  <c r="R25" i="54"/>
  <c r="R26" i="54"/>
  <c r="R27" i="54"/>
  <c r="R28" i="54"/>
  <c r="R29" i="54"/>
  <c r="R30" i="54"/>
  <c r="R31" i="54"/>
  <c r="R32" i="54"/>
  <c r="R33" i="54"/>
  <c r="R34" i="54"/>
  <c r="Q66" i="54"/>
  <c r="Q67" i="54"/>
  <c r="Q68" i="54"/>
  <c r="Q69" i="54"/>
  <c r="Q70" i="54"/>
  <c r="Q71" i="54"/>
  <c r="Q72" i="54"/>
  <c r="Q73" i="54"/>
  <c r="Q74" i="54"/>
  <c r="Q75" i="54"/>
  <c r="Q76" i="54"/>
  <c r="Q77" i="54"/>
  <c r="Q78" i="54"/>
  <c r="Q79" i="54"/>
  <c r="Q80" i="54"/>
  <c r="Q81" i="54"/>
  <c r="Q82" i="54"/>
  <c r="Q83" i="54"/>
  <c r="Q84" i="54"/>
  <c r="Q85" i="54"/>
  <c r="Q86" i="54"/>
  <c r="Q87" i="54"/>
  <c r="Q88" i="54"/>
  <c r="Q89" i="54"/>
  <c r="Q90" i="54"/>
  <c r="Q91" i="54"/>
  <c r="Q92" i="54"/>
  <c r="Q93" i="54"/>
  <c r="Q94" i="54"/>
  <c r="Q95" i="54"/>
  <c r="Q96" i="54"/>
  <c r="Q97" i="54"/>
  <c r="Q98" i="54"/>
  <c r="Q99" i="54"/>
  <c r="Q100" i="54"/>
  <c r="Q101" i="54"/>
  <c r="Q102" i="54"/>
  <c r="Q103" i="54"/>
  <c r="Q104" i="54"/>
  <c r="Q105" i="54"/>
  <c r="Q106" i="54"/>
  <c r="Q107" i="54"/>
  <c r="Q108" i="54"/>
  <c r="Q109" i="54"/>
  <c r="Q110" i="54"/>
  <c r="Q111" i="54"/>
  <c r="Q112" i="54"/>
  <c r="Q113" i="54"/>
  <c r="Q114" i="54"/>
  <c r="Q115" i="54"/>
  <c r="Q116" i="54"/>
  <c r="Q117" i="54"/>
  <c r="Q118" i="54"/>
  <c r="Q119" i="54"/>
  <c r="Q120" i="54"/>
  <c r="Q121" i="54"/>
  <c r="Q122" i="54"/>
  <c r="Q123" i="54"/>
  <c r="Q124" i="54"/>
  <c r="Q125" i="54"/>
  <c r="Q126" i="54"/>
  <c r="Q127" i="54"/>
  <c r="Q128" i="54"/>
  <c r="Q129" i="54"/>
  <c r="Q130" i="54"/>
  <c r="Q131" i="54"/>
  <c r="Q132" i="54"/>
  <c r="Q133" i="54"/>
  <c r="Q134" i="54"/>
  <c r="Q135" i="54"/>
  <c r="Q136" i="54"/>
  <c r="Q137" i="54"/>
  <c r="Q138" i="54"/>
  <c r="O118" i="54"/>
  <c r="P118" i="54"/>
  <c r="O119" i="54"/>
  <c r="P119" i="54"/>
  <c r="O120" i="54"/>
  <c r="P120" i="54"/>
  <c r="O121" i="54"/>
  <c r="P121" i="54"/>
  <c r="O122" i="54"/>
  <c r="P122" i="54"/>
  <c r="O123" i="54"/>
  <c r="P123" i="54"/>
  <c r="O124" i="54"/>
  <c r="P124" i="54"/>
  <c r="O125" i="54"/>
  <c r="P125" i="54"/>
  <c r="O126" i="54"/>
  <c r="P126" i="54"/>
  <c r="O127" i="54"/>
  <c r="P127" i="54"/>
  <c r="O128" i="54"/>
  <c r="P128" i="54"/>
  <c r="O129" i="54"/>
  <c r="P129" i="54"/>
  <c r="O130" i="54"/>
  <c r="P130" i="54"/>
  <c r="O131" i="54"/>
  <c r="P131" i="54"/>
  <c r="O132" i="54"/>
  <c r="P132" i="54"/>
  <c r="O133" i="54"/>
  <c r="P133" i="54"/>
  <c r="O134" i="54"/>
  <c r="P134" i="54"/>
  <c r="O135" i="54"/>
  <c r="P135" i="54"/>
  <c r="O136" i="54"/>
  <c r="P136" i="54"/>
  <c r="O137" i="54"/>
  <c r="P137" i="54"/>
  <c r="O138" i="54"/>
  <c r="P138" i="54"/>
  <c r="O87" i="54"/>
  <c r="P87" i="54"/>
  <c r="O88" i="54"/>
  <c r="P88" i="54"/>
  <c r="O89" i="54"/>
  <c r="P89" i="54"/>
  <c r="O90" i="54"/>
  <c r="P90" i="54"/>
  <c r="O91" i="54"/>
  <c r="P91" i="54"/>
  <c r="O92" i="54"/>
  <c r="P92" i="54"/>
  <c r="O93" i="54"/>
  <c r="P93" i="54"/>
  <c r="O94" i="54"/>
  <c r="P94" i="54"/>
  <c r="O95" i="54"/>
  <c r="P95" i="54"/>
  <c r="O96" i="54"/>
  <c r="P96" i="54"/>
  <c r="O97" i="54"/>
  <c r="P97" i="54"/>
  <c r="O98" i="54"/>
  <c r="P98" i="54"/>
  <c r="O99" i="54"/>
  <c r="P99" i="54"/>
  <c r="O100" i="54"/>
  <c r="P100" i="54"/>
  <c r="O101" i="54"/>
  <c r="P101" i="54"/>
  <c r="O102" i="54"/>
  <c r="P102" i="54"/>
  <c r="O103" i="54"/>
  <c r="P103" i="54"/>
  <c r="O104" i="54"/>
  <c r="P104" i="54"/>
  <c r="O105" i="54"/>
  <c r="P105" i="54"/>
  <c r="O106" i="54"/>
  <c r="P106" i="54"/>
  <c r="O107" i="54"/>
  <c r="P107" i="54"/>
  <c r="O108" i="54"/>
  <c r="P108" i="54"/>
  <c r="O109" i="54"/>
  <c r="P109" i="54"/>
  <c r="O110" i="54"/>
  <c r="P110" i="54"/>
  <c r="O111" i="54"/>
  <c r="P111" i="54"/>
  <c r="O112" i="54"/>
  <c r="P112" i="54"/>
  <c r="O113" i="54"/>
  <c r="P113" i="54"/>
  <c r="O114" i="54"/>
  <c r="P114" i="54"/>
  <c r="O115" i="54"/>
  <c r="P115" i="54"/>
  <c r="O116" i="54"/>
  <c r="P116" i="54"/>
  <c r="O117" i="54"/>
  <c r="P117" i="54"/>
  <c r="O66" i="54"/>
  <c r="P66" i="54"/>
  <c r="O67" i="54"/>
  <c r="P67" i="54"/>
  <c r="O68" i="54"/>
  <c r="P68" i="54"/>
  <c r="O69" i="54"/>
  <c r="P69" i="54"/>
  <c r="O70" i="54"/>
  <c r="P70" i="54"/>
  <c r="O71" i="54"/>
  <c r="P71" i="54"/>
  <c r="O72" i="54"/>
  <c r="P72" i="54"/>
  <c r="O73" i="54"/>
  <c r="P73" i="54"/>
  <c r="O74" i="54"/>
  <c r="P74" i="54"/>
  <c r="O75" i="54"/>
  <c r="P75" i="54"/>
  <c r="O76" i="54"/>
  <c r="P76" i="54"/>
  <c r="O77" i="54"/>
  <c r="P77" i="54"/>
  <c r="O78" i="54"/>
  <c r="P78" i="54"/>
  <c r="O79" i="54"/>
  <c r="P79" i="54"/>
  <c r="O80" i="54"/>
  <c r="P80" i="54"/>
  <c r="O81" i="54"/>
  <c r="P81" i="54"/>
  <c r="O82" i="54"/>
  <c r="P82" i="54"/>
  <c r="O83" i="54"/>
  <c r="P83" i="54"/>
  <c r="O84" i="54"/>
  <c r="P84" i="54"/>
  <c r="O85" i="54"/>
  <c r="P85" i="54"/>
  <c r="O86" i="54"/>
  <c r="P86" i="54"/>
  <c r="O35" i="54"/>
  <c r="O36" i="54"/>
  <c r="O37" i="54"/>
  <c r="O38" i="54"/>
  <c r="O39" i="54"/>
  <c r="O40" i="54"/>
  <c r="O41" i="54"/>
  <c r="O42" i="54"/>
  <c r="O43" i="54"/>
  <c r="O44" i="54"/>
  <c r="O45" i="54"/>
  <c r="O46" i="54"/>
  <c r="O47" i="54"/>
  <c r="O48" i="54"/>
  <c r="O49" i="54"/>
  <c r="O50" i="54"/>
  <c r="O51" i="54"/>
  <c r="O52" i="54"/>
  <c r="O53" i="54"/>
  <c r="O54" i="54"/>
  <c r="O55" i="54"/>
  <c r="O56" i="54"/>
  <c r="O57" i="54"/>
  <c r="O58" i="54"/>
  <c r="O59" i="54"/>
  <c r="O60" i="54"/>
  <c r="O61" i="54"/>
  <c r="O62" i="54"/>
  <c r="O63" i="54"/>
  <c r="O64" i="54"/>
  <c r="O65" i="54"/>
  <c r="P35" i="54"/>
  <c r="Q35" i="54"/>
  <c r="P36" i="54"/>
  <c r="Q36" i="54"/>
  <c r="P37" i="54"/>
  <c r="Q37" i="54"/>
  <c r="P38" i="54"/>
  <c r="Q38" i="54"/>
  <c r="P39" i="54"/>
  <c r="Q39" i="54"/>
  <c r="P40" i="54"/>
  <c r="Q40" i="54"/>
  <c r="P41" i="54"/>
  <c r="Q41" i="54"/>
  <c r="P42" i="54"/>
  <c r="Q42" i="54"/>
  <c r="P43" i="54"/>
  <c r="Q43" i="54"/>
  <c r="P44" i="54"/>
  <c r="Q44" i="54"/>
  <c r="P45" i="54"/>
  <c r="Q45" i="54"/>
  <c r="P46" i="54"/>
  <c r="Q46" i="54"/>
  <c r="P47" i="54"/>
  <c r="Q47" i="54"/>
  <c r="P48" i="54"/>
  <c r="Q48" i="54"/>
  <c r="P49" i="54"/>
  <c r="Q49" i="54"/>
  <c r="P50" i="54"/>
  <c r="Q50" i="54"/>
  <c r="P51" i="54"/>
  <c r="Q51" i="54"/>
  <c r="P52" i="54"/>
  <c r="Q52" i="54"/>
  <c r="P53" i="54"/>
  <c r="Q53" i="54"/>
  <c r="P54" i="54"/>
  <c r="Q54" i="54"/>
  <c r="P55" i="54"/>
  <c r="Q55" i="54"/>
  <c r="P56" i="54"/>
  <c r="Q56" i="54"/>
  <c r="P57" i="54"/>
  <c r="Q57" i="54"/>
  <c r="P58" i="54"/>
  <c r="Q58" i="54"/>
  <c r="P59" i="54"/>
  <c r="Q59" i="54"/>
  <c r="P60" i="54"/>
  <c r="Q60" i="54"/>
  <c r="P61" i="54"/>
  <c r="Q61" i="54"/>
  <c r="P62" i="54"/>
  <c r="Q62" i="54"/>
  <c r="P63" i="54"/>
  <c r="Q63" i="54"/>
  <c r="P64" i="54"/>
  <c r="Q64" i="54"/>
  <c r="P65" i="54"/>
  <c r="Q65" i="54"/>
  <c r="P6" i="54"/>
  <c r="Q6" i="54"/>
  <c r="P7" i="54"/>
  <c r="Q7" i="54"/>
  <c r="P8" i="54"/>
  <c r="Q8" i="54"/>
  <c r="P9" i="54"/>
  <c r="Q9" i="54"/>
  <c r="P10" i="54"/>
  <c r="Q10" i="54"/>
  <c r="P11" i="54"/>
  <c r="Q11" i="54"/>
  <c r="P12" i="54"/>
  <c r="Q12" i="54"/>
  <c r="P13" i="54"/>
  <c r="Q13" i="54"/>
  <c r="P14" i="54"/>
  <c r="Q14" i="54"/>
  <c r="P15" i="54"/>
  <c r="Q15" i="54"/>
  <c r="P16" i="54"/>
  <c r="Q16" i="54"/>
  <c r="P17" i="54"/>
  <c r="Q17" i="54"/>
  <c r="P18" i="54"/>
  <c r="Q18" i="54"/>
  <c r="P19" i="54"/>
  <c r="Q19" i="54"/>
  <c r="P20" i="54"/>
  <c r="Q20" i="54"/>
  <c r="P21" i="54"/>
  <c r="Q21" i="54"/>
  <c r="P22" i="54"/>
  <c r="Q22" i="54"/>
  <c r="P23" i="54"/>
  <c r="Q23" i="54"/>
  <c r="P24" i="54"/>
  <c r="Q24" i="54"/>
  <c r="P25" i="54"/>
  <c r="Q25" i="54"/>
  <c r="P26" i="54"/>
  <c r="Q26" i="54"/>
  <c r="P27" i="54"/>
  <c r="Q27" i="54"/>
  <c r="P28" i="54"/>
  <c r="Q28" i="54"/>
  <c r="P29" i="54"/>
  <c r="Q29" i="54"/>
  <c r="P30" i="54"/>
  <c r="Q30" i="54"/>
  <c r="P31" i="54"/>
  <c r="Q31" i="54"/>
  <c r="P32" i="54"/>
  <c r="Q32" i="54"/>
  <c r="P33" i="54"/>
  <c r="Q33" i="54"/>
  <c r="P34" i="54"/>
  <c r="Q34" i="54"/>
  <c r="O6" i="54"/>
  <c r="O7" i="54"/>
  <c r="O8" i="54"/>
  <c r="O9" i="54"/>
  <c r="O10" i="54"/>
  <c r="O11" i="54"/>
  <c r="O12" i="54"/>
  <c r="O13" i="54"/>
  <c r="O14" i="54"/>
  <c r="O15" i="54"/>
  <c r="O16" i="54"/>
  <c r="O17" i="54"/>
  <c r="O18" i="54"/>
  <c r="O19" i="54"/>
  <c r="O20" i="54"/>
  <c r="O21" i="54"/>
  <c r="O22" i="54"/>
  <c r="O23" i="54"/>
  <c r="O24" i="54"/>
  <c r="O25" i="54"/>
  <c r="O26" i="54"/>
  <c r="O27" i="54"/>
  <c r="O28" i="54"/>
  <c r="O29" i="54"/>
  <c r="O30" i="54"/>
  <c r="O31" i="54"/>
  <c r="O32" i="54"/>
  <c r="O33" i="54"/>
  <c r="O34" i="54"/>
  <c r="N87" i="54"/>
  <c r="N88" i="54"/>
  <c r="N89" i="54"/>
  <c r="N90" i="54"/>
  <c r="N91" i="54"/>
  <c r="N92" i="54"/>
  <c r="N93" i="54"/>
  <c r="N94" i="54"/>
  <c r="N95" i="54"/>
  <c r="N96" i="54"/>
  <c r="N97" i="54"/>
  <c r="N98" i="54"/>
  <c r="N99" i="54"/>
  <c r="N100" i="54"/>
  <c r="N101" i="54"/>
  <c r="N102" i="54"/>
  <c r="N103" i="54"/>
  <c r="N104" i="54"/>
  <c r="N105" i="54"/>
  <c r="N106" i="54"/>
  <c r="N107" i="54"/>
  <c r="N108" i="54"/>
  <c r="N109" i="54"/>
  <c r="N110" i="54"/>
  <c r="N111" i="54"/>
  <c r="N112" i="54"/>
  <c r="N113" i="54"/>
  <c r="N114" i="54"/>
  <c r="N115" i="54"/>
  <c r="N116" i="54"/>
  <c r="N117" i="54"/>
  <c r="N118" i="54"/>
  <c r="N119" i="54"/>
  <c r="N120" i="54"/>
  <c r="N121" i="54"/>
  <c r="N122" i="54"/>
  <c r="N123" i="54"/>
  <c r="N124" i="54"/>
  <c r="N125" i="54"/>
  <c r="N126" i="54"/>
  <c r="N127" i="54"/>
  <c r="N128" i="54"/>
  <c r="N129" i="54"/>
  <c r="N130" i="54"/>
  <c r="N131" i="54"/>
  <c r="N132" i="54"/>
  <c r="N133" i="54"/>
  <c r="N134" i="54"/>
  <c r="N135" i="54"/>
  <c r="N136" i="54"/>
  <c r="N137" i="54"/>
  <c r="N138" i="54"/>
  <c r="N66" i="54"/>
  <c r="N67" i="54"/>
  <c r="N68" i="54"/>
  <c r="N69" i="54"/>
  <c r="N70" i="54"/>
  <c r="N71" i="54"/>
  <c r="N72" i="54"/>
  <c r="N73" i="54"/>
  <c r="N74" i="54"/>
  <c r="N75" i="54"/>
  <c r="N76" i="54"/>
  <c r="N77" i="54"/>
  <c r="N78" i="54"/>
  <c r="N79" i="54"/>
  <c r="N80" i="54"/>
  <c r="N81" i="54"/>
  <c r="N82" i="54"/>
  <c r="N83" i="54"/>
  <c r="N84" i="54"/>
  <c r="N85" i="54"/>
  <c r="N86" i="54"/>
  <c r="N35" i="54"/>
  <c r="N36" i="54"/>
  <c r="N37" i="54"/>
  <c r="N38" i="54"/>
  <c r="N39" i="54"/>
  <c r="N40" i="54"/>
  <c r="N41" i="54"/>
  <c r="N42" i="54"/>
  <c r="N43" i="54"/>
  <c r="N44" i="54"/>
  <c r="N45" i="54"/>
  <c r="N46" i="54"/>
  <c r="N47" i="54"/>
  <c r="N48" i="54"/>
  <c r="N49" i="54"/>
  <c r="N50" i="54"/>
  <c r="N51" i="54"/>
  <c r="N52" i="54"/>
  <c r="N53" i="54"/>
  <c r="N54" i="54"/>
  <c r="N55" i="54"/>
  <c r="N56" i="54"/>
  <c r="N57" i="54"/>
  <c r="N58" i="54"/>
  <c r="N59" i="54"/>
  <c r="N60" i="54"/>
  <c r="N61" i="54"/>
  <c r="N62" i="54"/>
  <c r="N63" i="54"/>
  <c r="N64" i="54"/>
  <c r="N65" i="54"/>
  <c r="N6" i="54"/>
  <c r="N7" i="54"/>
  <c r="N8" i="54"/>
  <c r="N9" i="54"/>
  <c r="N10" i="54"/>
  <c r="N11" i="54"/>
  <c r="N12" i="54"/>
  <c r="N13" i="54"/>
  <c r="N14" i="54"/>
  <c r="N15" i="54"/>
  <c r="N16" i="54"/>
  <c r="N17" i="54"/>
  <c r="N18" i="54"/>
  <c r="N19" i="54"/>
  <c r="N20" i="54"/>
  <c r="N21" i="54"/>
  <c r="N22" i="54"/>
  <c r="N23" i="54"/>
  <c r="N24" i="54"/>
  <c r="N25" i="54"/>
  <c r="N26" i="54"/>
  <c r="N27" i="54"/>
  <c r="N28" i="54"/>
  <c r="N29" i="54"/>
  <c r="N30" i="54"/>
  <c r="N31" i="54"/>
  <c r="N32" i="54"/>
  <c r="N33" i="54"/>
  <c r="N34" i="54"/>
  <c r="M118" i="54"/>
  <c r="M119" i="54"/>
  <c r="M120" i="54"/>
  <c r="M121" i="54"/>
  <c r="M122" i="54"/>
  <c r="M123" i="54"/>
  <c r="M124" i="54"/>
  <c r="M125" i="54"/>
  <c r="M126" i="54"/>
  <c r="M127" i="54"/>
  <c r="M128" i="54"/>
  <c r="M129" i="54"/>
  <c r="M130" i="54"/>
  <c r="M131" i="54"/>
  <c r="M132" i="54"/>
  <c r="M133" i="54"/>
  <c r="M134" i="54"/>
  <c r="M135" i="54"/>
  <c r="M136" i="54"/>
  <c r="M137" i="54"/>
  <c r="M138" i="54"/>
  <c r="M98" i="54"/>
  <c r="M99" i="54"/>
  <c r="M100" i="54"/>
  <c r="M101" i="54"/>
  <c r="M102" i="54"/>
  <c r="M103" i="54"/>
  <c r="M104" i="54"/>
  <c r="M105" i="54"/>
  <c r="M106" i="54"/>
  <c r="M107" i="54"/>
  <c r="M108" i="54"/>
  <c r="M109" i="54"/>
  <c r="M110" i="54"/>
  <c r="M111" i="54"/>
  <c r="M112" i="54"/>
  <c r="M113" i="54"/>
  <c r="M114" i="54"/>
  <c r="M115" i="54"/>
  <c r="M116" i="54"/>
  <c r="M117" i="54"/>
  <c r="M88" i="54"/>
  <c r="M89" i="54"/>
  <c r="M90" i="54"/>
  <c r="M91" i="54"/>
  <c r="M92" i="54"/>
  <c r="M93" i="54"/>
  <c r="M94" i="54"/>
  <c r="M95" i="54"/>
  <c r="M96" i="54"/>
  <c r="M97" i="54"/>
  <c r="M67" i="54"/>
  <c r="M68" i="54"/>
  <c r="M69" i="54"/>
  <c r="M70" i="54"/>
  <c r="M71" i="54"/>
  <c r="M72" i="54"/>
  <c r="M73" i="54"/>
  <c r="M74" i="54"/>
  <c r="M75" i="54"/>
  <c r="M76" i="54"/>
  <c r="M77" i="54"/>
  <c r="M78" i="54"/>
  <c r="M79" i="54"/>
  <c r="M80" i="54"/>
  <c r="M81" i="54"/>
  <c r="M82" i="54"/>
  <c r="M83" i="54"/>
  <c r="M84" i="54"/>
  <c r="M85" i="54"/>
  <c r="M86" i="54"/>
  <c r="M87" i="54"/>
  <c r="M36" i="54"/>
  <c r="M37" i="54"/>
  <c r="M38" i="54"/>
  <c r="M39" i="54"/>
  <c r="M40" i="54"/>
  <c r="M41" i="54"/>
  <c r="M42" i="54"/>
  <c r="M43" i="54"/>
  <c r="M44" i="54"/>
  <c r="M45" i="54"/>
  <c r="M46" i="54"/>
  <c r="M47" i="54"/>
  <c r="M48" i="54"/>
  <c r="M49" i="54"/>
  <c r="M50" i="54"/>
  <c r="M51" i="54"/>
  <c r="M52" i="54"/>
  <c r="M53" i="54"/>
  <c r="M54" i="54"/>
  <c r="M55" i="54"/>
  <c r="M56" i="54"/>
  <c r="M57" i="54"/>
  <c r="M58" i="54"/>
  <c r="M59" i="54"/>
  <c r="M60" i="54"/>
  <c r="M61" i="54"/>
  <c r="M62" i="54"/>
  <c r="M63" i="54"/>
  <c r="M64" i="54"/>
  <c r="M65" i="54"/>
  <c r="M66" i="54"/>
  <c r="M35" i="54"/>
  <c r="M30" i="54"/>
  <c r="M31" i="54"/>
  <c r="M32" i="54"/>
  <c r="M33" i="54"/>
  <c r="M34" i="54"/>
  <c r="M25" i="54"/>
  <c r="M26" i="54"/>
  <c r="M27" i="54"/>
  <c r="M28" i="54"/>
  <c r="M29" i="54"/>
  <c r="M20" i="54"/>
  <c r="M21" i="54"/>
  <c r="M22" i="54"/>
  <c r="M23" i="54"/>
  <c r="M24" i="54"/>
  <c r="M6" i="54"/>
  <c r="M7" i="54"/>
  <c r="M8" i="54"/>
  <c r="M9" i="54"/>
  <c r="M10" i="54"/>
  <c r="M11" i="54"/>
  <c r="M12" i="54"/>
  <c r="M13" i="54"/>
  <c r="M14" i="54"/>
  <c r="M15" i="54"/>
  <c r="M16" i="54"/>
  <c r="M17" i="54"/>
  <c r="M18" i="54"/>
  <c r="M19" i="54"/>
  <c r="K118" i="54"/>
  <c r="K119" i="54"/>
  <c r="K120" i="54"/>
  <c r="K121" i="54"/>
  <c r="K122" i="54"/>
  <c r="K123" i="54"/>
  <c r="K124" i="54"/>
  <c r="K125" i="54"/>
  <c r="K126" i="54"/>
  <c r="K127" i="54"/>
  <c r="K128" i="54"/>
  <c r="K129" i="54"/>
  <c r="K130" i="54"/>
  <c r="K131" i="54"/>
  <c r="K132" i="54"/>
  <c r="K133" i="54"/>
  <c r="K134" i="54"/>
  <c r="K135" i="54"/>
  <c r="K136" i="54"/>
  <c r="K137" i="54"/>
  <c r="K138" i="54"/>
  <c r="K87" i="54"/>
  <c r="K88" i="54"/>
  <c r="K89" i="54"/>
  <c r="K90" i="54"/>
  <c r="K91" i="54"/>
  <c r="K92" i="54"/>
  <c r="K93" i="54"/>
  <c r="K94" i="54"/>
  <c r="K95" i="54"/>
  <c r="K96" i="54"/>
  <c r="K97" i="54"/>
  <c r="K98" i="54"/>
  <c r="K99" i="54"/>
  <c r="K100" i="54"/>
  <c r="K101" i="54"/>
  <c r="K102" i="54"/>
  <c r="K103" i="54"/>
  <c r="K104" i="54"/>
  <c r="K105" i="54"/>
  <c r="K106" i="54"/>
  <c r="K107" i="54"/>
  <c r="K108" i="54"/>
  <c r="K109" i="54"/>
  <c r="K110" i="54"/>
  <c r="K111" i="54"/>
  <c r="K112" i="54"/>
  <c r="K113" i="54"/>
  <c r="K114" i="54"/>
  <c r="K115" i="54"/>
  <c r="K116" i="54"/>
  <c r="K117" i="54"/>
  <c r="K66" i="54"/>
  <c r="K67" i="54"/>
  <c r="K68" i="54"/>
  <c r="K69" i="54"/>
  <c r="K70" i="54"/>
  <c r="K71" i="54"/>
  <c r="K72" i="54"/>
  <c r="K73" i="54"/>
  <c r="K74" i="54"/>
  <c r="K75" i="54"/>
  <c r="K76" i="54"/>
  <c r="K77" i="54"/>
  <c r="K78" i="54"/>
  <c r="K79" i="54"/>
  <c r="K80" i="54"/>
  <c r="K81" i="54"/>
  <c r="K82" i="54"/>
  <c r="K83" i="54"/>
  <c r="K84" i="54"/>
  <c r="K85" i="54"/>
  <c r="K86" i="54"/>
  <c r="K35" i="54"/>
  <c r="K36" i="54"/>
  <c r="K37" i="54"/>
  <c r="K38" i="54"/>
  <c r="K39" i="54"/>
  <c r="K40" i="54"/>
  <c r="K41" i="54"/>
  <c r="K42" i="54"/>
  <c r="K43" i="54"/>
  <c r="K44" i="54"/>
  <c r="K45" i="54"/>
  <c r="K46" i="54"/>
  <c r="K47" i="54"/>
  <c r="K48" i="54"/>
  <c r="K49" i="54"/>
  <c r="K50" i="54"/>
  <c r="K51" i="54"/>
  <c r="K52" i="54"/>
  <c r="K53" i="54"/>
  <c r="K54" i="54"/>
  <c r="K55" i="54"/>
  <c r="K56" i="54"/>
  <c r="K57" i="54"/>
  <c r="K58" i="54"/>
  <c r="K59" i="54"/>
  <c r="K60" i="54"/>
  <c r="K61" i="54"/>
  <c r="K62" i="54"/>
  <c r="K63" i="54"/>
  <c r="K64" i="54"/>
  <c r="K65" i="54"/>
  <c r="L129" i="54"/>
  <c r="L130" i="54"/>
  <c r="L131" i="54"/>
  <c r="L132" i="54"/>
  <c r="L133" i="54"/>
  <c r="L134" i="54"/>
  <c r="L135" i="54"/>
  <c r="L136" i="54"/>
  <c r="L137" i="54"/>
  <c r="L138" i="54"/>
  <c r="L118" i="54"/>
  <c r="L119" i="54"/>
  <c r="L120" i="54"/>
  <c r="L121" i="54"/>
  <c r="L122" i="54"/>
  <c r="L123" i="54"/>
  <c r="L124" i="54"/>
  <c r="L125" i="54"/>
  <c r="L126" i="54"/>
  <c r="L127" i="54"/>
  <c r="L128" i="54"/>
  <c r="L88" i="54"/>
  <c r="L89" i="54"/>
  <c r="L90" i="54"/>
  <c r="L91" i="54"/>
  <c r="L92" i="54"/>
  <c r="L93" i="54"/>
  <c r="L94" i="54"/>
  <c r="L95" i="54"/>
  <c r="L96" i="54"/>
  <c r="L97" i="54"/>
  <c r="L98" i="54"/>
  <c r="L99" i="54"/>
  <c r="L100" i="54"/>
  <c r="L101" i="54"/>
  <c r="L102" i="54"/>
  <c r="L103" i="54"/>
  <c r="L104" i="54"/>
  <c r="L105" i="54"/>
  <c r="L106" i="54"/>
  <c r="L107" i="54"/>
  <c r="L108" i="54"/>
  <c r="L109" i="54"/>
  <c r="L110" i="54"/>
  <c r="L111" i="54"/>
  <c r="L112" i="54"/>
  <c r="L113" i="54"/>
  <c r="L114" i="54"/>
  <c r="L115" i="54"/>
  <c r="L116" i="54"/>
  <c r="L117" i="54"/>
  <c r="L68" i="54"/>
  <c r="L69" i="54"/>
  <c r="L70" i="54"/>
  <c r="L71" i="54"/>
  <c r="L72" i="54"/>
  <c r="L73" i="54"/>
  <c r="L74" i="54"/>
  <c r="L75" i="54"/>
  <c r="L76" i="54"/>
  <c r="L77" i="54"/>
  <c r="L78" i="54"/>
  <c r="L79" i="54"/>
  <c r="L80" i="54"/>
  <c r="L81" i="54"/>
  <c r="L82" i="54"/>
  <c r="L83" i="54"/>
  <c r="L84" i="54"/>
  <c r="L85" i="54"/>
  <c r="L86" i="54"/>
  <c r="L87" i="54"/>
  <c r="L66" i="54"/>
  <c r="L67" i="54"/>
  <c r="L35" i="54"/>
  <c r="L36" i="54"/>
  <c r="L37" i="54"/>
  <c r="L38" i="54"/>
  <c r="L39" i="54"/>
  <c r="L40" i="54"/>
  <c r="L41" i="54"/>
  <c r="L42" i="54"/>
  <c r="L43" i="54"/>
  <c r="L44" i="54"/>
  <c r="L45" i="54"/>
  <c r="L46" i="54"/>
  <c r="L47" i="54"/>
  <c r="L48" i="54"/>
  <c r="L49" i="54"/>
  <c r="L50" i="54"/>
  <c r="L51" i="54"/>
  <c r="L52" i="54"/>
  <c r="L53" i="54"/>
  <c r="L54" i="54"/>
  <c r="L55" i="54"/>
  <c r="L56" i="54"/>
  <c r="L57" i="54"/>
  <c r="L58" i="54"/>
  <c r="L59" i="54"/>
  <c r="L60" i="54"/>
  <c r="L61" i="54"/>
  <c r="L62" i="54"/>
  <c r="L63" i="54"/>
  <c r="L64" i="54"/>
  <c r="L65" i="54"/>
  <c r="L10" i="54"/>
  <c r="L11" i="54"/>
  <c r="L12" i="54"/>
  <c r="L13" i="54"/>
  <c r="L14" i="54"/>
  <c r="L15" i="54"/>
  <c r="L16" i="54"/>
  <c r="L17" i="54"/>
  <c r="L18" i="54"/>
  <c r="L19" i="54"/>
  <c r="L20" i="54"/>
  <c r="L21" i="54"/>
  <c r="L22" i="54"/>
  <c r="L23" i="54"/>
  <c r="L24" i="54"/>
  <c r="L25" i="54"/>
  <c r="L26" i="54"/>
  <c r="L27" i="54"/>
  <c r="L28" i="54"/>
  <c r="L29" i="54"/>
  <c r="L30" i="54"/>
  <c r="L31" i="54"/>
  <c r="L32" i="54"/>
  <c r="L33" i="54"/>
  <c r="L34" i="54"/>
  <c r="K10" i="54"/>
  <c r="K11" i="54"/>
  <c r="K12" i="54"/>
  <c r="K13" i="54"/>
  <c r="K14" i="54"/>
  <c r="K15" i="54"/>
  <c r="K16" i="54"/>
  <c r="K17" i="54"/>
  <c r="K18" i="54"/>
  <c r="K19" i="54"/>
  <c r="K20" i="54"/>
  <c r="K21" i="54"/>
  <c r="K22" i="54"/>
  <c r="K23" i="54"/>
  <c r="K24" i="54"/>
  <c r="K25" i="54"/>
  <c r="K26" i="54"/>
  <c r="K27" i="54"/>
  <c r="K28" i="54"/>
  <c r="K29" i="54"/>
  <c r="K30" i="54"/>
  <c r="K31" i="54"/>
  <c r="K32" i="54"/>
  <c r="K33" i="54"/>
  <c r="K34" i="54"/>
  <c r="K6" i="54"/>
  <c r="L6" i="54"/>
  <c r="K7" i="54"/>
  <c r="L7" i="54"/>
  <c r="K8" i="54"/>
  <c r="L8" i="54"/>
  <c r="K9" i="54"/>
  <c r="L9" i="54"/>
  <c r="I118" i="54"/>
  <c r="J118" i="54"/>
  <c r="I119" i="54"/>
  <c r="J119" i="54"/>
  <c r="I120" i="54"/>
  <c r="J120" i="54"/>
  <c r="I121" i="54"/>
  <c r="J121" i="54"/>
  <c r="I122" i="54"/>
  <c r="J122" i="54"/>
  <c r="I123" i="54"/>
  <c r="J123" i="54"/>
  <c r="I124" i="54"/>
  <c r="J124" i="54"/>
  <c r="I125" i="54"/>
  <c r="J125" i="54"/>
  <c r="I126" i="54"/>
  <c r="J126" i="54"/>
  <c r="I127" i="54"/>
  <c r="J127" i="54"/>
  <c r="I128" i="54"/>
  <c r="J128" i="54"/>
  <c r="I129" i="54"/>
  <c r="J129" i="54"/>
  <c r="I130" i="54"/>
  <c r="J130" i="54"/>
  <c r="I131" i="54"/>
  <c r="J131" i="54"/>
  <c r="I132" i="54"/>
  <c r="J132" i="54"/>
  <c r="I133" i="54"/>
  <c r="J133" i="54"/>
  <c r="I134" i="54"/>
  <c r="J134" i="54"/>
  <c r="I135" i="54"/>
  <c r="J135" i="54"/>
  <c r="I136" i="54"/>
  <c r="J136" i="54"/>
  <c r="I137" i="54"/>
  <c r="J137" i="54"/>
  <c r="I138" i="54"/>
  <c r="J138" i="54"/>
  <c r="G118" i="54"/>
  <c r="H118" i="54"/>
  <c r="G119" i="54"/>
  <c r="H119" i="54"/>
  <c r="G120" i="54"/>
  <c r="H120" i="54"/>
  <c r="G121" i="54"/>
  <c r="H121" i="54"/>
  <c r="G122" i="54"/>
  <c r="H122" i="54"/>
  <c r="G123" i="54"/>
  <c r="H123" i="54"/>
  <c r="G124" i="54"/>
  <c r="H124" i="54"/>
  <c r="G125" i="54"/>
  <c r="H125" i="54"/>
  <c r="G126" i="54"/>
  <c r="H126" i="54"/>
  <c r="G127" i="54"/>
  <c r="H127" i="54"/>
  <c r="G128" i="54"/>
  <c r="H128" i="54"/>
  <c r="G129" i="54"/>
  <c r="H129" i="54"/>
  <c r="G130" i="54"/>
  <c r="H130" i="54"/>
  <c r="G131" i="54"/>
  <c r="H131" i="54"/>
  <c r="G132" i="54"/>
  <c r="H132" i="54"/>
  <c r="G133" i="54"/>
  <c r="H133" i="54"/>
  <c r="G134" i="54"/>
  <c r="H134" i="54"/>
  <c r="G135" i="54"/>
  <c r="H135" i="54"/>
  <c r="G136" i="54"/>
  <c r="H136" i="54"/>
  <c r="G137" i="54"/>
  <c r="H137" i="54"/>
  <c r="G138" i="54"/>
  <c r="H138" i="54"/>
  <c r="G87" i="54"/>
  <c r="H87" i="54"/>
  <c r="I87" i="54"/>
  <c r="J87" i="54"/>
  <c r="G88" i="54"/>
  <c r="H88" i="54"/>
  <c r="I88" i="54"/>
  <c r="J88" i="54"/>
  <c r="G89" i="54"/>
  <c r="H89" i="54"/>
  <c r="I89" i="54"/>
  <c r="J89" i="54"/>
  <c r="G90" i="54"/>
  <c r="H90" i="54"/>
  <c r="I90" i="54"/>
  <c r="J90" i="54"/>
  <c r="G91" i="54"/>
  <c r="H91" i="54"/>
  <c r="I91" i="54"/>
  <c r="J91" i="54"/>
  <c r="G92" i="54"/>
  <c r="H92" i="54"/>
  <c r="I92" i="54"/>
  <c r="J92" i="54"/>
  <c r="G93" i="54"/>
  <c r="H93" i="54"/>
  <c r="I93" i="54"/>
  <c r="J93" i="54"/>
  <c r="G94" i="54"/>
  <c r="H94" i="54"/>
  <c r="I94" i="54"/>
  <c r="J94" i="54"/>
  <c r="G95" i="54"/>
  <c r="H95" i="54"/>
  <c r="I95" i="54"/>
  <c r="J95" i="54"/>
  <c r="G96" i="54"/>
  <c r="H96" i="54"/>
  <c r="I96" i="54"/>
  <c r="J96" i="54"/>
  <c r="G97" i="54"/>
  <c r="H97" i="54"/>
  <c r="I97" i="54"/>
  <c r="J97" i="54"/>
  <c r="G98" i="54"/>
  <c r="H98" i="54"/>
  <c r="I98" i="54"/>
  <c r="J98" i="54"/>
  <c r="G99" i="54"/>
  <c r="H99" i="54"/>
  <c r="I99" i="54"/>
  <c r="J99" i="54"/>
  <c r="G100" i="54"/>
  <c r="H100" i="54"/>
  <c r="I100" i="54"/>
  <c r="J100" i="54"/>
  <c r="G101" i="54"/>
  <c r="H101" i="54"/>
  <c r="I101" i="54"/>
  <c r="J101" i="54"/>
  <c r="G102" i="54"/>
  <c r="H102" i="54"/>
  <c r="I102" i="54"/>
  <c r="J102" i="54"/>
  <c r="G103" i="54"/>
  <c r="H103" i="54"/>
  <c r="I103" i="54"/>
  <c r="J103" i="54"/>
  <c r="G104" i="54"/>
  <c r="H104" i="54"/>
  <c r="I104" i="54"/>
  <c r="J104" i="54"/>
  <c r="G105" i="54"/>
  <c r="H105" i="54"/>
  <c r="I105" i="54"/>
  <c r="J105" i="54"/>
  <c r="G106" i="54"/>
  <c r="H106" i="54"/>
  <c r="I106" i="54"/>
  <c r="J106" i="54"/>
  <c r="G107" i="54"/>
  <c r="H107" i="54"/>
  <c r="I107" i="54"/>
  <c r="J107" i="54"/>
  <c r="G108" i="54"/>
  <c r="H108" i="54"/>
  <c r="I108" i="54"/>
  <c r="J108" i="54"/>
  <c r="G109" i="54"/>
  <c r="H109" i="54"/>
  <c r="I109" i="54"/>
  <c r="J109" i="54"/>
  <c r="G110" i="54"/>
  <c r="H110" i="54"/>
  <c r="I110" i="54"/>
  <c r="J110" i="54"/>
  <c r="G111" i="54"/>
  <c r="H111" i="54"/>
  <c r="I111" i="54"/>
  <c r="J111" i="54"/>
  <c r="G112" i="54"/>
  <c r="H112" i="54"/>
  <c r="I112" i="54"/>
  <c r="J112" i="54"/>
  <c r="G113" i="54"/>
  <c r="H113" i="54"/>
  <c r="I113" i="54"/>
  <c r="J113" i="54"/>
  <c r="G114" i="54"/>
  <c r="H114" i="54"/>
  <c r="I114" i="54"/>
  <c r="J114" i="54"/>
  <c r="G115" i="54"/>
  <c r="H115" i="54"/>
  <c r="I115" i="54"/>
  <c r="J115" i="54"/>
  <c r="G116" i="54"/>
  <c r="H116" i="54"/>
  <c r="I116" i="54"/>
  <c r="J116" i="54"/>
  <c r="G117" i="54"/>
  <c r="H117" i="54"/>
  <c r="I117" i="54"/>
  <c r="J117" i="54"/>
  <c r="G66" i="54"/>
  <c r="H66" i="54"/>
  <c r="I66" i="54"/>
  <c r="J66" i="54"/>
  <c r="G67" i="54"/>
  <c r="H67" i="54"/>
  <c r="I67" i="54"/>
  <c r="J67" i="54"/>
  <c r="G68" i="54"/>
  <c r="H68" i="54"/>
  <c r="I68" i="54"/>
  <c r="J68" i="54"/>
  <c r="G69" i="54"/>
  <c r="H69" i="54"/>
  <c r="I69" i="54"/>
  <c r="J69" i="54"/>
  <c r="G70" i="54"/>
  <c r="H70" i="54"/>
  <c r="I70" i="54"/>
  <c r="J70" i="54"/>
  <c r="G71" i="54"/>
  <c r="H71" i="54"/>
  <c r="I71" i="54"/>
  <c r="J71" i="54"/>
  <c r="G72" i="54"/>
  <c r="H72" i="54"/>
  <c r="I72" i="54"/>
  <c r="J72" i="54"/>
  <c r="G73" i="54"/>
  <c r="H73" i="54"/>
  <c r="I73" i="54"/>
  <c r="J73" i="54"/>
  <c r="G74" i="54"/>
  <c r="H74" i="54"/>
  <c r="I74" i="54"/>
  <c r="J74" i="54"/>
  <c r="G75" i="54"/>
  <c r="H75" i="54"/>
  <c r="I75" i="54"/>
  <c r="J75" i="54"/>
  <c r="G76" i="54"/>
  <c r="H76" i="54"/>
  <c r="I76" i="54"/>
  <c r="J76" i="54"/>
  <c r="G77" i="54"/>
  <c r="H77" i="54"/>
  <c r="I77" i="54"/>
  <c r="J77" i="54"/>
  <c r="G78" i="54"/>
  <c r="H78" i="54"/>
  <c r="I78" i="54"/>
  <c r="J78" i="54"/>
  <c r="G79" i="54"/>
  <c r="H79" i="54"/>
  <c r="I79" i="54"/>
  <c r="J79" i="54"/>
  <c r="G80" i="54"/>
  <c r="H80" i="54"/>
  <c r="I80" i="54"/>
  <c r="J80" i="54"/>
  <c r="G81" i="54"/>
  <c r="H81" i="54"/>
  <c r="I81" i="54"/>
  <c r="J81" i="54"/>
  <c r="G82" i="54"/>
  <c r="H82" i="54"/>
  <c r="I82" i="54"/>
  <c r="J82" i="54"/>
  <c r="G83" i="54"/>
  <c r="H83" i="54"/>
  <c r="I83" i="54"/>
  <c r="J83" i="54"/>
  <c r="G84" i="54"/>
  <c r="H84" i="54"/>
  <c r="I84" i="54"/>
  <c r="J84" i="54"/>
  <c r="G85" i="54"/>
  <c r="H85" i="54"/>
  <c r="I85" i="54"/>
  <c r="J85" i="54"/>
  <c r="G86" i="54"/>
  <c r="H86" i="54"/>
  <c r="I86" i="54"/>
  <c r="J86" i="54"/>
  <c r="G35" i="54"/>
  <c r="H35" i="54"/>
  <c r="I35" i="54"/>
  <c r="J35" i="54"/>
  <c r="G36" i="54"/>
  <c r="H36" i="54"/>
  <c r="I36" i="54"/>
  <c r="J36" i="54"/>
  <c r="G37" i="54"/>
  <c r="H37" i="54"/>
  <c r="I37" i="54"/>
  <c r="J37" i="54"/>
  <c r="G38" i="54"/>
  <c r="H38" i="54"/>
  <c r="I38" i="54"/>
  <c r="J38" i="54"/>
  <c r="G39" i="54"/>
  <c r="H39" i="54"/>
  <c r="I39" i="54"/>
  <c r="J39" i="54"/>
  <c r="G40" i="54"/>
  <c r="H40" i="54"/>
  <c r="I40" i="54"/>
  <c r="J40" i="54"/>
  <c r="G41" i="54"/>
  <c r="H41" i="54"/>
  <c r="I41" i="54"/>
  <c r="J41" i="54"/>
  <c r="G42" i="54"/>
  <c r="H42" i="54"/>
  <c r="I42" i="54"/>
  <c r="J42" i="54"/>
  <c r="G43" i="54"/>
  <c r="H43" i="54"/>
  <c r="I43" i="54"/>
  <c r="J43" i="54"/>
  <c r="G44" i="54"/>
  <c r="H44" i="54"/>
  <c r="I44" i="54"/>
  <c r="J44" i="54"/>
  <c r="G45" i="54"/>
  <c r="H45" i="54"/>
  <c r="I45" i="54"/>
  <c r="J45" i="54"/>
  <c r="G46" i="54"/>
  <c r="H46" i="54"/>
  <c r="I46" i="54"/>
  <c r="J46" i="54"/>
  <c r="G47" i="54"/>
  <c r="H47" i="54"/>
  <c r="I47" i="54"/>
  <c r="J47" i="54"/>
  <c r="G48" i="54"/>
  <c r="H48" i="54"/>
  <c r="I48" i="54"/>
  <c r="J48" i="54"/>
  <c r="G49" i="54"/>
  <c r="H49" i="54"/>
  <c r="I49" i="54"/>
  <c r="J49" i="54"/>
  <c r="G50" i="54"/>
  <c r="H50" i="54"/>
  <c r="I50" i="54"/>
  <c r="J50" i="54"/>
  <c r="G51" i="54"/>
  <c r="H51" i="54"/>
  <c r="I51" i="54"/>
  <c r="J51" i="54"/>
  <c r="G52" i="54"/>
  <c r="H52" i="54"/>
  <c r="I52" i="54"/>
  <c r="J52" i="54"/>
  <c r="G53" i="54"/>
  <c r="H53" i="54"/>
  <c r="I53" i="54"/>
  <c r="J53" i="54"/>
  <c r="G54" i="54"/>
  <c r="H54" i="54"/>
  <c r="I54" i="54"/>
  <c r="J54" i="54"/>
  <c r="G55" i="54"/>
  <c r="H55" i="54"/>
  <c r="I55" i="54"/>
  <c r="J55" i="54"/>
  <c r="G56" i="54"/>
  <c r="H56" i="54"/>
  <c r="I56" i="54"/>
  <c r="J56" i="54"/>
  <c r="G57" i="54"/>
  <c r="H57" i="54"/>
  <c r="I57" i="54"/>
  <c r="J57" i="54"/>
  <c r="G58" i="54"/>
  <c r="H58" i="54"/>
  <c r="I58" i="54"/>
  <c r="J58" i="54"/>
  <c r="G59" i="54"/>
  <c r="H59" i="54"/>
  <c r="I59" i="54"/>
  <c r="J59" i="54"/>
  <c r="G60" i="54"/>
  <c r="H60" i="54"/>
  <c r="I60" i="54"/>
  <c r="J60" i="54"/>
  <c r="G61" i="54"/>
  <c r="H61" i="54"/>
  <c r="I61" i="54"/>
  <c r="J61" i="54"/>
  <c r="G62" i="54"/>
  <c r="H62" i="54"/>
  <c r="I62" i="54"/>
  <c r="J62" i="54"/>
  <c r="G63" i="54"/>
  <c r="H63" i="54"/>
  <c r="I63" i="54"/>
  <c r="J63" i="54"/>
  <c r="G64" i="54"/>
  <c r="H64" i="54"/>
  <c r="I64" i="54"/>
  <c r="J64" i="54"/>
  <c r="G65" i="54"/>
  <c r="H65" i="54"/>
  <c r="I65" i="54"/>
  <c r="J65" i="54"/>
  <c r="I6" i="54"/>
  <c r="J6" i="54"/>
  <c r="I7" i="54"/>
  <c r="J7" i="54"/>
  <c r="I8" i="54"/>
  <c r="J8" i="54"/>
  <c r="I9" i="54"/>
  <c r="J9" i="54"/>
  <c r="I10" i="54"/>
  <c r="J10" i="54"/>
  <c r="I11" i="54"/>
  <c r="J11" i="54"/>
  <c r="I12" i="54"/>
  <c r="J12" i="54"/>
  <c r="I13" i="54"/>
  <c r="J13" i="54"/>
  <c r="I14" i="54"/>
  <c r="J14" i="54"/>
  <c r="I15" i="54"/>
  <c r="J15" i="54"/>
  <c r="I16" i="54"/>
  <c r="J16" i="54"/>
  <c r="I17" i="54"/>
  <c r="J17" i="54"/>
  <c r="I18" i="54"/>
  <c r="J18" i="54"/>
  <c r="I19" i="54"/>
  <c r="J19" i="54"/>
  <c r="I20" i="54"/>
  <c r="J20" i="54"/>
  <c r="I21" i="54"/>
  <c r="J21" i="54"/>
  <c r="I22" i="54"/>
  <c r="J22" i="54"/>
  <c r="I23" i="54"/>
  <c r="J23" i="54"/>
  <c r="I24" i="54"/>
  <c r="J24" i="54"/>
  <c r="I25" i="54"/>
  <c r="J25" i="54"/>
  <c r="I26" i="54"/>
  <c r="J26" i="54"/>
  <c r="I27" i="54"/>
  <c r="J27" i="54"/>
  <c r="I28" i="54"/>
  <c r="J28" i="54"/>
  <c r="I29" i="54"/>
  <c r="J29" i="54"/>
  <c r="I30" i="54"/>
  <c r="J30" i="54"/>
  <c r="I31" i="54"/>
  <c r="J31" i="54"/>
  <c r="I32" i="54"/>
  <c r="J32" i="54"/>
  <c r="I33" i="54"/>
  <c r="J33" i="54"/>
  <c r="I34" i="54"/>
  <c r="J34" i="54"/>
  <c r="G6" i="54"/>
  <c r="H6" i="54"/>
  <c r="G7" i="54"/>
  <c r="H7" i="54"/>
  <c r="G8" i="54"/>
  <c r="H8" i="54"/>
  <c r="G9" i="54"/>
  <c r="H9" i="54"/>
  <c r="G10" i="54"/>
  <c r="H10" i="54"/>
  <c r="G11" i="54"/>
  <c r="H11" i="54"/>
  <c r="G12" i="54"/>
  <c r="H12" i="54"/>
  <c r="G13" i="54"/>
  <c r="H13" i="54"/>
  <c r="G14" i="54"/>
  <c r="H14" i="54"/>
  <c r="G15" i="54"/>
  <c r="H15" i="54"/>
  <c r="H16" i="54"/>
  <c r="H17" i="54"/>
  <c r="H18" i="54"/>
  <c r="H19" i="54"/>
  <c r="H20" i="54"/>
  <c r="H21" i="54"/>
  <c r="H22" i="54"/>
  <c r="H23" i="54"/>
  <c r="H24" i="54"/>
  <c r="H25" i="54"/>
  <c r="H26" i="54"/>
  <c r="H27" i="54"/>
  <c r="H28" i="54"/>
  <c r="H29" i="54"/>
  <c r="H30" i="54"/>
  <c r="H31" i="54"/>
  <c r="H32" i="54"/>
  <c r="H33" i="54"/>
  <c r="H34" i="54"/>
  <c r="F6" i="54"/>
  <c r="F7" i="54"/>
  <c r="F8" i="54"/>
  <c r="F9" i="54"/>
  <c r="F10" i="54"/>
  <c r="F11" i="54"/>
  <c r="F12" i="54"/>
  <c r="F13" i="54"/>
  <c r="F14" i="54"/>
  <c r="F15" i="54"/>
  <c r="F16" i="54"/>
  <c r="F17" i="54"/>
  <c r="F18" i="54"/>
  <c r="F19" i="54"/>
  <c r="F20" i="54"/>
  <c r="F21" i="54"/>
  <c r="F22" i="54"/>
  <c r="F23" i="54"/>
  <c r="F24" i="54"/>
  <c r="F25" i="54"/>
  <c r="F26" i="54"/>
  <c r="F27" i="54"/>
  <c r="F28" i="54"/>
  <c r="F29" i="54"/>
  <c r="F30" i="54"/>
  <c r="F31" i="54"/>
  <c r="F32" i="54"/>
  <c r="F33" i="54"/>
  <c r="F34" i="54"/>
  <c r="F35" i="54"/>
  <c r="F36" i="54"/>
  <c r="F37" i="54"/>
  <c r="F38" i="54"/>
  <c r="F39" i="54"/>
  <c r="F40" i="54"/>
  <c r="F41" i="54"/>
  <c r="F42" i="54"/>
  <c r="F43" i="54"/>
  <c r="F44" i="54"/>
  <c r="F45" i="54"/>
  <c r="F46" i="54"/>
  <c r="F47" i="54"/>
  <c r="F48" i="54"/>
  <c r="F49" i="54"/>
  <c r="F50" i="54"/>
  <c r="F51" i="54"/>
  <c r="F52" i="54"/>
  <c r="F53" i="54"/>
  <c r="F54" i="54"/>
  <c r="F55" i="54"/>
  <c r="F56" i="54"/>
  <c r="F57" i="54"/>
  <c r="F58" i="54"/>
  <c r="F59" i="54"/>
  <c r="F60" i="54"/>
  <c r="F61" i="54"/>
  <c r="F62" i="54"/>
  <c r="F63" i="54"/>
  <c r="F64" i="54"/>
  <c r="F65" i="54"/>
  <c r="F66" i="54"/>
  <c r="F67" i="54"/>
  <c r="F68" i="54"/>
  <c r="F69" i="54"/>
  <c r="F70" i="54"/>
  <c r="F71" i="54"/>
  <c r="F72" i="54"/>
  <c r="F73" i="54"/>
  <c r="F74" i="54"/>
  <c r="F75" i="54"/>
  <c r="F76" i="54"/>
  <c r="F77" i="54"/>
  <c r="F78" i="54"/>
  <c r="F79" i="54"/>
  <c r="F80" i="54"/>
  <c r="F81" i="54"/>
  <c r="F82" i="54"/>
  <c r="F83" i="54"/>
  <c r="F84" i="54"/>
  <c r="F85" i="54"/>
  <c r="F86" i="54"/>
  <c r="F87" i="54"/>
  <c r="F88" i="54"/>
  <c r="F89" i="54"/>
  <c r="F90" i="54"/>
  <c r="F91" i="54"/>
  <c r="F92" i="54"/>
  <c r="F93" i="54"/>
  <c r="F94" i="54"/>
  <c r="F95" i="54"/>
  <c r="F96" i="54"/>
  <c r="F97" i="54"/>
  <c r="F98" i="54"/>
  <c r="F99" i="54"/>
  <c r="F100" i="54"/>
  <c r="F101" i="54"/>
  <c r="F102" i="54"/>
  <c r="F103" i="54"/>
  <c r="F104" i="54"/>
  <c r="F105" i="54"/>
  <c r="F106" i="54"/>
  <c r="F107" i="54"/>
  <c r="F108" i="54"/>
  <c r="F109" i="54"/>
  <c r="F110" i="54"/>
  <c r="F111" i="54"/>
  <c r="F112" i="54"/>
  <c r="F113" i="54"/>
  <c r="F114" i="54"/>
  <c r="F115" i="54"/>
  <c r="F116" i="54"/>
  <c r="F117" i="54"/>
  <c r="F118" i="54"/>
  <c r="F119" i="54"/>
  <c r="F120" i="54"/>
  <c r="F121" i="54"/>
  <c r="F122" i="54"/>
  <c r="F123" i="54"/>
  <c r="F124" i="54"/>
  <c r="F125" i="54"/>
  <c r="F126" i="54"/>
  <c r="F127" i="54"/>
  <c r="F128" i="54"/>
  <c r="F129" i="54"/>
  <c r="F130" i="54"/>
  <c r="F131" i="54"/>
  <c r="F132" i="54"/>
  <c r="F133" i="54"/>
  <c r="F134" i="54"/>
  <c r="F135" i="54"/>
  <c r="F136" i="54"/>
  <c r="F137" i="54"/>
  <c r="F138" i="54"/>
  <c r="E87" i="54"/>
  <c r="E88" i="54"/>
  <c r="E89" i="54"/>
  <c r="E90" i="54"/>
  <c r="E91" i="54"/>
  <c r="E92" i="54"/>
  <c r="E93" i="54"/>
  <c r="E94" i="54"/>
  <c r="E95" i="54"/>
  <c r="E96" i="54"/>
  <c r="E97" i="54"/>
  <c r="E98" i="54"/>
  <c r="E99" i="54"/>
  <c r="E100" i="54"/>
  <c r="E101" i="54"/>
  <c r="E102" i="54"/>
  <c r="E103" i="54"/>
  <c r="E104" i="54"/>
  <c r="E105" i="54"/>
  <c r="E106" i="54"/>
  <c r="E107" i="54"/>
  <c r="E108" i="54"/>
  <c r="E109" i="54"/>
  <c r="E110" i="54"/>
  <c r="E111" i="54"/>
  <c r="E112" i="54"/>
  <c r="E113" i="54"/>
  <c r="E114" i="54"/>
  <c r="E115" i="54"/>
  <c r="E116" i="54"/>
  <c r="E117" i="54"/>
  <c r="E118" i="54"/>
  <c r="E119" i="54"/>
  <c r="E120" i="54"/>
  <c r="E121" i="54"/>
  <c r="E122" i="54"/>
  <c r="E123" i="54"/>
  <c r="E124" i="54"/>
  <c r="E125" i="54"/>
  <c r="E126" i="54"/>
  <c r="E127" i="54"/>
  <c r="E128" i="54"/>
  <c r="E129" i="54"/>
  <c r="E130" i="54"/>
  <c r="E131" i="54"/>
  <c r="E132" i="54"/>
  <c r="E133" i="54"/>
  <c r="E134" i="54"/>
  <c r="E135" i="54"/>
  <c r="E136" i="54"/>
  <c r="E137" i="54"/>
  <c r="E138" i="54"/>
  <c r="E66" i="54"/>
  <c r="E67" i="54"/>
  <c r="E68" i="54"/>
  <c r="E69" i="54"/>
  <c r="E70" i="54"/>
  <c r="E71" i="54"/>
  <c r="E72" i="54"/>
  <c r="E73" i="54"/>
  <c r="E74" i="54"/>
  <c r="E75" i="54"/>
  <c r="E76" i="54"/>
  <c r="E77" i="54"/>
  <c r="E78" i="54"/>
  <c r="E79" i="54"/>
  <c r="E80" i="54"/>
  <c r="E81" i="54"/>
  <c r="E82" i="54"/>
  <c r="E83" i="54"/>
  <c r="E84" i="54"/>
  <c r="E85" i="54"/>
  <c r="E86" i="54"/>
  <c r="D87" i="54"/>
  <c r="D88" i="54"/>
  <c r="D89" i="54"/>
  <c r="D90" i="54"/>
  <c r="D91" i="54"/>
  <c r="D92" i="54"/>
  <c r="D93" i="54"/>
  <c r="D94" i="54"/>
  <c r="D95" i="54"/>
  <c r="D96" i="54"/>
  <c r="D97" i="54"/>
  <c r="D98" i="54"/>
  <c r="D99" i="54"/>
  <c r="D100" i="54"/>
  <c r="D101" i="54"/>
  <c r="D102" i="54"/>
  <c r="D103" i="54"/>
  <c r="D104" i="54"/>
  <c r="D105" i="54"/>
  <c r="D106" i="54"/>
  <c r="D107" i="54"/>
  <c r="D108" i="54"/>
  <c r="D109" i="54"/>
  <c r="D110" i="54"/>
  <c r="D111" i="54"/>
  <c r="D112" i="54"/>
  <c r="D113" i="54"/>
  <c r="D114" i="54"/>
  <c r="D115" i="54"/>
  <c r="D116" i="54"/>
  <c r="D117" i="54"/>
  <c r="D118" i="54"/>
  <c r="D119" i="54"/>
  <c r="D120" i="54"/>
  <c r="D121" i="54"/>
  <c r="D122" i="54"/>
  <c r="D123" i="54"/>
  <c r="D124" i="54"/>
  <c r="D125" i="54"/>
  <c r="D126" i="54"/>
  <c r="D127" i="54"/>
  <c r="D128" i="54"/>
  <c r="D129" i="54"/>
  <c r="D130" i="54"/>
  <c r="D131" i="54"/>
  <c r="D132" i="54"/>
  <c r="D133" i="54"/>
  <c r="D134" i="54"/>
  <c r="D135" i="54"/>
  <c r="D136" i="54"/>
  <c r="D137" i="54"/>
  <c r="D138" i="54"/>
  <c r="D66" i="54"/>
  <c r="D67" i="54"/>
  <c r="D68" i="54"/>
  <c r="D69" i="54"/>
  <c r="D70" i="54"/>
  <c r="D71" i="54"/>
  <c r="D72" i="54"/>
  <c r="D73" i="54"/>
  <c r="D74" i="54"/>
  <c r="D75" i="54"/>
  <c r="D76" i="54"/>
  <c r="D77" i="54"/>
  <c r="D78" i="54"/>
  <c r="D79" i="54"/>
  <c r="D80" i="54"/>
  <c r="D81" i="54"/>
  <c r="D82" i="54"/>
  <c r="D83" i="54"/>
  <c r="D84" i="54"/>
  <c r="D85" i="54"/>
  <c r="D86" i="54"/>
  <c r="C66" i="54"/>
  <c r="C67" i="54"/>
  <c r="C68" i="54"/>
  <c r="C69" i="54"/>
  <c r="C70" i="54"/>
  <c r="C71" i="54"/>
  <c r="C72" i="54"/>
  <c r="C73" i="54"/>
  <c r="C74" i="54"/>
  <c r="C75" i="54"/>
  <c r="C76" i="54"/>
  <c r="C77" i="54"/>
  <c r="C78" i="54"/>
  <c r="C79" i="54"/>
  <c r="C80" i="54"/>
  <c r="C81" i="54"/>
  <c r="C82" i="54"/>
  <c r="C83" i="54"/>
  <c r="C84" i="54"/>
  <c r="C85" i="54"/>
  <c r="C86" i="54"/>
  <c r="C87" i="54"/>
  <c r="C88" i="54"/>
  <c r="C89" i="54"/>
  <c r="C90" i="54"/>
  <c r="C91" i="54"/>
  <c r="C92" i="54"/>
  <c r="C93" i="54"/>
  <c r="C94" i="54"/>
  <c r="C95" i="54"/>
  <c r="C96" i="54"/>
  <c r="C97" i="54"/>
  <c r="C98" i="54"/>
  <c r="C99" i="54"/>
  <c r="C100" i="54"/>
  <c r="C101" i="54"/>
  <c r="C102" i="54"/>
  <c r="C103" i="54"/>
  <c r="C104" i="54"/>
  <c r="C105" i="54"/>
  <c r="C106" i="54"/>
  <c r="C107" i="54"/>
  <c r="C108" i="54"/>
  <c r="C109" i="54"/>
  <c r="C110" i="54"/>
  <c r="C111" i="54"/>
  <c r="C112" i="54"/>
  <c r="C113" i="54"/>
  <c r="C114" i="54"/>
  <c r="C115" i="54"/>
  <c r="C116" i="54"/>
  <c r="C117" i="54"/>
  <c r="C118" i="54"/>
  <c r="C119" i="54"/>
  <c r="C120" i="54"/>
  <c r="C121" i="54"/>
  <c r="C122" i="54"/>
  <c r="C123" i="54"/>
  <c r="C124" i="54"/>
  <c r="C125" i="54"/>
  <c r="C126" i="54"/>
  <c r="C127" i="54"/>
  <c r="C128" i="54"/>
  <c r="C129" i="54"/>
  <c r="C130" i="54"/>
  <c r="C131" i="54"/>
  <c r="C132" i="54"/>
  <c r="C133" i="54"/>
  <c r="C134" i="54"/>
  <c r="C135" i="54"/>
  <c r="C136" i="54"/>
  <c r="C137" i="54"/>
  <c r="C138" i="54"/>
  <c r="C35" i="54"/>
  <c r="D35" i="54"/>
  <c r="E35" i="54"/>
  <c r="C36" i="54"/>
  <c r="D36" i="54"/>
  <c r="E36" i="54"/>
  <c r="C37" i="54"/>
  <c r="D37" i="54"/>
  <c r="E37" i="54"/>
  <c r="C38" i="54"/>
  <c r="D38" i="54"/>
  <c r="E38" i="54"/>
  <c r="C39" i="54"/>
  <c r="D39" i="54"/>
  <c r="E39" i="54"/>
  <c r="C40" i="54"/>
  <c r="D40" i="54"/>
  <c r="E40" i="54"/>
  <c r="C41" i="54"/>
  <c r="D41" i="54"/>
  <c r="E41" i="54"/>
  <c r="C42" i="54"/>
  <c r="D42" i="54"/>
  <c r="E42" i="54"/>
  <c r="C43" i="54"/>
  <c r="D43" i="54"/>
  <c r="E43" i="54"/>
  <c r="C44" i="54"/>
  <c r="D44" i="54"/>
  <c r="E44" i="54"/>
  <c r="C45" i="54"/>
  <c r="D45" i="54"/>
  <c r="E45" i="54"/>
  <c r="C46" i="54"/>
  <c r="D46" i="54"/>
  <c r="E46" i="54"/>
  <c r="C47" i="54"/>
  <c r="D47" i="54"/>
  <c r="E47" i="54"/>
  <c r="C48" i="54"/>
  <c r="D48" i="54"/>
  <c r="E48" i="54"/>
  <c r="C49" i="54"/>
  <c r="D49" i="54"/>
  <c r="E49" i="54"/>
  <c r="C50" i="54"/>
  <c r="D50" i="54"/>
  <c r="E50" i="54"/>
  <c r="C51" i="54"/>
  <c r="D51" i="54"/>
  <c r="E51" i="54"/>
  <c r="C52" i="54"/>
  <c r="D52" i="54"/>
  <c r="E52" i="54"/>
  <c r="C53" i="54"/>
  <c r="D53" i="54"/>
  <c r="E53" i="54"/>
  <c r="C54" i="54"/>
  <c r="D54" i="54"/>
  <c r="E54" i="54"/>
  <c r="C55" i="54"/>
  <c r="D55" i="54"/>
  <c r="E55" i="54"/>
  <c r="C56" i="54"/>
  <c r="D56" i="54"/>
  <c r="E56" i="54"/>
  <c r="C57" i="54"/>
  <c r="D57" i="54"/>
  <c r="E57" i="54"/>
  <c r="C58" i="54"/>
  <c r="D58" i="54"/>
  <c r="E58" i="54"/>
  <c r="C59" i="54"/>
  <c r="D59" i="54"/>
  <c r="E59" i="54"/>
  <c r="C60" i="54"/>
  <c r="D60" i="54"/>
  <c r="E60" i="54"/>
  <c r="C61" i="54"/>
  <c r="D61" i="54"/>
  <c r="E61" i="54"/>
  <c r="C62" i="54"/>
  <c r="D62" i="54"/>
  <c r="E62" i="54"/>
  <c r="C63" i="54"/>
  <c r="D63" i="54"/>
  <c r="E63" i="54"/>
  <c r="C64" i="54"/>
  <c r="D64" i="54"/>
  <c r="E64" i="54"/>
  <c r="C65" i="54"/>
  <c r="D65" i="54"/>
  <c r="E65" i="54"/>
  <c r="C6" i="54"/>
  <c r="D6" i="54"/>
  <c r="E6" i="54"/>
  <c r="C7" i="54"/>
  <c r="D7" i="54"/>
  <c r="E7" i="54"/>
  <c r="C8" i="54"/>
  <c r="D8" i="54"/>
  <c r="E8" i="54"/>
  <c r="C9" i="54"/>
  <c r="D9" i="54"/>
  <c r="E9" i="54"/>
  <c r="C10" i="54"/>
  <c r="D10" i="54"/>
  <c r="E10" i="54"/>
  <c r="C11" i="54"/>
  <c r="D11" i="54"/>
  <c r="E11" i="54"/>
  <c r="C12" i="54"/>
  <c r="D12" i="54"/>
  <c r="E12" i="54"/>
  <c r="C13" i="54"/>
  <c r="D13" i="54"/>
  <c r="E13" i="54"/>
  <c r="C14" i="54"/>
  <c r="D14" i="54"/>
  <c r="E14" i="54"/>
  <c r="C15" i="54"/>
  <c r="D15" i="54"/>
  <c r="E15" i="54"/>
  <c r="C16" i="54"/>
  <c r="D16" i="54"/>
  <c r="E16" i="54"/>
  <c r="C17" i="54"/>
  <c r="D17" i="54"/>
  <c r="E17" i="54"/>
  <c r="C18" i="54"/>
  <c r="D18" i="54"/>
  <c r="E18" i="54"/>
  <c r="C19" i="54"/>
  <c r="D19" i="54"/>
  <c r="E19" i="54"/>
  <c r="C20" i="54"/>
  <c r="D20" i="54"/>
  <c r="E20" i="54"/>
  <c r="C21" i="54"/>
  <c r="D21" i="54"/>
  <c r="E21" i="54"/>
  <c r="C22" i="54"/>
  <c r="D22" i="54"/>
  <c r="E22" i="54"/>
  <c r="C23" i="54"/>
  <c r="D23" i="54"/>
  <c r="E23" i="54"/>
  <c r="C24" i="54"/>
  <c r="D24" i="54"/>
  <c r="E24" i="54"/>
  <c r="C25" i="54"/>
  <c r="D25" i="54"/>
  <c r="E25" i="54"/>
  <c r="C26" i="54"/>
  <c r="D26" i="54"/>
  <c r="E26" i="54"/>
  <c r="C27" i="54"/>
  <c r="D27" i="54"/>
  <c r="E27" i="54"/>
  <c r="C28" i="54"/>
  <c r="D28" i="54"/>
  <c r="E28" i="54"/>
  <c r="C29" i="54"/>
  <c r="D29" i="54"/>
  <c r="E29" i="54"/>
  <c r="C30" i="54"/>
  <c r="D30" i="54"/>
  <c r="E30" i="54"/>
  <c r="C31" i="54"/>
  <c r="D31" i="54"/>
  <c r="E31" i="54"/>
  <c r="C32" i="54"/>
  <c r="D32" i="54"/>
  <c r="E32" i="54"/>
  <c r="C33" i="54"/>
  <c r="D33" i="54"/>
  <c r="E33" i="54"/>
  <c r="C34" i="54"/>
  <c r="D34" i="54"/>
  <c r="E34" i="54"/>
  <c r="AB118" i="54"/>
  <c r="AC118" i="54"/>
  <c r="AD118" i="54"/>
  <c r="AE118" i="54"/>
  <c r="AF118" i="54"/>
  <c r="AG118" i="54"/>
  <c r="AB119" i="54"/>
  <c r="AC119" i="54"/>
  <c r="AD119" i="54"/>
  <c r="AE119" i="54"/>
  <c r="AF119" i="54"/>
  <c r="AG119" i="54"/>
  <c r="AB120" i="54"/>
  <c r="AC120" i="54"/>
  <c r="AD120" i="54"/>
  <c r="AE120" i="54"/>
  <c r="AF120" i="54"/>
  <c r="AG120" i="54"/>
  <c r="AB121" i="54"/>
  <c r="AC121" i="54"/>
  <c r="AD121" i="54"/>
  <c r="AE121" i="54"/>
  <c r="AF121" i="54"/>
  <c r="AG121" i="54"/>
  <c r="AB122" i="54"/>
  <c r="AC122" i="54"/>
  <c r="AD122" i="54"/>
  <c r="AE122" i="54"/>
  <c r="AF122" i="54"/>
  <c r="AG122" i="54"/>
  <c r="AB123" i="54"/>
  <c r="AC123" i="54"/>
  <c r="AD123" i="54"/>
  <c r="AE123" i="54"/>
  <c r="AF123" i="54"/>
  <c r="AG123" i="54"/>
  <c r="AB124" i="54"/>
  <c r="AC124" i="54"/>
  <c r="AD124" i="54"/>
  <c r="AE124" i="54"/>
  <c r="AF124" i="54"/>
  <c r="AG124" i="54"/>
  <c r="AB125" i="54"/>
  <c r="AC125" i="54"/>
  <c r="AD125" i="54"/>
  <c r="AE125" i="54"/>
  <c r="AF125" i="54"/>
  <c r="AG125" i="54"/>
  <c r="AB126" i="54"/>
  <c r="AC126" i="54"/>
  <c r="AD126" i="54"/>
  <c r="AE126" i="54"/>
  <c r="AF126" i="54"/>
  <c r="AG126" i="54"/>
  <c r="AB127" i="54"/>
  <c r="AC127" i="54"/>
  <c r="AD127" i="54"/>
  <c r="AE127" i="54"/>
  <c r="AF127" i="54"/>
  <c r="AG127" i="54"/>
  <c r="AB128" i="54"/>
  <c r="AC128" i="54"/>
  <c r="AD128" i="54"/>
  <c r="AE128" i="54"/>
  <c r="AF128" i="54"/>
  <c r="AG128" i="54"/>
  <c r="AB129" i="54"/>
  <c r="AC129" i="54"/>
  <c r="AD129" i="54"/>
  <c r="AE129" i="54"/>
  <c r="AF129" i="54"/>
  <c r="AG129" i="54"/>
  <c r="AB130" i="54"/>
  <c r="AC130" i="54"/>
  <c r="AD130" i="54"/>
  <c r="AE130" i="54"/>
  <c r="AF130" i="54"/>
  <c r="AG130" i="54"/>
  <c r="AB131" i="54"/>
  <c r="AC131" i="54"/>
  <c r="AD131" i="54"/>
  <c r="AE131" i="54"/>
  <c r="AF131" i="54"/>
  <c r="AG131" i="54"/>
  <c r="AB132" i="54"/>
  <c r="AC132" i="54"/>
  <c r="AD132" i="54"/>
  <c r="AE132" i="54"/>
  <c r="AF132" i="54"/>
  <c r="AG132" i="54"/>
  <c r="AB133" i="54"/>
  <c r="AC133" i="54"/>
  <c r="AD133" i="54"/>
  <c r="AE133" i="54"/>
  <c r="AF133" i="54"/>
  <c r="AG133" i="54"/>
  <c r="AB134" i="54"/>
  <c r="AC134" i="54"/>
  <c r="AD134" i="54"/>
  <c r="AE134" i="54"/>
  <c r="AF134" i="54"/>
  <c r="AG134" i="54"/>
  <c r="AB135" i="54"/>
  <c r="AC135" i="54"/>
  <c r="AD135" i="54"/>
  <c r="AE135" i="54"/>
  <c r="AF135" i="54"/>
  <c r="AG135" i="54"/>
  <c r="AB136" i="54"/>
  <c r="AC136" i="54"/>
  <c r="AD136" i="54"/>
  <c r="AE136" i="54"/>
  <c r="AF136" i="54"/>
  <c r="AG136" i="54"/>
  <c r="AB137" i="54"/>
  <c r="AC137" i="54"/>
  <c r="AD137" i="54"/>
  <c r="AE137" i="54"/>
  <c r="AF137" i="54"/>
  <c r="AG137" i="54"/>
  <c r="AB138" i="54"/>
  <c r="AC138" i="54"/>
  <c r="AD138" i="54"/>
  <c r="AE138" i="54"/>
  <c r="AF138" i="54"/>
  <c r="AG138" i="54"/>
  <c r="AB87" i="54"/>
  <c r="AC87" i="54"/>
  <c r="AD87" i="54"/>
  <c r="AE87" i="54"/>
  <c r="AF87" i="54"/>
  <c r="AG87" i="54"/>
  <c r="AB88" i="54"/>
  <c r="AC88" i="54"/>
  <c r="AD88" i="54"/>
  <c r="AE88" i="54"/>
  <c r="AF88" i="54"/>
  <c r="AG88" i="54"/>
  <c r="AB89" i="54"/>
  <c r="AC89" i="54"/>
  <c r="AD89" i="54"/>
  <c r="AE89" i="54"/>
  <c r="AF89" i="54"/>
  <c r="AG89" i="54"/>
  <c r="AB90" i="54"/>
  <c r="AC90" i="54"/>
  <c r="AD90" i="54"/>
  <c r="AE90" i="54"/>
  <c r="AF90" i="54"/>
  <c r="AG90" i="54"/>
  <c r="AB91" i="54"/>
  <c r="AC91" i="54"/>
  <c r="AD91" i="54"/>
  <c r="AE91" i="54"/>
  <c r="AF91" i="54"/>
  <c r="AG91" i="54"/>
  <c r="AB92" i="54"/>
  <c r="AC92" i="54"/>
  <c r="AD92" i="54"/>
  <c r="AE92" i="54"/>
  <c r="AF92" i="54"/>
  <c r="AG92" i="54"/>
  <c r="AB93" i="54"/>
  <c r="AC93" i="54"/>
  <c r="AD93" i="54"/>
  <c r="AE93" i="54"/>
  <c r="AF93" i="54"/>
  <c r="AG93" i="54"/>
  <c r="AB94" i="54"/>
  <c r="AC94" i="54"/>
  <c r="AD94" i="54"/>
  <c r="AE94" i="54"/>
  <c r="AF94" i="54"/>
  <c r="AG94" i="54"/>
  <c r="AB95" i="54"/>
  <c r="AC95" i="54"/>
  <c r="AD95" i="54"/>
  <c r="AE95" i="54"/>
  <c r="AF95" i="54"/>
  <c r="AG95" i="54"/>
  <c r="AB96" i="54"/>
  <c r="AC96" i="54"/>
  <c r="AD96" i="54"/>
  <c r="AE96" i="54"/>
  <c r="AF96" i="54"/>
  <c r="AG96" i="54"/>
  <c r="AB97" i="54"/>
  <c r="AC97" i="54"/>
  <c r="AD97" i="54"/>
  <c r="AE97" i="54"/>
  <c r="AF97" i="54"/>
  <c r="AG97" i="54"/>
  <c r="AB98" i="54"/>
  <c r="AC98" i="54"/>
  <c r="AD98" i="54"/>
  <c r="AE98" i="54"/>
  <c r="AF98" i="54"/>
  <c r="AG98" i="54"/>
  <c r="AB99" i="54"/>
  <c r="AC99" i="54"/>
  <c r="AD99" i="54"/>
  <c r="AE99" i="54"/>
  <c r="AF99" i="54"/>
  <c r="AG99" i="54"/>
  <c r="AB100" i="54"/>
  <c r="AC100" i="54"/>
  <c r="AD100" i="54"/>
  <c r="AE100" i="54"/>
  <c r="AF100" i="54"/>
  <c r="AG100" i="54"/>
  <c r="AB101" i="54"/>
  <c r="AC101" i="54"/>
  <c r="AD101" i="54"/>
  <c r="AE101" i="54"/>
  <c r="AF101" i="54"/>
  <c r="AG101" i="54"/>
  <c r="AB102" i="54"/>
  <c r="AC102" i="54"/>
  <c r="AD102" i="54"/>
  <c r="AE102" i="54"/>
  <c r="AF102" i="54"/>
  <c r="AG102" i="54"/>
  <c r="AB103" i="54"/>
  <c r="AC103" i="54"/>
  <c r="AD103" i="54"/>
  <c r="AE103" i="54"/>
  <c r="AF103" i="54"/>
  <c r="AG103" i="54"/>
  <c r="AB104" i="54"/>
  <c r="AC104" i="54"/>
  <c r="AD104" i="54"/>
  <c r="AE104" i="54"/>
  <c r="AF104" i="54"/>
  <c r="AG104" i="54"/>
  <c r="AB105" i="54"/>
  <c r="AC105" i="54"/>
  <c r="AD105" i="54"/>
  <c r="AE105" i="54"/>
  <c r="AF105" i="54"/>
  <c r="AG105" i="54"/>
  <c r="AB106" i="54"/>
  <c r="AC106" i="54"/>
  <c r="AD106" i="54"/>
  <c r="AE106" i="54"/>
  <c r="AF106" i="54"/>
  <c r="AG106" i="54"/>
  <c r="AB107" i="54"/>
  <c r="AC107" i="54"/>
  <c r="AD107" i="54"/>
  <c r="AE107" i="54"/>
  <c r="AF107" i="54"/>
  <c r="AG107" i="54"/>
  <c r="AB108" i="54"/>
  <c r="AC108" i="54"/>
  <c r="AD108" i="54"/>
  <c r="AE108" i="54"/>
  <c r="AF108" i="54"/>
  <c r="AG108" i="54"/>
  <c r="AB109" i="54"/>
  <c r="AC109" i="54"/>
  <c r="AD109" i="54"/>
  <c r="AE109" i="54"/>
  <c r="AF109" i="54"/>
  <c r="AG109" i="54"/>
  <c r="AB110" i="54"/>
  <c r="AC110" i="54"/>
  <c r="AD110" i="54"/>
  <c r="AE110" i="54"/>
  <c r="AF110" i="54"/>
  <c r="AG110" i="54"/>
  <c r="AB111" i="54"/>
  <c r="AC111" i="54"/>
  <c r="AD111" i="54"/>
  <c r="AE111" i="54"/>
  <c r="AF111" i="54"/>
  <c r="AG111" i="54"/>
  <c r="AB112" i="54"/>
  <c r="AC112" i="54"/>
  <c r="AD112" i="54"/>
  <c r="AE112" i="54"/>
  <c r="AF112" i="54"/>
  <c r="AG112" i="54"/>
  <c r="AB113" i="54"/>
  <c r="AC113" i="54"/>
  <c r="AD113" i="54"/>
  <c r="AE113" i="54"/>
  <c r="AF113" i="54"/>
  <c r="AG113" i="54"/>
  <c r="AB114" i="54"/>
  <c r="AC114" i="54"/>
  <c r="AD114" i="54"/>
  <c r="AE114" i="54"/>
  <c r="AF114" i="54"/>
  <c r="AG114" i="54"/>
  <c r="AB115" i="54"/>
  <c r="AC115" i="54"/>
  <c r="AD115" i="54"/>
  <c r="AE115" i="54"/>
  <c r="AF115" i="54"/>
  <c r="AG115" i="54"/>
  <c r="AB116" i="54"/>
  <c r="AC116" i="54"/>
  <c r="AD116" i="54"/>
  <c r="AE116" i="54"/>
  <c r="AF116" i="54"/>
  <c r="AG116" i="54"/>
  <c r="AB117" i="54"/>
  <c r="AC117" i="54"/>
  <c r="AD117" i="54"/>
  <c r="AE117" i="54"/>
  <c r="AF117" i="54"/>
  <c r="AG117" i="54"/>
  <c r="AB66" i="54"/>
  <c r="AC66" i="54"/>
  <c r="AD66" i="54"/>
  <c r="AE66" i="54"/>
  <c r="AF66" i="54"/>
  <c r="AG66" i="54"/>
  <c r="AB67" i="54"/>
  <c r="AC67" i="54"/>
  <c r="AD67" i="54"/>
  <c r="AE67" i="54"/>
  <c r="AF67" i="54"/>
  <c r="AG67" i="54"/>
  <c r="AB68" i="54"/>
  <c r="AC68" i="54"/>
  <c r="AD68" i="54"/>
  <c r="AE68" i="54"/>
  <c r="AF68" i="54"/>
  <c r="AG68" i="54"/>
  <c r="AB69" i="54"/>
  <c r="AC69" i="54"/>
  <c r="AD69" i="54"/>
  <c r="AE69" i="54"/>
  <c r="AF69" i="54"/>
  <c r="AG69" i="54"/>
  <c r="AB70" i="54"/>
  <c r="AC70" i="54"/>
  <c r="AD70" i="54"/>
  <c r="AE70" i="54"/>
  <c r="AF70" i="54"/>
  <c r="AG70" i="54"/>
  <c r="AB71" i="54"/>
  <c r="AC71" i="54"/>
  <c r="AD71" i="54"/>
  <c r="AE71" i="54"/>
  <c r="AF71" i="54"/>
  <c r="AG71" i="54"/>
  <c r="AB72" i="54"/>
  <c r="AC72" i="54"/>
  <c r="AD72" i="54"/>
  <c r="AE72" i="54"/>
  <c r="AF72" i="54"/>
  <c r="AG72" i="54"/>
  <c r="AB73" i="54"/>
  <c r="AC73" i="54"/>
  <c r="AD73" i="54"/>
  <c r="AE73" i="54"/>
  <c r="AF73" i="54"/>
  <c r="AG73" i="54"/>
  <c r="AB74" i="54"/>
  <c r="AC74" i="54"/>
  <c r="AD74" i="54"/>
  <c r="AE74" i="54"/>
  <c r="AF74" i="54"/>
  <c r="AG74" i="54"/>
  <c r="AB75" i="54"/>
  <c r="AC75" i="54"/>
  <c r="AD75" i="54"/>
  <c r="AE75" i="54"/>
  <c r="AF75" i="54"/>
  <c r="AG75" i="54"/>
  <c r="AB76" i="54"/>
  <c r="AC76" i="54"/>
  <c r="AD76" i="54"/>
  <c r="AE76" i="54"/>
  <c r="AF76" i="54"/>
  <c r="AG76" i="54"/>
  <c r="AB77" i="54"/>
  <c r="AC77" i="54"/>
  <c r="AD77" i="54"/>
  <c r="AE77" i="54"/>
  <c r="AF77" i="54"/>
  <c r="AG77" i="54"/>
  <c r="AB78" i="54"/>
  <c r="AC78" i="54"/>
  <c r="AD78" i="54"/>
  <c r="AE78" i="54"/>
  <c r="AF78" i="54"/>
  <c r="AG78" i="54"/>
  <c r="AB79" i="54"/>
  <c r="AC79" i="54"/>
  <c r="AD79" i="54"/>
  <c r="AE79" i="54"/>
  <c r="AF79" i="54"/>
  <c r="AG79" i="54"/>
  <c r="AB80" i="54"/>
  <c r="AC80" i="54"/>
  <c r="AD80" i="54"/>
  <c r="AE80" i="54"/>
  <c r="AF80" i="54"/>
  <c r="AG80" i="54"/>
  <c r="AB81" i="54"/>
  <c r="AC81" i="54"/>
  <c r="AD81" i="54"/>
  <c r="AE81" i="54"/>
  <c r="AF81" i="54"/>
  <c r="AG81" i="54"/>
  <c r="AB82" i="54"/>
  <c r="AC82" i="54"/>
  <c r="AD82" i="54"/>
  <c r="AE82" i="54"/>
  <c r="AF82" i="54"/>
  <c r="AG82" i="54"/>
  <c r="AB83" i="54"/>
  <c r="AC83" i="54"/>
  <c r="AD83" i="54"/>
  <c r="AE83" i="54"/>
  <c r="AF83" i="54"/>
  <c r="AG83" i="54"/>
  <c r="AB84" i="54"/>
  <c r="AC84" i="54"/>
  <c r="AD84" i="54"/>
  <c r="AE84" i="54"/>
  <c r="AF84" i="54"/>
  <c r="AG84" i="54"/>
  <c r="AB85" i="54"/>
  <c r="AC85" i="54"/>
  <c r="AD85" i="54"/>
  <c r="AE85" i="54"/>
  <c r="AF85" i="54"/>
  <c r="AG85" i="54"/>
  <c r="AB86" i="54"/>
  <c r="AC86" i="54"/>
  <c r="AD86" i="54"/>
  <c r="AE86" i="54"/>
  <c r="AF86" i="54"/>
  <c r="AG86" i="54"/>
  <c r="AB35" i="54"/>
  <c r="AC35" i="54"/>
  <c r="AD35" i="54"/>
  <c r="AE35" i="54"/>
  <c r="AF35" i="54"/>
  <c r="AG35" i="54"/>
  <c r="AB36" i="54"/>
  <c r="AC36" i="54"/>
  <c r="AD36" i="54"/>
  <c r="AE36" i="54"/>
  <c r="AF36" i="54"/>
  <c r="AG36" i="54"/>
  <c r="AB37" i="54"/>
  <c r="AC37" i="54"/>
  <c r="AD37" i="54"/>
  <c r="AE37" i="54"/>
  <c r="AF37" i="54"/>
  <c r="AG37" i="54"/>
  <c r="AB38" i="54"/>
  <c r="AC38" i="54"/>
  <c r="AD38" i="54"/>
  <c r="AE38" i="54"/>
  <c r="AF38" i="54"/>
  <c r="AG38" i="54"/>
  <c r="AB39" i="54"/>
  <c r="AC39" i="54"/>
  <c r="AD39" i="54"/>
  <c r="AE39" i="54"/>
  <c r="AF39" i="54"/>
  <c r="AG39" i="54"/>
  <c r="AB40" i="54"/>
  <c r="AC40" i="54"/>
  <c r="AD40" i="54"/>
  <c r="AE40" i="54"/>
  <c r="AF40" i="54"/>
  <c r="AG40" i="54"/>
  <c r="AB41" i="54"/>
  <c r="AC41" i="54"/>
  <c r="AD41" i="54"/>
  <c r="AE41" i="54"/>
  <c r="AF41" i="54"/>
  <c r="AG41" i="54"/>
  <c r="AB42" i="54"/>
  <c r="AC42" i="54"/>
  <c r="AD42" i="54"/>
  <c r="AE42" i="54"/>
  <c r="AF42" i="54"/>
  <c r="AG42" i="54"/>
  <c r="AB43" i="54"/>
  <c r="AC43" i="54"/>
  <c r="AD43" i="54"/>
  <c r="AE43" i="54"/>
  <c r="AF43" i="54"/>
  <c r="AG43" i="54"/>
  <c r="AB44" i="54"/>
  <c r="AC44" i="54"/>
  <c r="AD44" i="54"/>
  <c r="AE44" i="54"/>
  <c r="AF44" i="54"/>
  <c r="AG44" i="54"/>
  <c r="AB45" i="54"/>
  <c r="AC45" i="54"/>
  <c r="AD45" i="54"/>
  <c r="AE45" i="54"/>
  <c r="AF45" i="54"/>
  <c r="AG45" i="54"/>
  <c r="AB46" i="54"/>
  <c r="AC46" i="54"/>
  <c r="AD46" i="54"/>
  <c r="AE46" i="54"/>
  <c r="AF46" i="54"/>
  <c r="AG46" i="54"/>
  <c r="AB47" i="54"/>
  <c r="AC47" i="54"/>
  <c r="AD47" i="54"/>
  <c r="AE47" i="54"/>
  <c r="AF47" i="54"/>
  <c r="AG47" i="54"/>
  <c r="AB48" i="54"/>
  <c r="AC48" i="54"/>
  <c r="AD48" i="54"/>
  <c r="AE48" i="54"/>
  <c r="AF48" i="54"/>
  <c r="AG48" i="54"/>
  <c r="AB49" i="54"/>
  <c r="AC49" i="54"/>
  <c r="AD49" i="54"/>
  <c r="AE49" i="54"/>
  <c r="AF49" i="54"/>
  <c r="AG49" i="54"/>
  <c r="AB50" i="54"/>
  <c r="AC50" i="54"/>
  <c r="AD50" i="54"/>
  <c r="AE50" i="54"/>
  <c r="AF50" i="54"/>
  <c r="AG50" i="54"/>
  <c r="AB51" i="54"/>
  <c r="AC51" i="54"/>
  <c r="AD51" i="54"/>
  <c r="AE51" i="54"/>
  <c r="AF51" i="54"/>
  <c r="AG51" i="54"/>
  <c r="AB52" i="54"/>
  <c r="AC52" i="54"/>
  <c r="AD52" i="54"/>
  <c r="AE52" i="54"/>
  <c r="AF52" i="54"/>
  <c r="AG52" i="54"/>
  <c r="AB53" i="54"/>
  <c r="AC53" i="54"/>
  <c r="AD53" i="54"/>
  <c r="AE53" i="54"/>
  <c r="AF53" i="54"/>
  <c r="AG53" i="54"/>
  <c r="AB54" i="54"/>
  <c r="AC54" i="54"/>
  <c r="AD54" i="54"/>
  <c r="AE54" i="54"/>
  <c r="AF54" i="54"/>
  <c r="AG54" i="54"/>
  <c r="AB55" i="54"/>
  <c r="AC55" i="54"/>
  <c r="AD55" i="54"/>
  <c r="AE55" i="54"/>
  <c r="AF55" i="54"/>
  <c r="AG55" i="54"/>
  <c r="AB56" i="54"/>
  <c r="AC56" i="54"/>
  <c r="AD56" i="54"/>
  <c r="AE56" i="54"/>
  <c r="AF56" i="54"/>
  <c r="AG56" i="54"/>
  <c r="AB57" i="54"/>
  <c r="AC57" i="54"/>
  <c r="AD57" i="54"/>
  <c r="AE57" i="54"/>
  <c r="AF57" i="54"/>
  <c r="AG57" i="54"/>
  <c r="AB58" i="54"/>
  <c r="AC58" i="54"/>
  <c r="AD58" i="54"/>
  <c r="AE58" i="54"/>
  <c r="AF58" i="54"/>
  <c r="AG58" i="54"/>
  <c r="AB59" i="54"/>
  <c r="AC59" i="54"/>
  <c r="AD59" i="54"/>
  <c r="AE59" i="54"/>
  <c r="AF59" i="54"/>
  <c r="AG59" i="54"/>
  <c r="AB60" i="54"/>
  <c r="AC60" i="54"/>
  <c r="AD60" i="54"/>
  <c r="AE60" i="54"/>
  <c r="AF60" i="54"/>
  <c r="AG60" i="54"/>
  <c r="AB61" i="54"/>
  <c r="AC61" i="54"/>
  <c r="AD61" i="54"/>
  <c r="AE61" i="54"/>
  <c r="AF61" i="54"/>
  <c r="AG61" i="54"/>
  <c r="AB62" i="54"/>
  <c r="AC62" i="54"/>
  <c r="AD62" i="54"/>
  <c r="AE62" i="54"/>
  <c r="AF62" i="54"/>
  <c r="AG62" i="54"/>
  <c r="AB63" i="54"/>
  <c r="AC63" i="54"/>
  <c r="AD63" i="54"/>
  <c r="AE63" i="54"/>
  <c r="AF63" i="54"/>
  <c r="AG63" i="54"/>
  <c r="AB64" i="54"/>
  <c r="AC64" i="54"/>
  <c r="AD64" i="54"/>
  <c r="AE64" i="54"/>
  <c r="AF64" i="54"/>
  <c r="AG64" i="54"/>
  <c r="AB65" i="54"/>
  <c r="AC65" i="54"/>
  <c r="AD65" i="54"/>
  <c r="AE65" i="54"/>
  <c r="AF65" i="54"/>
  <c r="AG65" i="54"/>
  <c r="AB6" i="54"/>
  <c r="AC6" i="54"/>
  <c r="AD6" i="54"/>
  <c r="AE6" i="54"/>
  <c r="AF6" i="54"/>
  <c r="AG6" i="54"/>
  <c r="AB7" i="54"/>
  <c r="AC7" i="54"/>
  <c r="AD7" i="54"/>
  <c r="AE7" i="54"/>
  <c r="AF7" i="54"/>
  <c r="AG7" i="54"/>
  <c r="AB8" i="54"/>
  <c r="AC8" i="54"/>
  <c r="AD8" i="54"/>
  <c r="AE8" i="54"/>
  <c r="AF8" i="54"/>
  <c r="AG8" i="54"/>
  <c r="AB9" i="54"/>
  <c r="AC9" i="54"/>
  <c r="AD9" i="54"/>
  <c r="AE9" i="54"/>
  <c r="AF9" i="54"/>
  <c r="AG9" i="54"/>
  <c r="AB10" i="54"/>
  <c r="AC10" i="54"/>
  <c r="AD10" i="54"/>
  <c r="AE10" i="54"/>
  <c r="AF10" i="54"/>
  <c r="AG10" i="54"/>
  <c r="AB11" i="54"/>
  <c r="AC11" i="54"/>
  <c r="AD11" i="54"/>
  <c r="AE11" i="54"/>
  <c r="AF11" i="54"/>
  <c r="AG11" i="54"/>
  <c r="AB12" i="54"/>
  <c r="AC12" i="54"/>
  <c r="AD12" i="54"/>
  <c r="AE12" i="54"/>
  <c r="AF12" i="54"/>
  <c r="AG12" i="54"/>
  <c r="AB13" i="54"/>
  <c r="AC13" i="54"/>
  <c r="AD13" i="54"/>
  <c r="AE13" i="54"/>
  <c r="AF13" i="54"/>
  <c r="AG13" i="54"/>
  <c r="AB14" i="54"/>
  <c r="AC14" i="54"/>
  <c r="AD14" i="54"/>
  <c r="AE14" i="54"/>
  <c r="AF14" i="54"/>
  <c r="AG14" i="54"/>
  <c r="AB15" i="54"/>
  <c r="AC15" i="54"/>
  <c r="AD15" i="54"/>
  <c r="AE15" i="54"/>
  <c r="AF15" i="54"/>
  <c r="AG15" i="54"/>
  <c r="AB16" i="54"/>
  <c r="AC16" i="54"/>
  <c r="AD16" i="54"/>
  <c r="AE16" i="54"/>
  <c r="AF16" i="54"/>
  <c r="AG16" i="54"/>
  <c r="AB17" i="54"/>
  <c r="AC17" i="54"/>
  <c r="AD17" i="54"/>
  <c r="AE17" i="54"/>
  <c r="AF17" i="54"/>
  <c r="AG17" i="54"/>
  <c r="AB18" i="54"/>
  <c r="AC18" i="54"/>
  <c r="AD18" i="54"/>
  <c r="AE18" i="54"/>
  <c r="AF18" i="54"/>
  <c r="AG18" i="54"/>
  <c r="AB19" i="54"/>
  <c r="AC19" i="54"/>
  <c r="AD19" i="54"/>
  <c r="AE19" i="54"/>
  <c r="AF19" i="54"/>
  <c r="AG19" i="54"/>
  <c r="AB20" i="54"/>
  <c r="AC20" i="54"/>
  <c r="AD20" i="54"/>
  <c r="AE20" i="54"/>
  <c r="AF20" i="54"/>
  <c r="AG20" i="54"/>
  <c r="AB21" i="54"/>
  <c r="AC21" i="54"/>
  <c r="AD21" i="54"/>
  <c r="AE21" i="54"/>
  <c r="AF21" i="54"/>
  <c r="AG21" i="54"/>
  <c r="AB22" i="54"/>
  <c r="AC22" i="54"/>
  <c r="AD22" i="54"/>
  <c r="AE22" i="54"/>
  <c r="AF22" i="54"/>
  <c r="AG22" i="54"/>
  <c r="AB23" i="54"/>
  <c r="AC23" i="54"/>
  <c r="AD23" i="54"/>
  <c r="AE23" i="54"/>
  <c r="AF23" i="54"/>
  <c r="AG23" i="54"/>
  <c r="AB24" i="54"/>
  <c r="AC24" i="54"/>
  <c r="AD24" i="54"/>
  <c r="AE24" i="54"/>
  <c r="AF24" i="54"/>
  <c r="AG24" i="54"/>
  <c r="AB25" i="54"/>
  <c r="AC25" i="54"/>
  <c r="AD25" i="54"/>
  <c r="AE25" i="54"/>
  <c r="AF25" i="54"/>
  <c r="AG25" i="54"/>
  <c r="AB26" i="54"/>
  <c r="AC26" i="54"/>
  <c r="AD26" i="54"/>
  <c r="AE26" i="54"/>
  <c r="AF26" i="54"/>
  <c r="AG26" i="54"/>
  <c r="AB27" i="54"/>
  <c r="AC27" i="54"/>
  <c r="AD27" i="54"/>
  <c r="AE27" i="54"/>
  <c r="AF27" i="54"/>
  <c r="AG27" i="54"/>
  <c r="AB28" i="54"/>
  <c r="AC28" i="54"/>
  <c r="AD28" i="54"/>
  <c r="AE28" i="54"/>
  <c r="AF28" i="54"/>
  <c r="AG28" i="54"/>
  <c r="AB29" i="54"/>
  <c r="AC29" i="54"/>
  <c r="AD29" i="54"/>
  <c r="AE29" i="54"/>
  <c r="AF29" i="54"/>
  <c r="AG29" i="54"/>
  <c r="AB30" i="54"/>
  <c r="AC30" i="54"/>
  <c r="AD30" i="54"/>
  <c r="AE30" i="54"/>
  <c r="AF30" i="54"/>
  <c r="AG30" i="54"/>
  <c r="AB31" i="54"/>
  <c r="AC31" i="54"/>
  <c r="AD31" i="54"/>
  <c r="AE31" i="54"/>
  <c r="AF31" i="54"/>
  <c r="AG31" i="54"/>
  <c r="AB32" i="54"/>
  <c r="AC32" i="54"/>
  <c r="AD32" i="54"/>
  <c r="AE32" i="54"/>
  <c r="AF32" i="54"/>
  <c r="AG32" i="54"/>
  <c r="AB33" i="54"/>
  <c r="AC33" i="54"/>
  <c r="AD33" i="54"/>
  <c r="AE33" i="54"/>
  <c r="AF33" i="54"/>
  <c r="AG33" i="54"/>
  <c r="AB34" i="54"/>
  <c r="AC34" i="54"/>
  <c r="AD34" i="54"/>
  <c r="AE34" i="54"/>
  <c r="AF34" i="54"/>
  <c r="AG34" i="54"/>
  <c r="AI6" i="54"/>
  <c r="AJ6" i="54"/>
  <c r="AK6" i="54"/>
  <c r="AL6" i="54"/>
  <c r="AM6" i="54"/>
  <c r="AI7" i="54"/>
  <c r="AJ7" i="54"/>
  <c r="AK7" i="54"/>
  <c r="AL7" i="54"/>
  <c r="AM7" i="54"/>
  <c r="AI8" i="54"/>
  <c r="AJ8" i="54"/>
  <c r="AK8" i="54"/>
  <c r="AL8" i="54"/>
  <c r="AM8" i="54"/>
  <c r="AI9" i="54"/>
  <c r="AJ9" i="54"/>
  <c r="AK9" i="54"/>
  <c r="AL9" i="54"/>
  <c r="AM9" i="54"/>
  <c r="AI10" i="54"/>
  <c r="AJ10" i="54"/>
  <c r="AK10" i="54"/>
  <c r="AL10" i="54"/>
  <c r="AM10" i="54"/>
  <c r="AI11" i="54"/>
  <c r="AJ11" i="54"/>
  <c r="AK11" i="54"/>
  <c r="AL11" i="54"/>
  <c r="AM11" i="54"/>
  <c r="AI12" i="54"/>
  <c r="AJ12" i="54"/>
  <c r="AK12" i="54"/>
  <c r="AL12" i="54"/>
  <c r="AM12" i="54"/>
  <c r="AI13" i="54"/>
  <c r="AJ13" i="54"/>
  <c r="AK13" i="54"/>
  <c r="AL13" i="54"/>
  <c r="AM13" i="54"/>
  <c r="AI14" i="54"/>
  <c r="AJ14" i="54"/>
  <c r="AK14" i="54"/>
  <c r="AL14" i="54"/>
  <c r="AM14" i="54"/>
  <c r="AI15" i="54"/>
  <c r="AJ15" i="54"/>
  <c r="AK15" i="54"/>
  <c r="AL15" i="54"/>
  <c r="AM15" i="54"/>
  <c r="AI16" i="54"/>
  <c r="AJ16" i="54"/>
  <c r="AK16" i="54"/>
  <c r="AL16" i="54"/>
  <c r="AM16" i="54"/>
  <c r="AI17" i="54"/>
  <c r="AJ17" i="54"/>
  <c r="AK17" i="54"/>
  <c r="AL17" i="54"/>
  <c r="AM17" i="54"/>
  <c r="AI18" i="54"/>
  <c r="AJ18" i="54"/>
  <c r="AK18" i="54"/>
  <c r="AL18" i="54"/>
  <c r="AM18" i="54"/>
  <c r="AI19" i="54"/>
  <c r="AJ19" i="54"/>
  <c r="AK19" i="54"/>
  <c r="AL19" i="54"/>
  <c r="AM19" i="54"/>
  <c r="AI20" i="54"/>
  <c r="AJ20" i="54"/>
  <c r="AK20" i="54"/>
  <c r="AL20" i="54"/>
  <c r="AM20" i="54"/>
  <c r="AI21" i="54"/>
  <c r="AJ21" i="54"/>
  <c r="AK21" i="54"/>
  <c r="AL21" i="54"/>
  <c r="AM21" i="54"/>
  <c r="AI22" i="54"/>
  <c r="AJ22" i="54"/>
  <c r="AK22" i="54"/>
  <c r="AL22" i="54"/>
  <c r="AM22" i="54"/>
  <c r="AI23" i="54"/>
  <c r="AJ23" i="54"/>
  <c r="AK23" i="54"/>
  <c r="AL23" i="54"/>
  <c r="AM23" i="54"/>
  <c r="AI24" i="54"/>
  <c r="AJ24" i="54"/>
  <c r="AK24" i="54"/>
  <c r="AL24" i="54"/>
  <c r="AM24" i="54"/>
  <c r="AI25" i="54"/>
  <c r="AJ25" i="54"/>
  <c r="AK25" i="54"/>
  <c r="AL25" i="54"/>
  <c r="AM25" i="54"/>
  <c r="AI26" i="54"/>
  <c r="AJ26" i="54"/>
  <c r="AK26" i="54"/>
  <c r="AL26" i="54"/>
  <c r="AM26" i="54"/>
  <c r="AI27" i="54"/>
  <c r="AJ27" i="54"/>
  <c r="AK27" i="54"/>
  <c r="AL27" i="54"/>
  <c r="AM27" i="54"/>
  <c r="AI28" i="54"/>
  <c r="AJ28" i="54"/>
  <c r="AK28" i="54"/>
  <c r="AL28" i="54"/>
  <c r="AM28" i="54"/>
  <c r="AI29" i="54"/>
  <c r="AJ29" i="54"/>
  <c r="AK29" i="54"/>
  <c r="AL29" i="54"/>
  <c r="AM29" i="54"/>
  <c r="AI30" i="54"/>
  <c r="AJ30" i="54"/>
  <c r="AK30" i="54"/>
  <c r="AL30" i="54"/>
  <c r="AM30" i="54"/>
  <c r="AI31" i="54"/>
  <c r="AJ31" i="54"/>
  <c r="AK31" i="54"/>
  <c r="AL31" i="54"/>
  <c r="AM31" i="54"/>
  <c r="AI32" i="54"/>
  <c r="AJ32" i="54"/>
  <c r="AK32" i="54"/>
  <c r="AL32" i="54"/>
  <c r="AM32" i="54"/>
  <c r="AI33" i="54"/>
  <c r="AJ33" i="54"/>
  <c r="AK33" i="54"/>
  <c r="AL33" i="54"/>
  <c r="AM33" i="54"/>
  <c r="AI34" i="54"/>
  <c r="AJ34" i="54"/>
  <c r="AK34" i="54"/>
  <c r="AL34" i="54"/>
  <c r="AM34" i="54"/>
  <c r="AI35" i="54"/>
  <c r="AJ35" i="54"/>
  <c r="AK35" i="54"/>
  <c r="AL35" i="54"/>
  <c r="AM35" i="54"/>
  <c r="AI36" i="54"/>
  <c r="AJ36" i="54"/>
  <c r="AK36" i="54"/>
  <c r="AL36" i="54"/>
  <c r="AM36" i="54"/>
  <c r="AI37" i="54"/>
  <c r="AJ37" i="54"/>
  <c r="AK37" i="54"/>
  <c r="AL37" i="54"/>
  <c r="AM37" i="54"/>
  <c r="AI38" i="54"/>
  <c r="AJ38" i="54"/>
  <c r="AK38" i="54"/>
  <c r="AL38" i="54"/>
  <c r="AM38" i="54"/>
  <c r="AI39" i="54"/>
  <c r="AJ39" i="54"/>
  <c r="AK39" i="54"/>
  <c r="AL39" i="54"/>
  <c r="AM39" i="54"/>
  <c r="AI40" i="54"/>
  <c r="AJ40" i="54"/>
  <c r="AK40" i="54"/>
  <c r="AL40" i="54"/>
  <c r="AM40" i="54"/>
  <c r="AI41" i="54"/>
  <c r="AJ41" i="54"/>
  <c r="AK41" i="54"/>
  <c r="AL41" i="54"/>
  <c r="AM41" i="54"/>
  <c r="AI42" i="54"/>
  <c r="AJ42" i="54"/>
  <c r="AK42" i="54"/>
  <c r="AL42" i="54"/>
  <c r="AM42" i="54"/>
  <c r="AI43" i="54"/>
  <c r="AJ43" i="54"/>
  <c r="AK43" i="54"/>
  <c r="AL43" i="54"/>
  <c r="AM43" i="54"/>
  <c r="AI44" i="54"/>
  <c r="AJ44" i="54"/>
  <c r="AK44" i="54"/>
  <c r="AL44" i="54"/>
  <c r="AM44" i="54"/>
  <c r="AI45" i="54"/>
  <c r="AJ45" i="54"/>
  <c r="AK45" i="54"/>
  <c r="AL45" i="54"/>
  <c r="AM45" i="54"/>
  <c r="AI46" i="54"/>
  <c r="AJ46" i="54"/>
  <c r="AK46" i="54"/>
  <c r="AL46" i="54"/>
  <c r="AM46" i="54"/>
  <c r="AI47" i="54"/>
  <c r="AJ47" i="54"/>
  <c r="AK47" i="54"/>
  <c r="AL47" i="54"/>
  <c r="AM47" i="54"/>
  <c r="AI48" i="54"/>
  <c r="AJ48" i="54"/>
  <c r="AK48" i="54"/>
  <c r="AL48" i="54"/>
  <c r="AM48" i="54"/>
  <c r="AI49" i="54"/>
  <c r="AJ49" i="54"/>
  <c r="AK49" i="54"/>
  <c r="AL49" i="54"/>
  <c r="AM49" i="54"/>
  <c r="AI50" i="54"/>
  <c r="AJ50" i="54"/>
  <c r="AK50" i="54"/>
  <c r="AL50" i="54"/>
  <c r="AM50" i="54"/>
  <c r="AI51" i="54"/>
  <c r="AJ51" i="54"/>
  <c r="AK51" i="54"/>
  <c r="AL51" i="54"/>
  <c r="AM51" i="54"/>
  <c r="AI52" i="54"/>
  <c r="AJ52" i="54"/>
  <c r="AK52" i="54"/>
  <c r="AL52" i="54"/>
  <c r="AM52" i="54"/>
  <c r="AI53" i="54"/>
  <c r="AJ53" i="54"/>
  <c r="AK53" i="54"/>
  <c r="AL53" i="54"/>
  <c r="AM53" i="54"/>
  <c r="AI54" i="54"/>
  <c r="AJ54" i="54"/>
  <c r="AK54" i="54"/>
  <c r="AL54" i="54"/>
  <c r="AM54" i="54"/>
  <c r="AI55" i="54"/>
  <c r="AJ55" i="54"/>
  <c r="AK55" i="54"/>
  <c r="AL55" i="54"/>
  <c r="AM55" i="54"/>
  <c r="AI56" i="54"/>
  <c r="AJ56" i="54"/>
  <c r="AK56" i="54"/>
  <c r="AL56" i="54"/>
  <c r="AM56" i="54"/>
  <c r="AI57" i="54"/>
  <c r="AJ57" i="54"/>
  <c r="AK57" i="54"/>
  <c r="AL57" i="54"/>
  <c r="AM57" i="54"/>
  <c r="AI58" i="54"/>
  <c r="AJ58" i="54"/>
  <c r="AK58" i="54"/>
  <c r="AL58" i="54"/>
  <c r="AM58" i="54"/>
  <c r="AI59" i="54"/>
  <c r="AJ59" i="54"/>
  <c r="AK59" i="54"/>
  <c r="AL59" i="54"/>
  <c r="AM59" i="54"/>
  <c r="AI60" i="54"/>
  <c r="AJ60" i="54"/>
  <c r="AK60" i="54"/>
  <c r="AL60" i="54"/>
  <c r="AM60" i="54"/>
  <c r="AI61" i="54"/>
  <c r="AJ61" i="54"/>
  <c r="AK61" i="54"/>
  <c r="AL61" i="54"/>
  <c r="AM61" i="54"/>
  <c r="AI62" i="54"/>
  <c r="AJ62" i="54"/>
  <c r="AK62" i="54"/>
  <c r="AL62" i="54"/>
  <c r="AM62" i="54"/>
  <c r="AI63" i="54"/>
  <c r="AJ63" i="54"/>
  <c r="AK63" i="54"/>
  <c r="AL63" i="54"/>
  <c r="AM63" i="54"/>
  <c r="AI64" i="54"/>
  <c r="AJ64" i="54"/>
  <c r="AK64" i="54"/>
  <c r="AL64" i="54"/>
  <c r="AM64" i="54"/>
  <c r="AI65" i="54"/>
  <c r="AJ65" i="54"/>
  <c r="AK65" i="54"/>
  <c r="AL65" i="54"/>
  <c r="AM65" i="54"/>
  <c r="AI66" i="54"/>
  <c r="AJ66" i="54"/>
  <c r="AK66" i="54"/>
  <c r="AL66" i="54"/>
  <c r="AM66" i="54"/>
  <c r="AI67" i="54"/>
  <c r="AJ67" i="54"/>
  <c r="AK67" i="54"/>
  <c r="AL67" i="54"/>
  <c r="AM67" i="54"/>
  <c r="AI68" i="54"/>
  <c r="AJ68" i="54"/>
  <c r="AK68" i="54"/>
  <c r="AL68" i="54"/>
  <c r="AM68" i="54"/>
  <c r="AI69" i="54"/>
  <c r="AJ69" i="54"/>
  <c r="AK69" i="54"/>
  <c r="AL69" i="54"/>
  <c r="AM69" i="54"/>
  <c r="AI70" i="54"/>
  <c r="AJ70" i="54"/>
  <c r="AK70" i="54"/>
  <c r="AL70" i="54"/>
  <c r="AM70" i="54"/>
  <c r="AI71" i="54"/>
  <c r="AJ71" i="54"/>
  <c r="AK71" i="54"/>
  <c r="AL71" i="54"/>
  <c r="AM71" i="54"/>
  <c r="AI72" i="54"/>
  <c r="AJ72" i="54"/>
  <c r="AK72" i="54"/>
  <c r="AL72" i="54"/>
  <c r="AM72" i="54"/>
  <c r="AI73" i="54"/>
  <c r="AJ73" i="54"/>
  <c r="AK73" i="54"/>
  <c r="AL73" i="54"/>
  <c r="AM73" i="54"/>
  <c r="AI74" i="54"/>
  <c r="AJ74" i="54"/>
  <c r="AK74" i="54"/>
  <c r="AL74" i="54"/>
  <c r="AM74" i="54"/>
  <c r="AI75" i="54"/>
  <c r="AJ75" i="54"/>
  <c r="AK75" i="54"/>
  <c r="AL75" i="54"/>
  <c r="AM75" i="54"/>
  <c r="AI76" i="54"/>
  <c r="AJ76" i="54"/>
  <c r="AK76" i="54"/>
  <c r="AL76" i="54"/>
  <c r="AM76" i="54"/>
  <c r="AI77" i="54"/>
  <c r="AJ77" i="54"/>
  <c r="AK77" i="54"/>
  <c r="AL77" i="54"/>
  <c r="AM77" i="54"/>
  <c r="AI78" i="54"/>
  <c r="AJ78" i="54"/>
  <c r="AK78" i="54"/>
  <c r="AL78" i="54"/>
  <c r="AM78" i="54"/>
  <c r="AI79" i="54"/>
  <c r="AJ79" i="54"/>
  <c r="AK79" i="54"/>
  <c r="AL79" i="54"/>
  <c r="AM79" i="54"/>
  <c r="AI80" i="54"/>
  <c r="AJ80" i="54"/>
  <c r="AK80" i="54"/>
  <c r="AL80" i="54"/>
  <c r="AM80" i="54"/>
  <c r="AI81" i="54"/>
  <c r="AJ81" i="54"/>
  <c r="AK81" i="54"/>
  <c r="AL81" i="54"/>
  <c r="AM81" i="54"/>
  <c r="AI82" i="54"/>
  <c r="AJ82" i="54"/>
  <c r="AK82" i="54"/>
  <c r="AL82" i="54"/>
  <c r="AM82" i="54"/>
  <c r="AI83" i="54"/>
  <c r="AJ83" i="54"/>
  <c r="AK83" i="54"/>
  <c r="AL83" i="54"/>
  <c r="AM83" i="54"/>
  <c r="AI84" i="54"/>
  <c r="AJ84" i="54"/>
  <c r="AK84" i="54"/>
  <c r="AL84" i="54"/>
  <c r="AM84" i="54"/>
  <c r="AI85" i="54"/>
  <c r="AJ85" i="54"/>
  <c r="AK85" i="54"/>
  <c r="AL85" i="54"/>
  <c r="AM85" i="54"/>
  <c r="AI86" i="54"/>
  <c r="AJ86" i="54"/>
  <c r="AK86" i="54"/>
  <c r="AL86" i="54"/>
  <c r="AM86" i="54"/>
  <c r="AI87" i="54"/>
  <c r="AJ87" i="54"/>
  <c r="AK87" i="54"/>
  <c r="AL87" i="54"/>
  <c r="AM87" i="54"/>
  <c r="AI88" i="54"/>
  <c r="AJ88" i="54"/>
  <c r="AK88" i="54"/>
  <c r="AL88" i="54"/>
  <c r="AM88" i="54"/>
  <c r="AI89" i="54"/>
  <c r="AJ89" i="54"/>
  <c r="AK89" i="54"/>
  <c r="AL89" i="54"/>
  <c r="AM89" i="54"/>
  <c r="AI90" i="54"/>
  <c r="AJ90" i="54"/>
  <c r="AK90" i="54"/>
  <c r="AL90" i="54"/>
  <c r="AM90" i="54"/>
  <c r="AI91" i="54"/>
  <c r="AJ91" i="54"/>
  <c r="AK91" i="54"/>
  <c r="AL91" i="54"/>
  <c r="AM91" i="54"/>
  <c r="AI92" i="54"/>
  <c r="AJ92" i="54"/>
  <c r="AK92" i="54"/>
  <c r="AL92" i="54"/>
  <c r="AM92" i="54"/>
  <c r="AI93" i="54"/>
  <c r="AJ93" i="54"/>
  <c r="AK93" i="54"/>
  <c r="AL93" i="54"/>
  <c r="AM93" i="54"/>
  <c r="AI94" i="54"/>
  <c r="AJ94" i="54"/>
  <c r="AK94" i="54"/>
  <c r="AL94" i="54"/>
  <c r="AM94" i="54"/>
  <c r="AI95" i="54"/>
  <c r="AJ95" i="54"/>
  <c r="AK95" i="54"/>
  <c r="AL95" i="54"/>
  <c r="AM95" i="54"/>
  <c r="AI96" i="54"/>
  <c r="AJ96" i="54"/>
  <c r="AK96" i="54"/>
  <c r="AL96" i="54"/>
  <c r="AM96" i="54"/>
  <c r="AI97" i="54"/>
  <c r="AJ97" i="54"/>
  <c r="AK97" i="54"/>
  <c r="AL97" i="54"/>
  <c r="AM97" i="54"/>
  <c r="AI98" i="54"/>
  <c r="AJ98" i="54"/>
  <c r="AK98" i="54"/>
  <c r="AL98" i="54"/>
  <c r="AM98" i="54"/>
  <c r="AI99" i="54"/>
  <c r="AJ99" i="54"/>
  <c r="AK99" i="54"/>
  <c r="AL99" i="54"/>
  <c r="AM99" i="54"/>
  <c r="AI100" i="54"/>
  <c r="AJ100" i="54"/>
  <c r="AK100" i="54"/>
  <c r="AL100" i="54"/>
  <c r="AM100" i="54"/>
  <c r="AI101" i="54"/>
  <c r="AJ101" i="54"/>
  <c r="AK101" i="54"/>
  <c r="AL101" i="54"/>
  <c r="AM101" i="54"/>
  <c r="AI102" i="54"/>
  <c r="AJ102" i="54"/>
  <c r="AK102" i="54"/>
  <c r="AL102" i="54"/>
  <c r="AM102" i="54"/>
  <c r="AI103" i="54"/>
  <c r="AJ103" i="54"/>
  <c r="AK103" i="54"/>
  <c r="AL103" i="54"/>
  <c r="AM103" i="54"/>
  <c r="AI104" i="54"/>
  <c r="AJ104" i="54"/>
  <c r="AK104" i="54"/>
  <c r="AL104" i="54"/>
  <c r="AM104" i="54"/>
  <c r="AI105" i="54"/>
  <c r="AJ105" i="54"/>
  <c r="AK105" i="54"/>
  <c r="AL105" i="54"/>
  <c r="AM105" i="54"/>
  <c r="AI106" i="54"/>
  <c r="AJ106" i="54"/>
  <c r="AK106" i="54"/>
  <c r="AL106" i="54"/>
  <c r="AM106" i="54"/>
  <c r="AI107" i="54"/>
  <c r="AJ107" i="54"/>
  <c r="AK107" i="54"/>
  <c r="AL107" i="54"/>
  <c r="AM107" i="54"/>
  <c r="AI108" i="54"/>
  <c r="AJ108" i="54"/>
  <c r="AK108" i="54"/>
  <c r="AL108" i="54"/>
  <c r="AM108" i="54"/>
  <c r="AI109" i="54"/>
  <c r="AJ109" i="54"/>
  <c r="AK109" i="54"/>
  <c r="AL109" i="54"/>
  <c r="AM109" i="54"/>
  <c r="AI110" i="54"/>
  <c r="AJ110" i="54"/>
  <c r="AK110" i="54"/>
  <c r="AL110" i="54"/>
  <c r="AM110" i="54"/>
  <c r="AI111" i="54"/>
  <c r="AJ111" i="54"/>
  <c r="AK111" i="54"/>
  <c r="AL111" i="54"/>
  <c r="AM111" i="54"/>
  <c r="AI112" i="54"/>
  <c r="AJ112" i="54"/>
  <c r="AK112" i="54"/>
  <c r="AL112" i="54"/>
  <c r="AM112" i="54"/>
  <c r="AI113" i="54"/>
  <c r="AJ113" i="54"/>
  <c r="AK113" i="54"/>
  <c r="AL113" i="54"/>
  <c r="AM113" i="54"/>
  <c r="AI114" i="54"/>
  <c r="AJ114" i="54"/>
  <c r="AK114" i="54"/>
  <c r="AL114" i="54"/>
  <c r="AM114" i="54"/>
  <c r="AI115" i="54"/>
  <c r="AJ115" i="54"/>
  <c r="AK115" i="54"/>
  <c r="AL115" i="54"/>
  <c r="AM115" i="54"/>
  <c r="AI116" i="54"/>
  <c r="AJ116" i="54"/>
  <c r="AK116" i="54"/>
  <c r="AL116" i="54"/>
  <c r="AM116" i="54"/>
  <c r="AI117" i="54"/>
  <c r="AJ117" i="54"/>
  <c r="AK117" i="54"/>
  <c r="AL117" i="54"/>
  <c r="AM117" i="54"/>
  <c r="AI118" i="54"/>
  <c r="AJ118" i="54"/>
  <c r="AK118" i="54"/>
  <c r="AL118" i="54"/>
  <c r="AM118" i="54"/>
  <c r="AI119" i="54"/>
  <c r="AJ119" i="54"/>
  <c r="AK119" i="54"/>
  <c r="AL119" i="54"/>
  <c r="AM119" i="54"/>
  <c r="AI120" i="54"/>
  <c r="AJ120" i="54"/>
  <c r="AK120" i="54"/>
  <c r="AL120" i="54"/>
  <c r="AM120" i="54"/>
  <c r="AI121" i="54"/>
  <c r="AJ121" i="54"/>
  <c r="AK121" i="54"/>
  <c r="AL121" i="54"/>
  <c r="AM121" i="54"/>
  <c r="AI122" i="54"/>
  <c r="AJ122" i="54"/>
  <c r="AK122" i="54"/>
  <c r="AL122" i="54"/>
  <c r="AM122" i="54"/>
  <c r="AI123" i="54"/>
  <c r="AJ123" i="54"/>
  <c r="AK123" i="54"/>
  <c r="AL123" i="54"/>
  <c r="AM123" i="54"/>
  <c r="AI124" i="54"/>
  <c r="AJ124" i="54"/>
  <c r="AK124" i="54"/>
  <c r="AL124" i="54"/>
  <c r="AM124" i="54"/>
  <c r="AI125" i="54"/>
  <c r="AJ125" i="54"/>
  <c r="AK125" i="54"/>
  <c r="AL125" i="54"/>
  <c r="AM125" i="54"/>
  <c r="AI126" i="54"/>
  <c r="AJ126" i="54"/>
  <c r="AK126" i="54"/>
  <c r="AL126" i="54"/>
  <c r="AM126" i="54"/>
  <c r="AI127" i="54"/>
  <c r="AJ127" i="54"/>
  <c r="AK127" i="54"/>
  <c r="AL127" i="54"/>
  <c r="AM127" i="54"/>
  <c r="AI128" i="54"/>
  <c r="AJ128" i="54"/>
  <c r="AK128" i="54"/>
  <c r="AL128" i="54"/>
  <c r="AM128" i="54"/>
  <c r="AI129" i="54"/>
  <c r="AJ129" i="54"/>
  <c r="AK129" i="54"/>
  <c r="AL129" i="54"/>
  <c r="AM129" i="54"/>
  <c r="AI130" i="54"/>
  <c r="AJ130" i="54"/>
  <c r="AK130" i="54"/>
  <c r="AL130" i="54"/>
  <c r="AM130" i="54"/>
  <c r="AI131" i="54"/>
  <c r="AJ131" i="54"/>
  <c r="AK131" i="54"/>
  <c r="AL131" i="54"/>
  <c r="AM131" i="54"/>
  <c r="AI132" i="54"/>
  <c r="AJ132" i="54"/>
  <c r="AK132" i="54"/>
  <c r="AL132" i="54"/>
  <c r="AM132" i="54"/>
  <c r="AI133" i="54"/>
  <c r="AJ133" i="54"/>
  <c r="AK133" i="54"/>
  <c r="AL133" i="54"/>
  <c r="AM133" i="54"/>
  <c r="AI134" i="54"/>
  <c r="AJ134" i="54"/>
  <c r="AK134" i="54"/>
  <c r="AL134" i="54"/>
  <c r="AM134" i="54"/>
  <c r="AI135" i="54"/>
  <c r="AJ135" i="54"/>
  <c r="AK135" i="54"/>
  <c r="AL135" i="54"/>
  <c r="AM135" i="54"/>
  <c r="AI136" i="54"/>
  <c r="AJ136" i="54"/>
  <c r="AK136" i="54"/>
  <c r="AL136" i="54"/>
  <c r="AM136" i="54"/>
  <c r="AI137" i="54"/>
  <c r="AJ137" i="54"/>
  <c r="AK137" i="54"/>
  <c r="AL137" i="54"/>
  <c r="AM137" i="54"/>
  <c r="AI138" i="54"/>
  <c r="AJ138" i="54"/>
  <c r="AK138" i="54"/>
  <c r="AL138" i="54"/>
  <c r="AM138" i="54"/>
  <c r="AN6" i="54"/>
  <c r="AO6" i="54"/>
  <c r="AP6" i="54"/>
  <c r="AQ6" i="54"/>
  <c r="AR6" i="54"/>
  <c r="AS6" i="54"/>
  <c r="AT6" i="54"/>
  <c r="AN7" i="54"/>
  <c r="AO7" i="54"/>
  <c r="AP7" i="54"/>
  <c r="AQ7" i="54"/>
  <c r="AR7" i="54"/>
  <c r="AS7" i="54"/>
  <c r="AT7" i="54"/>
  <c r="AN8" i="54"/>
  <c r="AO8" i="54"/>
  <c r="AP8" i="54"/>
  <c r="AQ8" i="54"/>
  <c r="AR8" i="54"/>
  <c r="AS8" i="54"/>
  <c r="AT8" i="54"/>
  <c r="AN9" i="54"/>
  <c r="AO9" i="54"/>
  <c r="AP9" i="54"/>
  <c r="AQ9" i="54"/>
  <c r="AR9" i="54"/>
  <c r="AS9" i="54"/>
  <c r="AT9" i="54"/>
  <c r="AN10" i="54"/>
  <c r="AO10" i="54"/>
  <c r="AP10" i="54"/>
  <c r="AQ10" i="54"/>
  <c r="AR10" i="54"/>
  <c r="AS10" i="54"/>
  <c r="AT10" i="54"/>
  <c r="AN11" i="54"/>
  <c r="AO11" i="54"/>
  <c r="AP11" i="54"/>
  <c r="AQ11" i="54"/>
  <c r="AR11" i="54"/>
  <c r="AS11" i="54"/>
  <c r="AT11" i="54"/>
  <c r="AN12" i="54"/>
  <c r="AO12" i="54"/>
  <c r="AP12" i="54"/>
  <c r="AQ12" i="54"/>
  <c r="AR12" i="54"/>
  <c r="AS12" i="54"/>
  <c r="AT12" i="54"/>
  <c r="AN13" i="54"/>
  <c r="AO13" i="54"/>
  <c r="AP13" i="54"/>
  <c r="AQ13" i="54"/>
  <c r="AR13" i="54"/>
  <c r="AS13" i="54"/>
  <c r="AT13" i="54"/>
  <c r="AN14" i="54"/>
  <c r="AO14" i="54"/>
  <c r="AP14" i="54"/>
  <c r="AQ14" i="54"/>
  <c r="AR14" i="54"/>
  <c r="AS14" i="54"/>
  <c r="AT14" i="54"/>
  <c r="AN15" i="54"/>
  <c r="AO15" i="54"/>
  <c r="AP15" i="54"/>
  <c r="AQ15" i="54"/>
  <c r="AR15" i="54"/>
  <c r="AS15" i="54"/>
  <c r="AT15" i="54"/>
  <c r="AN16" i="54"/>
  <c r="AO16" i="54"/>
  <c r="AP16" i="54"/>
  <c r="AQ16" i="54"/>
  <c r="AR16" i="54"/>
  <c r="AS16" i="54"/>
  <c r="AT16" i="54"/>
  <c r="AN17" i="54"/>
  <c r="AO17" i="54"/>
  <c r="AP17" i="54"/>
  <c r="AQ17" i="54"/>
  <c r="AR17" i="54"/>
  <c r="AS17" i="54"/>
  <c r="AT17" i="54"/>
  <c r="AN18" i="54"/>
  <c r="AO18" i="54"/>
  <c r="AP18" i="54"/>
  <c r="AQ18" i="54"/>
  <c r="AR18" i="54"/>
  <c r="AS18" i="54"/>
  <c r="AT18" i="54"/>
  <c r="AN19" i="54"/>
  <c r="AO19" i="54"/>
  <c r="AP19" i="54"/>
  <c r="AQ19" i="54"/>
  <c r="AR19" i="54"/>
  <c r="AS19" i="54"/>
  <c r="AT19" i="54"/>
  <c r="AN20" i="54"/>
  <c r="AO20" i="54"/>
  <c r="AP20" i="54"/>
  <c r="AQ20" i="54"/>
  <c r="AR20" i="54"/>
  <c r="AS20" i="54"/>
  <c r="AT20" i="54"/>
  <c r="AN21" i="54"/>
  <c r="AO21" i="54"/>
  <c r="AP21" i="54"/>
  <c r="AQ21" i="54"/>
  <c r="AR21" i="54"/>
  <c r="AS21" i="54"/>
  <c r="AT21" i="54"/>
  <c r="AN22" i="54"/>
  <c r="AO22" i="54"/>
  <c r="AP22" i="54"/>
  <c r="AQ22" i="54"/>
  <c r="AR22" i="54"/>
  <c r="AS22" i="54"/>
  <c r="AT22" i="54"/>
  <c r="AN23" i="54"/>
  <c r="AO23" i="54"/>
  <c r="AP23" i="54"/>
  <c r="AQ23" i="54"/>
  <c r="AR23" i="54"/>
  <c r="AS23" i="54"/>
  <c r="AT23" i="54"/>
  <c r="AN24" i="54"/>
  <c r="AO24" i="54"/>
  <c r="AP24" i="54"/>
  <c r="AQ24" i="54"/>
  <c r="AR24" i="54"/>
  <c r="AS24" i="54"/>
  <c r="AT24" i="54"/>
  <c r="AN25" i="54"/>
  <c r="AO25" i="54"/>
  <c r="AP25" i="54"/>
  <c r="AQ25" i="54"/>
  <c r="AR25" i="54"/>
  <c r="AS25" i="54"/>
  <c r="AT25" i="54"/>
  <c r="AN26" i="54"/>
  <c r="AO26" i="54"/>
  <c r="AP26" i="54"/>
  <c r="AQ26" i="54"/>
  <c r="AR26" i="54"/>
  <c r="AS26" i="54"/>
  <c r="AT26" i="54"/>
  <c r="AN27" i="54"/>
  <c r="AO27" i="54"/>
  <c r="AP27" i="54"/>
  <c r="AQ27" i="54"/>
  <c r="AR27" i="54"/>
  <c r="AS27" i="54"/>
  <c r="AT27" i="54"/>
  <c r="AN28" i="54"/>
  <c r="AO28" i="54"/>
  <c r="AP28" i="54"/>
  <c r="AQ28" i="54"/>
  <c r="AR28" i="54"/>
  <c r="AS28" i="54"/>
  <c r="AT28" i="54"/>
  <c r="AN29" i="54"/>
  <c r="AO29" i="54"/>
  <c r="AP29" i="54"/>
  <c r="AQ29" i="54"/>
  <c r="AR29" i="54"/>
  <c r="AS29" i="54"/>
  <c r="AT29" i="54"/>
  <c r="AN30" i="54"/>
  <c r="AO30" i="54"/>
  <c r="AP30" i="54"/>
  <c r="AQ30" i="54"/>
  <c r="AR30" i="54"/>
  <c r="AS30" i="54"/>
  <c r="AT30" i="54"/>
  <c r="AN31" i="54"/>
  <c r="AO31" i="54"/>
  <c r="AP31" i="54"/>
  <c r="AQ31" i="54"/>
  <c r="AR31" i="54"/>
  <c r="AS31" i="54"/>
  <c r="AT31" i="54"/>
  <c r="AN32" i="54"/>
  <c r="AO32" i="54"/>
  <c r="AP32" i="54"/>
  <c r="AQ32" i="54"/>
  <c r="AR32" i="54"/>
  <c r="AS32" i="54"/>
  <c r="AT32" i="54"/>
  <c r="AN33" i="54"/>
  <c r="AO33" i="54"/>
  <c r="AP33" i="54"/>
  <c r="AQ33" i="54"/>
  <c r="AR33" i="54"/>
  <c r="AS33" i="54"/>
  <c r="AT33" i="54"/>
  <c r="AN34" i="54"/>
  <c r="AO34" i="54"/>
  <c r="AP34" i="54"/>
  <c r="AQ34" i="54"/>
  <c r="AR34" i="54"/>
  <c r="AS34" i="54"/>
  <c r="AT34" i="54"/>
  <c r="AN35" i="54"/>
  <c r="AO35" i="54"/>
  <c r="AP35" i="54"/>
  <c r="AQ35" i="54"/>
  <c r="AR35" i="54"/>
  <c r="AS35" i="54"/>
  <c r="AT35" i="54"/>
  <c r="AN36" i="54"/>
  <c r="AO36" i="54"/>
  <c r="AP36" i="54"/>
  <c r="AQ36" i="54"/>
  <c r="AR36" i="54"/>
  <c r="AS36" i="54"/>
  <c r="AT36" i="54"/>
  <c r="AN37" i="54"/>
  <c r="AO37" i="54"/>
  <c r="AP37" i="54"/>
  <c r="AQ37" i="54"/>
  <c r="AR37" i="54"/>
  <c r="AS37" i="54"/>
  <c r="AT37" i="54"/>
  <c r="AN38" i="54"/>
  <c r="AO38" i="54"/>
  <c r="AP38" i="54"/>
  <c r="AQ38" i="54"/>
  <c r="AR38" i="54"/>
  <c r="AS38" i="54"/>
  <c r="AT38" i="54"/>
  <c r="AN39" i="54"/>
  <c r="AO39" i="54"/>
  <c r="AP39" i="54"/>
  <c r="AQ39" i="54"/>
  <c r="AR39" i="54"/>
  <c r="AS39" i="54"/>
  <c r="AT39" i="54"/>
  <c r="AN40" i="54"/>
  <c r="AO40" i="54"/>
  <c r="AP40" i="54"/>
  <c r="AQ40" i="54"/>
  <c r="AR40" i="54"/>
  <c r="AS40" i="54"/>
  <c r="AT40" i="54"/>
  <c r="AN41" i="54"/>
  <c r="AO41" i="54"/>
  <c r="AP41" i="54"/>
  <c r="AQ41" i="54"/>
  <c r="AR41" i="54"/>
  <c r="AS41" i="54"/>
  <c r="AT41" i="54"/>
  <c r="AN42" i="54"/>
  <c r="AO42" i="54"/>
  <c r="AP42" i="54"/>
  <c r="AQ42" i="54"/>
  <c r="AR42" i="54"/>
  <c r="AS42" i="54"/>
  <c r="AT42" i="54"/>
  <c r="AN43" i="54"/>
  <c r="AO43" i="54"/>
  <c r="AP43" i="54"/>
  <c r="AQ43" i="54"/>
  <c r="AR43" i="54"/>
  <c r="AS43" i="54"/>
  <c r="AT43" i="54"/>
  <c r="AN44" i="54"/>
  <c r="AO44" i="54"/>
  <c r="AP44" i="54"/>
  <c r="AQ44" i="54"/>
  <c r="AR44" i="54"/>
  <c r="AS44" i="54"/>
  <c r="AT44" i="54"/>
  <c r="AN45" i="54"/>
  <c r="AO45" i="54"/>
  <c r="AP45" i="54"/>
  <c r="AQ45" i="54"/>
  <c r="AR45" i="54"/>
  <c r="AS45" i="54"/>
  <c r="AT45" i="54"/>
  <c r="AN46" i="54"/>
  <c r="AO46" i="54"/>
  <c r="AP46" i="54"/>
  <c r="AQ46" i="54"/>
  <c r="AR46" i="54"/>
  <c r="AS46" i="54"/>
  <c r="AT46" i="54"/>
  <c r="AN47" i="54"/>
  <c r="AO47" i="54"/>
  <c r="AP47" i="54"/>
  <c r="AQ47" i="54"/>
  <c r="AR47" i="54"/>
  <c r="AS47" i="54"/>
  <c r="AT47" i="54"/>
  <c r="AN48" i="54"/>
  <c r="AO48" i="54"/>
  <c r="AP48" i="54"/>
  <c r="AQ48" i="54"/>
  <c r="AR48" i="54"/>
  <c r="AS48" i="54"/>
  <c r="AT48" i="54"/>
  <c r="AN49" i="54"/>
  <c r="AO49" i="54"/>
  <c r="AP49" i="54"/>
  <c r="AQ49" i="54"/>
  <c r="AR49" i="54"/>
  <c r="AS49" i="54"/>
  <c r="AT49" i="54"/>
  <c r="AN50" i="54"/>
  <c r="AO50" i="54"/>
  <c r="AP50" i="54"/>
  <c r="AQ50" i="54"/>
  <c r="AR50" i="54"/>
  <c r="AS50" i="54"/>
  <c r="AT50" i="54"/>
  <c r="AN51" i="54"/>
  <c r="AO51" i="54"/>
  <c r="AP51" i="54"/>
  <c r="AQ51" i="54"/>
  <c r="AR51" i="54"/>
  <c r="AS51" i="54"/>
  <c r="AT51" i="54"/>
  <c r="AN52" i="54"/>
  <c r="AO52" i="54"/>
  <c r="AP52" i="54"/>
  <c r="AQ52" i="54"/>
  <c r="AR52" i="54"/>
  <c r="AS52" i="54"/>
  <c r="AT52" i="54"/>
  <c r="AN53" i="54"/>
  <c r="AO53" i="54"/>
  <c r="AP53" i="54"/>
  <c r="AQ53" i="54"/>
  <c r="AR53" i="54"/>
  <c r="AS53" i="54"/>
  <c r="AT53" i="54"/>
  <c r="AN54" i="54"/>
  <c r="AO54" i="54"/>
  <c r="AP54" i="54"/>
  <c r="AQ54" i="54"/>
  <c r="AR54" i="54"/>
  <c r="AS54" i="54"/>
  <c r="AT54" i="54"/>
  <c r="AN55" i="54"/>
  <c r="AO55" i="54"/>
  <c r="AP55" i="54"/>
  <c r="AQ55" i="54"/>
  <c r="AR55" i="54"/>
  <c r="AS55" i="54"/>
  <c r="AT55" i="54"/>
  <c r="AN56" i="54"/>
  <c r="AO56" i="54"/>
  <c r="AP56" i="54"/>
  <c r="AQ56" i="54"/>
  <c r="AR56" i="54"/>
  <c r="AS56" i="54"/>
  <c r="AT56" i="54"/>
  <c r="AN57" i="54"/>
  <c r="AO57" i="54"/>
  <c r="AP57" i="54"/>
  <c r="AQ57" i="54"/>
  <c r="AR57" i="54"/>
  <c r="AS57" i="54"/>
  <c r="AT57" i="54"/>
  <c r="AN58" i="54"/>
  <c r="AO58" i="54"/>
  <c r="AP58" i="54"/>
  <c r="AQ58" i="54"/>
  <c r="AR58" i="54"/>
  <c r="AS58" i="54"/>
  <c r="AT58" i="54"/>
  <c r="AN59" i="54"/>
  <c r="AO59" i="54"/>
  <c r="AP59" i="54"/>
  <c r="AQ59" i="54"/>
  <c r="AR59" i="54"/>
  <c r="AS59" i="54"/>
  <c r="AT59" i="54"/>
  <c r="AN60" i="54"/>
  <c r="AO60" i="54"/>
  <c r="AP60" i="54"/>
  <c r="AQ60" i="54"/>
  <c r="AR60" i="54"/>
  <c r="AS60" i="54"/>
  <c r="AT60" i="54"/>
  <c r="AN61" i="54"/>
  <c r="AO61" i="54"/>
  <c r="AP61" i="54"/>
  <c r="AQ61" i="54"/>
  <c r="AR61" i="54"/>
  <c r="AS61" i="54"/>
  <c r="AT61" i="54"/>
  <c r="AN62" i="54"/>
  <c r="AO62" i="54"/>
  <c r="AP62" i="54"/>
  <c r="AQ62" i="54"/>
  <c r="AR62" i="54"/>
  <c r="AS62" i="54"/>
  <c r="AT62" i="54"/>
  <c r="AN63" i="54"/>
  <c r="AO63" i="54"/>
  <c r="AP63" i="54"/>
  <c r="AQ63" i="54"/>
  <c r="AR63" i="54"/>
  <c r="AS63" i="54"/>
  <c r="AT63" i="54"/>
  <c r="AN64" i="54"/>
  <c r="AO64" i="54"/>
  <c r="AP64" i="54"/>
  <c r="AQ64" i="54"/>
  <c r="AR64" i="54"/>
  <c r="AS64" i="54"/>
  <c r="AT64" i="54"/>
  <c r="AN65" i="54"/>
  <c r="AO65" i="54"/>
  <c r="AP65" i="54"/>
  <c r="AQ65" i="54"/>
  <c r="AR65" i="54"/>
  <c r="AS65" i="54"/>
  <c r="AT65" i="54"/>
  <c r="AN66" i="54"/>
  <c r="AO66" i="54"/>
  <c r="AP66" i="54"/>
  <c r="AQ66" i="54"/>
  <c r="AR66" i="54"/>
  <c r="AS66" i="54"/>
  <c r="AT66" i="54"/>
  <c r="AN67" i="54"/>
  <c r="AO67" i="54"/>
  <c r="AP67" i="54"/>
  <c r="AQ67" i="54"/>
  <c r="AR67" i="54"/>
  <c r="AS67" i="54"/>
  <c r="AT67" i="54"/>
  <c r="AN68" i="54"/>
  <c r="AO68" i="54"/>
  <c r="AP68" i="54"/>
  <c r="AQ68" i="54"/>
  <c r="AR68" i="54"/>
  <c r="AS68" i="54"/>
  <c r="AT68" i="54"/>
  <c r="AN69" i="54"/>
  <c r="AO69" i="54"/>
  <c r="AP69" i="54"/>
  <c r="AQ69" i="54"/>
  <c r="AR69" i="54"/>
  <c r="AS69" i="54"/>
  <c r="AT69" i="54"/>
  <c r="AN70" i="54"/>
  <c r="AO70" i="54"/>
  <c r="AP70" i="54"/>
  <c r="AQ70" i="54"/>
  <c r="AR70" i="54"/>
  <c r="AS70" i="54"/>
  <c r="AT70" i="54"/>
  <c r="AN71" i="54"/>
  <c r="AO71" i="54"/>
  <c r="AP71" i="54"/>
  <c r="AQ71" i="54"/>
  <c r="AR71" i="54"/>
  <c r="AS71" i="54"/>
  <c r="AT71" i="54"/>
  <c r="AN72" i="54"/>
  <c r="AO72" i="54"/>
  <c r="AP72" i="54"/>
  <c r="AQ72" i="54"/>
  <c r="AR72" i="54"/>
  <c r="AS72" i="54"/>
  <c r="AT72" i="54"/>
  <c r="AN73" i="54"/>
  <c r="AO73" i="54"/>
  <c r="AP73" i="54"/>
  <c r="AQ73" i="54"/>
  <c r="AR73" i="54"/>
  <c r="AS73" i="54"/>
  <c r="AT73" i="54"/>
  <c r="AN74" i="54"/>
  <c r="AO74" i="54"/>
  <c r="AP74" i="54"/>
  <c r="AQ74" i="54"/>
  <c r="AR74" i="54"/>
  <c r="AS74" i="54"/>
  <c r="AT74" i="54"/>
  <c r="AN75" i="54"/>
  <c r="AO75" i="54"/>
  <c r="AP75" i="54"/>
  <c r="AQ75" i="54"/>
  <c r="AR75" i="54"/>
  <c r="AS75" i="54"/>
  <c r="AT75" i="54"/>
  <c r="AN76" i="54"/>
  <c r="AO76" i="54"/>
  <c r="AP76" i="54"/>
  <c r="AQ76" i="54"/>
  <c r="AR76" i="54"/>
  <c r="AS76" i="54"/>
  <c r="AT76" i="54"/>
  <c r="AN77" i="54"/>
  <c r="AO77" i="54"/>
  <c r="AP77" i="54"/>
  <c r="AQ77" i="54"/>
  <c r="AR77" i="54"/>
  <c r="AS77" i="54"/>
  <c r="AT77" i="54"/>
  <c r="AN78" i="54"/>
  <c r="AO78" i="54"/>
  <c r="AP78" i="54"/>
  <c r="AQ78" i="54"/>
  <c r="AR78" i="54"/>
  <c r="AS78" i="54"/>
  <c r="AT78" i="54"/>
  <c r="AN79" i="54"/>
  <c r="AO79" i="54"/>
  <c r="AP79" i="54"/>
  <c r="AQ79" i="54"/>
  <c r="AR79" i="54"/>
  <c r="AS79" i="54"/>
  <c r="AT79" i="54"/>
  <c r="AN80" i="54"/>
  <c r="AO80" i="54"/>
  <c r="AP80" i="54"/>
  <c r="AQ80" i="54"/>
  <c r="AR80" i="54"/>
  <c r="AS80" i="54"/>
  <c r="AT80" i="54"/>
  <c r="AN81" i="54"/>
  <c r="AO81" i="54"/>
  <c r="AP81" i="54"/>
  <c r="AQ81" i="54"/>
  <c r="AR81" i="54"/>
  <c r="AS81" i="54"/>
  <c r="AT81" i="54"/>
  <c r="AN82" i="54"/>
  <c r="AO82" i="54"/>
  <c r="AP82" i="54"/>
  <c r="AQ82" i="54"/>
  <c r="AR82" i="54"/>
  <c r="AS82" i="54"/>
  <c r="AT82" i="54"/>
  <c r="AN83" i="54"/>
  <c r="AO83" i="54"/>
  <c r="AP83" i="54"/>
  <c r="AQ83" i="54"/>
  <c r="AR83" i="54"/>
  <c r="AS83" i="54"/>
  <c r="AT83" i="54"/>
  <c r="AN84" i="54"/>
  <c r="AO84" i="54"/>
  <c r="AP84" i="54"/>
  <c r="AQ84" i="54"/>
  <c r="AR84" i="54"/>
  <c r="AS84" i="54"/>
  <c r="AT84" i="54"/>
  <c r="AN85" i="54"/>
  <c r="AO85" i="54"/>
  <c r="AP85" i="54"/>
  <c r="AQ85" i="54"/>
  <c r="AR85" i="54"/>
  <c r="AS85" i="54"/>
  <c r="AT85" i="54"/>
  <c r="AN86" i="54"/>
  <c r="AO86" i="54"/>
  <c r="AP86" i="54"/>
  <c r="AQ86" i="54"/>
  <c r="AR86" i="54"/>
  <c r="AS86" i="54"/>
  <c r="AT86" i="54"/>
  <c r="AN87" i="54"/>
  <c r="AO87" i="54"/>
  <c r="AP87" i="54"/>
  <c r="AQ87" i="54"/>
  <c r="AR87" i="54"/>
  <c r="AS87" i="54"/>
  <c r="AT87" i="54"/>
  <c r="AN88" i="54"/>
  <c r="AO88" i="54"/>
  <c r="AP88" i="54"/>
  <c r="AQ88" i="54"/>
  <c r="AR88" i="54"/>
  <c r="AS88" i="54"/>
  <c r="AT88" i="54"/>
  <c r="AN89" i="54"/>
  <c r="AO89" i="54"/>
  <c r="AP89" i="54"/>
  <c r="AQ89" i="54"/>
  <c r="AR89" i="54"/>
  <c r="AS89" i="54"/>
  <c r="AT89" i="54"/>
  <c r="AN90" i="54"/>
  <c r="AO90" i="54"/>
  <c r="AP90" i="54"/>
  <c r="AQ90" i="54"/>
  <c r="AR90" i="54"/>
  <c r="AS90" i="54"/>
  <c r="AT90" i="54"/>
  <c r="AN91" i="54"/>
  <c r="AO91" i="54"/>
  <c r="AP91" i="54"/>
  <c r="AQ91" i="54"/>
  <c r="AR91" i="54"/>
  <c r="AS91" i="54"/>
  <c r="AT91" i="54"/>
  <c r="AN92" i="54"/>
  <c r="AO92" i="54"/>
  <c r="AP92" i="54"/>
  <c r="AQ92" i="54"/>
  <c r="AR92" i="54"/>
  <c r="AS92" i="54"/>
  <c r="AT92" i="54"/>
  <c r="AN93" i="54"/>
  <c r="AO93" i="54"/>
  <c r="AP93" i="54"/>
  <c r="AQ93" i="54"/>
  <c r="AR93" i="54"/>
  <c r="AS93" i="54"/>
  <c r="AT93" i="54"/>
  <c r="AN94" i="54"/>
  <c r="AO94" i="54"/>
  <c r="AP94" i="54"/>
  <c r="AQ94" i="54"/>
  <c r="AR94" i="54"/>
  <c r="AS94" i="54"/>
  <c r="AT94" i="54"/>
  <c r="AN95" i="54"/>
  <c r="AO95" i="54"/>
  <c r="AP95" i="54"/>
  <c r="AQ95" i="54"/>
  <c r="AR95" i="54"/>
  <c r="AS95" i="54"/>
  <c r="AT95" i="54"/>
  <c r="AN96" i="54"/>
  <c r="AO96" i="54"/>
  <c r="AP96" i="54"/>
  <c r="AQ96" i="54"/>
  <c r="AR96" i="54"/>
  <c r="AS96" i="54"/>
  <c r="AT96" i="54"/>
  <c r="AN97" i="54"/>
  <c r="AO97" i="54"/>
  <c r="AP97" i="54"/>
  <c r="AQ97" i="54"/>
  <c r="AR97" i="54"/>
  <c r="AS97" i="54"/>
  <c r="AT97" i="54"/>
  <c r="AN98" i="54"/>
  <c r="AO98" i="54"/>
  <c r="AP98" i="54"/>
  <c r="AQ98" i="54"/>
  <c r="AR98" i="54"/>
  <c r="AS98" i="54"/>
  <c r="AT98" i="54"/>
  <c r="AN99" i="54"/>
  <c r="AO99" i="54"/>
  <c r="AP99" i="54"/>
  <c r="AQ99" i="54"/>
  <c r="AR99" i="54"/>
  <c r="AS99" i="54"/>
  <c r="AT99" i="54"/>
  <c r="AN100" i="54"/>
  <c r="AO100" i="54"/>
  <c r="AP100" i="54"/>
  <c r="AQ100" i="54"/>
  <c r="AR100" i="54"/>
  <c r="AS100" i="54"/>
  <c r="AT100" i="54"/>
  <c r="AN101" i="54"/>
  <c r="AO101" i="54"/>
  <c r="AP101" i="54"/>
  <c r="AQ101" i="54"/>
  <c r="AR101" i="54"/>
  <c r="AS101" i="54"/>
  <c r="AT101" i="54"/>
  <c r="AN102" i="54"/>
  <c r="AO102" i="54"/>
  <c r="AP102" i="54"/>
  <c r="AQ102" i="54"/>
  <c r="AR102" i="54"/>
  <c r="AS102" i="54"/>
  <c r="AT102" i="54"/>
  <c r="AN103" i="54"/>
  <c r="AO103" i="54"/>
  <c r="AP103" i="54"/>
  <c r="AQ103" i="54"/>
  <c r="AR103" i="54"/>
  <c r="AS103" i="54"/>
  <c r="AT103" i="54"/>
  <c r="AN104" i="54"/>
  <c r="AO104" i="54"/>
  <c r="AP104" i="54"/>
  <c r="AQ104" i="54"/>
  <c r="AR104" i="54"/>
  <c r="AS104" i="54"/>
  <c r="AT104" i="54"/>
  <c r="AN105" i="54"/>
  <c r="AO105" i="54"/>
  <c r="AP105" i="54"/>
  <c r="AQ105" i="54"/>
  <c r="AR105" i="54"/>
  <c r="AS105" i="54"/>
  <c r="AT105" i="54"/>
  <c r="AN106" i="54"/>
  <c r="AO106" i="54"/>
  <c r="AP106" i="54"/>
  <c r="AQ106" i="54"/>
  <c r="AR106" i="54"/>
  <c r="AS106" i="54"/>
  <c r="AT106" i="54"/>
  <c r="AN107" i="54"/>
  <c r="AO107" i="54"/>
  <c r="AP107" i="54"/>
  <c r="AQ107" i="54"/>
  <c r="AR107" i="54"/>
  <c r="AS107" i="54"/>
  <c r="AT107" i="54"/>
  <c r="AN108" i="54"/>
  <c r="AO108" i="54"/>
  <c r="AP108" i="54"/>
  <c r="AQ108" i="54"/>
  <c r="AR108" i="54"/>
  <c r="AS108" i="54"/>
  <c r="AT108" i="54"/>
  <c r="AN109" i="54"/>
  <c r="AO109" i="54"/>
  <c r="AP109" i="54"/>
  <c r="AQ109" i="54"/>
  <c r="AR109" i="54"/>
  <c r="AS109" i="54"/>
  <c r="AT109" i="54"/>
  <c r="AN110" i="54"/>
  <c r="AO110" i="54"/>
  <c r="AP110" i="54"/>
  <c r="AQ110" i="54"/>
  <c r="AR110" i="54"/>
  <c r="AS110" i="54"/>
  <c r="AT110" i="54"/>
  <c r="AN111" i="54"/>
  <c r="AO111" i="54"/>
  <c r="AP111" i="54"/>
  <c r="AQ111" i="54"/>
  <c r="AR111" i="54"/>
  <c r="AS111" i="54"/>
  <c r="AT111" i="54"/>
  <c r="AN112" i="54"/>
  <c r="AO112" i="54"/>
  <c r="AP112" i="54"/>
  <c r="AQ112" i="54"/>
  <c r="AR112" i="54"/>
  <c r="AS112" i="54"/>
  <c r="AT112" i="54"/>
  <c r="AN113" i="54"/>
  <c r="AO113" i="54"/>
  <c r="AP113" i="54"/>
  <c r="AQ113" i="54"/>
  <c r="AR113" i="54"/>
  <c r="AS113" i="54"/>
  <c r="AT113" i="54"/>
  <c r="AN114" i="54"/>
  <c r="AO114" i="54"/>
  <c r="AP114" i="54"/>
  <c r="AQ114" i="54"/>
  <c r="AR114" i="54"/>
  <c r="AS114" i="54"/>
  <c r="AT114" i="54"/>
  <c r="AN115" i="54"/>
  <c r="AO115" i="54"/>
  <c r="AP115" i="54"/>
  <c r="AQ115" i="54"/>
  <c r="AR115" i="54"/>
  <c r="AS115" i="54"/>
  <c r="AT115" i="54"/>
  <c r="AN116" i="54"/>
  <c r="AO116" i="54"/>
  <c r="AP116" i="54"/>
  <c r="AQ116" i="54"/>
  <c r="AR116" i="54"/>
  <c r="AS116" i="54"/>
  <c r="AT116" i="54"/>
  <c r="AN117" i="54"/>
  <c r="AO117" i="54"/>
  <c r="AP117" i="54"/>
  <c r="AQ117" i="54"/>
  <c r="AR117" i="54"/>
  <c r="AS117" i="54"/>
  <c r="AT117" i="54"/>
  <c r="AN118" i="54"/>
  <c r="AO118" i="54"/>
  <c r="AP118" i="54"/>
  <c r="AQ118" i="54"/>
  <c r="AR118" i="54"/>
  <c r="AS118" i="54"/>
  <c r="AT118" i="54"/>
  <c r="AN119" i="54"/>
  <c r="AO119" i="54"/>
  <c r="AP119" i="54"/>
  <c r="AQ119" i="54"/>
  <c r="AR119" i="54"/>
  <c r="AS119" i="54"/>
  <c r="AT119" i="54"/>
  <c r="AN120" i="54"/>
  <c r="AO120" i="54"/>
  <c r="AP120" i="54"/>
  <c r="AQ120" i="54"/>
  <c r="AR120" i="54"/>
  <c r="AS120" i="54"/>
  <c r="AT120" i="54"/>
  <c r="AN121" i="54"/>
  <c r="AO121" i="54"/>
  <c r="AP121" i="54"/>
  <c r="AQ121" i="54"/>
  <c r="AR121" i="54"/>
  <c r="AS121" i="54"/>
  <c r="AT121" i="54"/>
  <c r="AN122" i="54"/>
  <c r="AO122" i="54"/>
  <c r="AP122" i="54"/>
  <c r="AQ122" i="54"/>
  <c r="AR122" i="54"/>
  <c r="AS122" i="54"/>
  <c r="AT122" i="54"/>
  <c r="AN123" i="54"/>
  <c r="AO123" i="54"/>
  <c r="AP123" i="54"/>
  <c r="AQ123" i="54"/>
  <c r="AR123" i="54"/>
  <c r="AS123" i="54"/>
  <c r="AT123" i="54"/>
  <c r="AN124" i="54"/>
  <c r="AO124" i="54"/>
  <c r="AP124" i="54"/>
  <c r="AQ124" i="54"/>
  <c r="AR124" i="54"/>
  <c r="AS124" i="54"/>
  <c r="AT124" i="54"/>
  <c r="AN125" i="54"/>
  <c r="AO125" i="54"/>
  <c r="AP125" i="54"/>
  <c r="AQ125" i="54"/>
  <c r="AR125" i="54"/>
  <c r="AS125" i="54"/>
  <c r="AT125" i="54"/>
  <c r="AN126" i="54"/>
  <c r="AO126" i="54"/>
  <c r="AP126" i="54"/>
  <c r="AQ126" i="54"/>
  <c r="AR126" i="54"/>
  <c r="AS126" i="54"/>
  <c r="AT126" i="54"/>
  <c r="AN127" i="54"/>
  <c r="AO127" i="54"/>
  <c r="AP127" i="54"/>
  <c r="AQ127" i="54"/>
  <c r="AR127" i="54"/>
  <c r="AS127" i="54"/>
  <c r="AT127" i="54"/>
  <c r="AN128" i="54"/>
  <c r="AO128" i="54"/>
  <c r="AP128" i="54"/>
  <c r="AQ128" i="54"/>
  <c r="AR128" i="54"/>
  <c r="AS128" i="54"/>
  <c r="AT128" i="54"/>
  <c r="AN129" i="54"/>
  <c r="AO129" i="54"/>
  <c r="AP129" i="54"/>
  <c r="AQ129" i="54"/>
  <c r="AR129" i="54"/>
  <c r="AS129" i="54"/>
  <c r="AT129" i="54"/>
  <c r="AN130" i="54"/>
  <c r="AO130" i="54"/>
  <c r="AP130" i="54"/>
  <c r="AQ130" i="54"/>
  <c r="AR130" i="54"/>
  <c r="AS130" i="54"/>
  <c r="AT130" i="54"/>
  <c r="AN131" i="54"/>
  <c r="AO131" i="54"/>
  <c r="AP131" i="54"/>
  <c r="AQ131" i="54"/>
  <c r="AR131" i="54"/>
  <c r="AS131" i="54"/>
  <c r="AT131" i="54"/>
  <c r="AN132" i="54"/>
  <c r="AO132" i="54"/>
  <c r="AP132" i="54"/>
  <c r="AQ132" i="54"/>
  <c r="AR132" i="54"/>
  <c r="AS132" i="54"/>
  <c r="AT132" i="54"/>
  <c r="AN133" i="54"/>
  <c r="AO133" i="54"/>
  <c r="AP133" i="54"/>
  <c r="AQ133" i="54"/>
  <c r="AR133" i="54"/>
  <c r="AS133" i="54"/>
  <c r="AT133" i="54"/>
  <c r="AN134" i="54"/>
  <c r="AO134" i="54"/>
  <c r="AP134" i="54"/>
  <c r="AQ134" i="54"/>
  <c r="AR134" i="54"/>
  <c r="AS134" i="54"/>
  <c r="AT134" i="54"/>
  <c r="AN135" i="54"/>
  <c r="AO135" i="54"/>
  <c r="AP135" i="54"/>
  <c r="AQ135" i="54"/>
  <c r="AR135" i="54"/>
  <c r="AS135" i="54"/>
  <c r="AT135" i="54"/>
  <c r="AN136" i="54"/>
  <c r="AO136" i="54"/>
  <c r="AP136" i="54"/>
  <c r="AQ136" i="54"/>
  <c r="AR136" i="54"/>
  <c r="AS136" i="54"/>
  <c r="AT136" i="54"/>
  <c r="AN137" i="54"/>
  <c r="AO137" i="54"/>
  <c r="AP137" i="54"/>
  <c r="AQ137" i="54"/>
  <c r="AR137" i="54"/>
  <c r="AS137" i="54"/>
  <c r="AT137" i="54"/>
  <c r="AN138" i="54"/>
  <c r="AO138" i="54"/>
  <c r="AP138" i="54"/>
  <c r="AQ138" i="54"/>
  <c r="AR138" i="54"/>
  <c r="AS138" i="54"/>
  <c r="AT138" i="54"/>
  <c r="AT5" i="54"/>
  <c r="AS5" i="54"/>
  <c r="AR5" i="54"/>
  <c r="AQ5" i="54"/>
  <c r="AP5" i="54"/>
  <c r="AO5" i="54"/>
  <c r="AN5" i="54"/>
  <c r="AM5" i="54"/>
  <c r="AL5" i="54"/>
  <c r="AK5" i="54"/>
  <c r="AJ5" i="54"/>
  <c r="AI5" i="54"/>
  <c r="AH5" i="54"/>
  <c r="AG5" i="54"/>
  <c r="AF5" i="54"/>
  <c r="AE5" i="54"/>
  <c r="AD5" i="54"/>
  <c r="AC5" i="54"/>
  <c r="AB5" i="54"/>
  <c r="AA5" i="54"/>
  <c r="Z5" i="54"/>
  <c r="Y5" i="54"/>
  <c r="X5" i="54"/>
  <c r="W5" i="54"/>
  <c r="V5" i="54"/>
  <c r="U5" i="54"/>
  <c r="T5" i="54"/>
  <c r="S5" i="54"/>
  <c r="R5" i="54"/>
  <c r="Q5" i="54"/>
  <c r="P5" i="54"/>
  <c r="O5" i="54"/>
  <c r="N5" i="54"/>
  <c r="M5" i="54"/>
  <c r="L5" i="54"/>
  <c r="K5" i="54"/>
  <c r="J5" i="54"/>
  <c r="I5" i="54"/>
  <c r="H5" i="54"/>
  <c r="G5" i="54"/>
  <c r="F5" i="54"/>
  <c r="E5" i="54"/>
  <c r="D5" i="54"/>
  <c r="C5" i="54"/>
  <c r="Y3" i="53"/>
  <c r="Y4" i="53"/>
  <c r="Y5" i="53"/>
  <c r="Y6" i="53"/>
  <c r="Y7" i="53"/>
  <c r="Y8" i="53"/>
  <c r="Y9" i="53"/>
  <c r="Y10" i="53"/>
  <c r="Y11" i="53"/>
  <c r="Y12" i="53"/>
  <c r="Y13" i="53"/>
  <c r="Y14" i="53"/>
  <c r="Y15" i="53"/>
  <c r="Y16" i="53"/>
  <c r="Y17" i="53"/>
  <c r="Y18" i="53"/>
  <c r="Y19" i="53"/>
  <c r="Y20" i="53"/>
  <c r="Y21" i="53"/>
  <c r="Y22" i="53"/>
  <c r="Y23" i="53"/>
  <c r="Y24" i="53"/>
  <c r="Y25" i="53"/>
  <c r="Y26" i="53"/>
  <c r="Y27" i="53"/>
  <c r="Y28" i="53"/>
  <c r="Y29" i="53"/>
  <c r="Y30" i="53"/>
  <c r="Y31" i="53"/>
  <c r="Y32" i="53"/>
  <c r="Y33" i="53"/>
  <c r="Y34" i="53"/>
  <c r="Y35" i="53"/>
  <c r="Y36" i="53"/>
  <c r="Y37" i="53"/>
  <c r="Y38" i="53"/>
  <c r="Y39" i="53"/>
  <c r="Y40" i="53"/>
  <c r="Y41" i="53"/>
  <c r="Y42" i="53"/>
  <c r="Y43" i="53"/>
  <c r="Y44" i="53"/>
  <c r="Y45" i="53"/>
  <c r="Y46" i="53"/>
  <c r="Y47" i="53"/>
  <c r="Y48" i="53"/>
  <c r="Y49" i="53"/>
  <c r="Y50" i="53"/>
  <c r="Y51" i="53"/>
  <c r="Y52" i="53"/>
  <c r="Y53" i="53"/>
  <c r="Y54" i="53"/>
  <c r="Y55" i="53"/>
  <c r="Y56" i="53"/>
  <c r="Y57" i="53"/>
  <c r="Y58" i="53"/>
  <c r="Y59" i="53"/>
  <c r="Y60" i="53"/>
  <c r="Y61" i="53"/>
  <c r="Y62" i="53"/>
  <c r="Y63" i="53"/>
  <c r="Y64" i="53"/>
  <c r="Y65" i="53"/>
  <c r="Y66" i="53"/>
  <c r="Y67" i="53"/>
  <c r="Y68" i="53"/>
  <c r="Y69" i="53"/>
  <c r="Y70" i="53"/>
  <c r="Y71" i="53"/>
  <c r="Y72" i="53"/>
  <c r="Y73" i="53"/>
  <c r="Y74" i="53"/>
  <c r="Y75" i="53"/>
  <c r="Y76" i="53"/>
  <c r="Y77" i="53"/>
  <c r="Y78" i="53"/>
  <c r="Y79" i="53"/>
  <c r="Y80" i="53"/>
  <c r="Y81" i="53"/>
  <c r="Y82" i="53"/>
  <c r="Y83" i="53"/>
  <c r="Y84" i="53"/>
  <c r="Y85" i="53"/>
  <c r="Y86" i="53"/>
  <c r="Y87" i="53"/>
  <c r="Y88" i="53"/>
  <c r="Y89" i="53"/>
  <c r="Y90" i="53"/>
  <c r="Y91" i="53"/>
  <c r="Y92" i="53"/>
  <c r="Y93" i="53"/>
  <c r="Y94" i="53"/>
  <c r="Y95" i="53"/>
  <c r="Y96" i="53"/>
  <c r="Y97" i="53"/>
  <c r="Y98" i="53"/>
  <c r="Y99" i="53"/>
  <c r="Y100" i="53"/>
  <c r="Y101" i="53"/>
  <c r="Y102" i="53"/>
  <c r="Y103" i="53"/>
  <c r="Y104" i="53"/>
  <c r="Y105" i="53"/>
  <c r="Y106" i="53"/>
  <c r="Y107" i="53"/>
  <c r="Y108" i="53"/>
  <c r="Y109" i="53"/>
  <c r="Y110" i="53"/>
  <c r="Y111" i="53"/>
  <c r="Y112" i="53"/>
  <c r="Y113" i="53"/>
  <c r="Y114" i="53"/>
  <c r="Y115" i="53"/>
  <c r="Y116" i="53"/>
  <c r="Y117" i="53"/>
  <c r="Y118" i="53"/>
  <c r="Y119" i="53"/>
  <c r="Y120" i="53"/>
  <c r="Y121" i="53"/>
  <c r="Y122" i="53"/>
  <c r="Y123" i="53"/>
  <c r="Y124" i="53"/>
  <c r="Y125" i="53"/>
  <c r="Y126" i="53"/>
  <c r="Y127" i="53"/>
  <c r="Y128" i="53"/>
  <c r="Y129" i="53"/>
  <c r="Y130" i="53"/>
  <c r="Y131" i="53"/>
  <c r="Y132" i="53"/>
  <c r="Y133" i="53"/>
  <c r="Y134" i="53"/>
  <c r="Y135" i="53"/>
  <c r="Y2" i="53"/>
  <c r="H7" i="53"/>
  <c r="R3" i="53"/>
  <c r="R4" i="53"/>
  <c r="R5" i="53"/>
  <c r="R6" i="53"/>
  <c r="R7" i="53"/>
  <c r="R8" i="53"/>
  <c r="R9" i="53"/>
  <c r="R10" i="53"/>
  <c r="R11" i="53"/>
  <c r="R12" i="53"/>
  <c r="R13" i="53"/>
  <c r="R14" i="53"/>
  <c r="R15" i="53"/>
  <c r="R16" i="53"/>
  <c r="R17" i="53"/>
  <c r="R18" i="53"/>
  <c r="R19" i="53"/>
  <c r="R20" i="53"/>
  <c r="R21" i="53"/>
  <c r="R22" i="53"/>
  <c r="R23" i="53"/>
  <c r="R24" i="53"/>
  <c r="R25" i="53"/>
  <c r="R26" i="53"/>
  <c r="R27" i="53"/>
  <c r="R28" i="53"/>
  <c r="R29" i="53"/>
  <c r="R30" i="53"/>
  <c r="R31" i="53"/>
  <c r="R32" i="53"/>
  <c r="R33" i="53"/>
  <c r="R34" i="53"/>
  <c r="R35" i="53"/>
  <c r="R36" i="53"/>
  <c r="R37" i="53"/>
  <c r="R38" i="53"/>
  <c r="R39" i="53"/>
  <c r="R40" i="53"/>
  <c r="R41" i="53"/>
  <c r="R42" i="53"/>
  <c r="R43" i="53"/>
  <c r="R44" i="53"/>
  <c r="R45" i="53"/>
  <c r="R46" i="53"/>
  <c r="R47" i="53"/>
  <c r="R48" i="53"/>
  <c r="R49" i="53"/>
  <c r="R50" i="53"/>
  <c r="R51" i="53"/>
  <c r="R52" i="53"/>
  <c r="R53" i="53"/>
  <c r="R54" i="53"/>
  <c r="R55" i="53"/>
  <c r="R56" i="53"/>
  <c r="R57" i="53"/>
  <c r="R58" i="53"/>
  <c r="R59" i="53"/>
  <c r="R60" i="53"/>
  <c r="R61" i="53"/>
  <c r="R62" i="53"/>
  <c r="R63" i="53"/>
  <c r="R64" i="53"/>
  <c r="R65" i="53"/>
  <c r="R66" i="53"/>
  <c r="R67" i="53"/>
  <c r="R68" i="53"/>
  <c r="R69" i="53"/>
  <c r="R70" i="53"/>
  <c r="R71" i="53"/>
  <c r="R72" i="53"/>
  <c r="R73" i="53"/>
  <c r="R74" i="53"/>
  <c r="R75" i="53"/>
  <c r="R76" i="53"/>
  <c r="R77" i="53"/>
  <c r="R78" i="53"/>
  <c r="R79" i="53"/>
  <c r="R80" i="53"/>
  <c r="R81" i="53"/>
  <c r="R82" i="53"/>
  <c r="R83" i="53"/>
  <c r="R84" i="53"/>
  <c r="R85" i="53"/>
  <c r="R86" i="53"/>
  <c r="R87" i="53"/>
  <c r="R88" i="53"/>
  <c r="R89" i="53"/>
  <c r="R90" i="53"/>
  <c r="R91" i="53"/>
  <c r="R92" i="53"/>
  <c r="R93" i="53"/>
  <c r="R94" i="53"/>
  <c r="R95" i="53"/>
  <c r="R96" i="53"/>
  <c r="R97" i="53"/>
  <c r="R98" i="53"/>
  <c r="R99" i="53"/>
  <c r="R100" i="53"/>
  <c r="R101" i="53"/>
  <c r="R102" i="53"/>
  <c r="R103" i="53"/>
  <c r="R104" i="53"/>
  <c r="R105" i="53"/>
  <c r="R106" i="53"/>
  <c r="R107" i="53"/>
  <c r="R108" i="53"/>
  <c r="R109" i="53"/>
  <c r="R110" i="53"/>
  <c r="R111" i="53"/>
  <c r="R112" i="53"/>
  <c r="R113" i="53"/>
  <c r="R114" i="53"/>
  <c r="R115" i="53"/>
  <c r="R116" i="53"/>
  <c r="R117" i="53"/>
  <c r="R118" i="53"/>
  <c r="R119" i="53"/>
  <c r="R120" i="53"/>
  <c r="R121" i="53"/>
  <c r="R122" i="53"/>
  <c r="R123" i="53"/>
  <c r="R124" i="53"/>
  <c r="R125" i="53"/>
  <c r="R126" i="53"/>
  <c r="R127" i="53"/>
  <c r="R128" i="53"/>
  <c r="R129" i="53"/>
  <c r="R130" i="53"/>
  <c r="R131" i="53"/>
  <c r="R132" i="53"/>
  <c r="R133" i="53"/>
  <c r="R134" i="53"/>
  <c r="R135" i="53"/>
  <c r="R2" i="53"/>
  <c r="D3" i="53"/>
  <c r="F3" i="53"/>
  <c r="G3" i="53"/>
  <c r="H3" i="53"/>
  <c r="J3" i="53"/>
  <c r="K3" i="53"/>
  <c r="L3" i="53"/>
  <c r="M3" i="53"/>
  <c r="N3" i="53"/>
  <c r="O3" i="53"/>
  <c r="S3" i="53"/>
  <c r="T3" i="53"/>
  <c r="U3" i="53"/>
  <c r="V3" i="53"/>
  <c r="X3" i="53"/>
  <c r="AA3" i="53"/>
  <c r="AB3" i="53"/>
  <c r="AC3" i="53"/>
  <c r="AD3" i="53"/>
  <c r="AE3" i="53"/>
  <c r="AF3" i="53"/>
  <c r="AG3" i="53"/>
  <c r="AH3" i="53"/>
  <c r="AI3" i="53"/>
  <c r="AJ3" i="53"/>
  <c r="AK3" i="53"/>
  <c r="AL3" i="53"/>
  <c r="AM3" i="53"/>
  <c r="AN3" i="53"/>
  <c r="AO3" i="53"/>
  <c r="AP3" i="53"/>
  <c r="AQ3" i="53"/>
  <c r="AS3" i="53"/>
  <c r="AT3" i="53"/>
  <c r="AU3" i="53"/>
  <c r="AZ3" i="53"/>
  <c r="BA3" i="53"/>
  <c r="BB3" i="53"/>
  <c r="BC3" i="53"/>
  <c r="BD3" i="53"/>
  <c r="BF3" i="53"/>
  <c r="BG3" i="53"/>
  <c r="BH3" i="53"/>
  <c r="C4" i="53"/>
  <c r="D4" i="53"/>
  <c r="F4" i="53"/>
  <c r="G4" i="53"/>
  <c r="H4" i="53"/>
  <c r="J4" i="53"/>
  <c r="K4" i="53"/>
  <c r="L4" i="53"/>
  <c r="M4" i="53"/>
  <c r="N4" i="53"/>
  <c r="O4" i="53"/>
  <c r="S4" i="53"/>
  <c r="T4" i="53"/>
  <c r="U4" i="53"/>
  <c r="V4" i="53"/>
  <c r="X4" i="53"/>
  <c r="AA4" i="53"/>
  <c r="AB4" i="53"/>
  <c r="AC4" i="53"/>
  <c r="AD4" i="53"/>
  <c r="AE4" i="53"/>
  <c r="AF4" i="53"/>
  <c r="AG4" i="53"/>
  <c r="AH4" i="53"/>
  <c r="AI4" i="53"/>
  <c r="AJ4" i="53"/>
  <c r="AK4" i="53"/>
  <c r="AL4" i="53"/>
  <c r="AM4" i="53"/>
  <c r="AN4" i="53"/>
  <c r="AO4" i="53"/>
  <c r="AP4" i="53"/>
  <c r="AQ4" i="53"/>
  <c r="AS4" i="53"/>
  <c r="AT4" i="53"/>
  <c r="AU4" i="53"/>
  <c r="AZ4" i="53"/>
  <c r="BA4" i="53"/>
  <c r="BB4" i="53"/>
  <c r="BC4" i="53"/>
  <c r="BD4" i="53"/>
  <c r="BF4" i="53"/>
  <c r="BG4" i="53"/>
  <c r="BH4" i="53"/>
  <c r="C5" i="53"/>
  <c r="D5" i="53"/>
  <c r="F5" i="53"/>
  <c r="G5" i="53"/>
  <c r="H5" i="53"/>
  <c r="J5" i="53"/>
  <c r="K5" i="53"/>
  <c r="L5" i="53"/>
  <c r="M5" i="53"/>
  <c r="N5" i="53"/>
  <c r="O5" i="53"/>
  <c r="S5" i="53"/>
  <c r="T5" i="53"/>
  <c r="U5" i="53"/>
  <c r="V5" i="53"/>
  <c r="X5" i="53"/>
  <c r="AA5" i="53"/>
  <c r="AB5" i="53"/>
  <c r="AC5" i="53"/>
  <c r="AD5" i="53"/>
  <c r="AE5" i="53"/>
  <c r="AF5" i="53"/>
  <c r="AG5" i="53"/>
  <c r="AH5" i="53"/>
  <c r="AI5" i="53"/>
  <c r="AJ5" i="53"/>
  <c r="AK5" i="53"/>
  <c r="AL5" i="53"/>
  <c r="AM5" i="53"/>
  <c r="AN5" i="53"/>
  <c r="AO5" i="53"/>
  <c r="AP5" i="53"/>
  <c r="AQ5" i="53"/>
  <c r="AS5" i="53"/>
  <c r="AT5" i="53"/>
  <c r="AU5" i="53"/>
  <c r="AZ5" i="53"/>
  <c r="BA5" i="53"/>
  <c r="BB5" i="53"/>
  <c r="BC5" i="53"/>
  <c r="BD5" i="53"/>
  <c r="BF5" i="53"/>
  <c r="BG5" i="53"/>
  <c r="BH5" i="53"/>
  <c r="C6" i="53"/>
  <c r="D6" i="53"/>
  <c r="F6" i="53"/>
  <c r="G6" i="53"/>
  <c r="H6" i="53"/>
  <c r="J6" i="53"/>
  <c r="K6" i="53"/>
  <c r="L6" i="53"/>
  <c r="M6" i="53"/>
  <c r="N6" i="53"/>
  <c r="O6" i="53"/>
  <c r="S6" i="53"/>
  <c r="T6" i="53"/>
  <c r="U6" i="53"/>
  <c r="V6" i="53"/>
  <c r="X6" i="53"/>
  <c r="AA6" i="53"/>
  <c r="AB6" i="53"/>
  <c r="AC6" i="53"/>
  <c r="AD6" i="53"/>
  <c r="AE6" i="53"/>
  <c r="AF6" i="53"/>
  <c r="AG6" i="53"/>
  <c r="AH6" i="53"/>
  <c r="AI6" i="53"/>
  <c r="AJ6" i="53"/>
  <c r="AK6" i="53"/>
  <c r="AL6" i="53"/>
  <c r="AM6" i="53"/>
  <c r="AN6" i="53"/>
  <c r="AO6" i="53"/>
  <c r="AP6" i="53"/>
  <c r="AQ6" i="53"/>
  <c r="AS6" i="53"/>
  <c r="AT6" i="53"/>
  <c r="AU6" i="53"/>
  <c r="AZ6" i="53"/>
  <c r="BA6" i="53"/>
  <c r="BB6" i="53"/>
  <c r="BC6" i="53"/>
  <c r="BD6" i="53"/>
  <c r="BF6" i="53"/>
  <c r="BG6" i="53"/>
  <c r="BH6" i="53"/>
  <c r="C7" i="53"/>
  <c r="D7" i="53"/>
  <c r="F7" i="53"/>
  <c r="G7" i="53"/>
  <c r="J7" i="53"/>
  <c r="K7" i="53"/>
  <c r="L7" i="53"/>
  <c r="M7" i="53"/>
  <c r="N7" i="53"/>
  <c r="O7" i="53"/>
  <c r="S7" i="53"/>
  <c r="T7" i="53"/>
  <c r="U7" i="53"/>
  <c r="V7" i="53"/>
  <c r="X7" i="53"/>
  <c r="AA7" i="53"/>
  <c r="AB7" i="53"/>
  <c r="AC7" i="53"/>
  <c r="AD7" i="53"/>
  <c r="AE7" i="53"/>
  <c r="AF7" i="53"/>
  <c r="AG7" i="53"/>
  <c r="AH7" i="53"/>
  <c r="AI7" i="53"/>
  <c r="AJ7" i="53"/>
  <c r="AK7" i="53"/>
  <c r="AL7" i="53"/>
  <c r="AM7" i="53"/>
  <c r="AN7" i="53"/>
  <c r="AO7" i="53"/>
  <c r="AP7" i="53"/>
  <c r="AQ7" i="53"/>
  <c r="AS7" i="53"/>
  <c r="AT7" i="53"/>
  <c r="AU7" i="53"/>
  <c r="AZ7" i="53"/>
  <c r="BA7" i="53"/>
  <c r="BB7" i="53"/>
  <c r="BC7" i="53"/>
  <c r="BD7" i="53"/>
  <c r="BF7" i="53"/>
  <c r="BG7" i="53"/>
  <c r="BH7" i="53"/>
  <c r="C8" i="53"/>
  <c r="D8" i="53"/>
  <c r="F8" i="53"/>
  <c r="G8" i="53"/>
  <c r="H8" i="53"/>
  <c r="J8" i="53"/>
  <c r="K8" i="53"/>
  <c r="L8" i="53"/>
  <c r="M8" i="53"/>
  <c r="N8" i="53"/>
  <c r="O8" i="53"/>
  <c r="S8" i="53"/>
  <c r="T8" i="53"/>
  <c r="U8" i="53"/>
  <c r="V8" i="53"/>
  <c r="X8" i="53"/>
  <c r="AA8" i="53"/>
  <c r="AB8" i="53"/>
  <c r="AC8" i="53"/>
  <c r="AD8" i="53"/>
  <c r="AE8" i="53"/>
  <c r="AF8" i="53"/>
  <c r="AG8" i="53"/>
  <c r="AH8" i="53"/>
  <c r="AI8" i="53"/>
  <c r="AJ8" i="53"/>
  <c r="AK8" i="53"/>
  <c r="AL8" i="53"/>
  <c r="AM8" i="53"/>
  <c r="AN8" i="53"/>
  <c r="AO8" i="53"/>
  <c r="AP8" i="53"/>
  <c r="AQ8" i="53"/>
  <c r="AS8" i="53"/>
  <c r="AT8" i="53"/>
  <c r="AU8" i="53"/>
  <c r="AZ8" i="53"/>
  <c r="BA8" i="53"/>
  <c r="BB8" i="53"/>
  <c r="BC8" i="53"/>
  <c r="BD8" i="53"/>
  <c r="BF8" i="53"/>
  <c r="BG8" i="53"/>
  <c r="BH8" i="53"/>
  <c r="C9" i="53"/>
  <c r="D9" i="53"/>
  <c r="F9" i="53"/>
  <c r="G9" i="53"/>
  <c r="H9" i="53"/>
  <c r="J9" i="53"/>
  <c r="K9" i="53"/>
  <c r="L9" i="53"/>
  <c r="M9" i="53"/>
  <c r="N9" i="53"/>
  <c r="O9" i="53"/>
  <c r="S9" i="53"/>
  <c r="T9" i="53"/>
  <c r="U9" i="53"/>
  <c r="V9" i="53"/>
  <c r="X9" i="53"/>
  <c r="AA9" i="53"/>
  <c r="AB9" i="53"/>
  <c r="AC9" i="53"/>
  <c r="AD9" i="53"/>
  <c r="AE9" i="53"/>
  <c r="AF9" i="53"/>
  <c r="AG9" i="53"/>
  <c r="AH9" i="53"/>
  <c r="AI9" i="53"/>
  <c r="AJ9" i="53"/>
  <c r="AK9" i="53"/>
  <c r="AL9" i="53"/>
  <c r="AM9" i="53"/>
  <c r="AN9" i="53"/>
  <c r="AO9" i="53"/>
  <c r="AP9" i="53"/>
  <c r="AQ9" i="53"/>
  <c r="AS9" i="53"/>
  <c r="AT9" i="53"/>
  <c r="AU9" i="53"/>
  <c r="AZ9" i="53"/>
  <c r="BA9" i="53"/>
  <c r="BB9" i="53"/>
  <c r="BC9" i="53"/>
  <c r="BD9" i="53"/>
  <c r="BF9" i="53"/>
  <c r="BG9" i="53"/>
  <c r="BH9" i="53"/>
  <c r="C10" i="53"/>
  <c r="D10" i="53"/>
  <c r="F10" i="53"/>
  <c r="G10" i="53"/>
  <c r="H10" i="53"/>
  <c r="J10" i="53"/>
  <c r="K10" i="53"/>
  <c r="L10" i="53"/>
  <c r="M10" i="53"/>
  <c r="N10" i="53"/>
  <c r="O10" i="53"/>
  <c r="S10" i="53"/>
  <c r="T10" i="53"/>
  <c r="U10" i="53"/>
  <c r="V10" i="53"/>
  <c r="X10" i="53"/>
  <c r="AA10" i="53"/>
  <c r="AB10" i="53"/>
  <c r="AC10" i="53"/>
  <c r="AD10" i="53"/>
  <c r="AE10" i="53"/>
  <c r="AF10" i="53"/>
  <c r="AG10" i="53"/>
  <c r="AH10" i="53"/>
  <c r="AI10" i="53"/>
  <c r="AJ10" i="53"/>
  <c r="AK10" i="53"/>
  <c r="AL10" i="53"/>
  <c r="AM10" i="53"/>
  <c r="AN10" i="53"/>
  <c r="AO10" i="53"/>
  <c r="AP10" i="53"/>
  <c r="AQ10" i="53"/>
  <c r="AS10" i="53"/>
  <c r="AT10" i="53"/>
  <c r="AU10" i="53"/>
  <c r="AZ10" i="53"/>
  <c r="BA10" i="53"/>
  <c r="BB10" i="53"/>
  <c r="BC10" i="53"/>
  <c r="BD10" i="53"/>
  <c r="BF10" i="53"/>
  <c r="BG10" i="53"/>
  <c r="BH10" i="53"/>
  <c r="C11" i="53"/>
  <c r="D11" i="53"/>
  <c r="F11" i="53"/>
  <c r="G11" i="53"/>
  <c r="H11" i="53"/>
  <c r="J11" i="53"/>
  <c r="K11" i="53"/>
  <c r="L11" i="53"/>
  <c r="M11" i="53"/>
  <c r="N11" i="53"/>
  <c r="O11" i="53"/>
  <c r="S11" i="53"/>
  <c r="T11" i="53"/>
  <c r="U11" i="53"/>
  <c r="V11" i="53"/>
  <c r="X11" i="53"/>
  <c r="AA11" i="53"/>
  <c r="AB11" i="53"/>
  <c r="AC11" i="53"/>
  <c r="AD11" i="53"/>
  <c r="AE11" i="53"/>
  <c r="AF11" i="53"/>
  <c r="AG11" i="53"/>
  <c r="AH11" i="53"/>
  <c r="AI11" i="53"/>
  <c r="AJ11" i="53"/>
  <c r="AK11" i="53"/>
  <c r="AL11" i="53"/>
  <c r="AM11" i="53"/>
  <c r="AN11" i="53"/>
  <c r="AO11" i="53"/>
  <c r="AP11" i="53"/>
  <c r="AQ11" i="53"/>
  <c r="AS11" i="53"/>
  <c r="AT11" i="53"/>
  <c r="AU11" i="53"/>
  <c r="AZ11" i="53"/>
  <c r="BA11" i="53"/>
  <c r="BB11" i="53"/>
  <c r="BC11" i="53"/>
  <c r="BD11" i="53"/>
  <c r="BF11" i="53"/>
  <c r="BG11" i="53"/>
  <c r="BH11" i="53"/>
  <c r="C12" i="53"/>
  <c r="D12" i="53"/>
  <c r="F12" i="53"/>
  <c r="G12" i="53"/>
  <c r="H12" i="53"/>
  <c r="J12" i="53"/>
  <c r="K12" i="53"/>
  <c r="L12" i="53"/>
  <c r="M12" i="53"/>
  <c r="N12" i="53"/>
  <c r="O12" i="53"/>
  <c r="S12" i="53"/>
  <c r="T12" i="53"/>
  <c r="U12" i="53"/>
  <c r="V12" i="53"/>
  <c r="X12" i="53"/>
  <c r="AA12" i="53"/>
  <c r="AB12" i="53"/>
  <c r="AC12" i="53"/>
  <c r="AD12" i="53"/>
  <c r="AE12" i="53"/>
  <c r="AF12" i="53"/>
  <c r="AG12" i="53"/>
  <c r="AH12" i="53"/>
  <c r="AI12" i="53"/>
  <c r="AJ12" i="53"/>
  <c r="AK12" i="53"/>
  <c r="AL12" i="53"/>
  <c r="AM12" i="53"/>
  <c r="AN12" i="53"/>
  <c r="AO12" i="53"/>
  <c r="AP12" i="53"/>
  <c r="AQ12" i="53"/>
  <c r="AS12" i="53"/>
  <c r="AT12" i="53"/>
  <c r="AU12" i="53"/>
  <c r="AZ12" i="53"/>
  <c r="BA12" i="53"/>
  <c r="BB12" i="53"/>
  <c r="BC12" i="53"/>
  <c r="BD12" i="53"/>
  <c r="BF12" i="53"/>
  <c r="BG12" i="53"/>
  <c r="BH12" i="53"/>
  <c r="C13" i="53"/>
  <c r="D13" i="53"/>
  <c r="F13" i="53"/>
  <c r="G13" i="53"/>
  <c r="H13" i="53"/>
  <c r="J13" i="53"/>
  <c r="K13" i="53"/>
  <c r="L13" i="53"/>
  <c r="M13" i="53"/>
  <c r="N13" i="53"/>
  <c r="O13" i="53"/>
  <c r="S13" i="53"/>
  <c r="T13" i="53"/>
  <c r="U13" i="53"/>
  <c r="V13" i="53"/>
  <c r="X13" i="53"/>
  <c r="AA13" i="53"/>
  <c r="AB13" i="53"/>
  <c r="AC13" i="53"/>
  <c r="AD13" i="53"/>
  <c r="AE13" i="53"/>
  <c r="AF13" i="53"/>
  <c r="AG13" i="53"/>
  <c r="AH13" i="53"/>
  <c r="AI13" i="53"/>
  <c r="AJ13" i="53"/>
  <c r="AK13" i="53"/>
  <c r="AL13" i="53"/>
  <c r="AM13" i="53"/>
  <c r="AN13" i="53"/>
  <c r="AO13" i="53"/>
  <c r="AP13" i="53"/>
  <c r="AQ13" i="53"/>
  <c r="AS13" i="53"/>
  <c r="AT13" i="53"/>
  <c r="AU13" i="53"/>
  <c r="AZ13" i="53"/>
  <c r="BA13" i="53"/>
  <c r="BB13" i="53"/>
  <c r="BC13" i="53"/>
  <c r="BD13" i="53"/>
  <c r="BF13" i="53"/>
  <c r="BG13" i="53"/>
  <c r="BH13" i="53"/>
  <c r="C14" i="53"/>
  <c r="D14" i="53"/>
  <c r="F14" i="53"/>
  <c r="G14" i="53"/>
  <c r="H14" i="53"/>
  <c r="J14" i="53"/>
  <c r="K14" i="53"/>
  <c r="L14" i="53"/>
  <c r="M14" i="53"/>
  <c r="N14" i="53"/>
  <c r="O14" i="53"/>
  <c r="S14" i="53"/>
  <c r="T14" i="53"/>
  <c r="U14" i="53"/>
  <c r="V14" i="53"/>
  <c r="X14" i="53"/>
  <c r="AA14" i="53"/>
  <c r="AB14" i="53"/>
  <c r="AC14" i="53"/>
  <c r="AD14" i="53"/>
  <c r="AE14" i="53"/>
  <c r="AF14" i="53"/>
  <c r="AG14" i="53"/>
  <c r="AH14" i="53"/>
  <c r="AI14" i="53"/>
  <c r="AJ14" i="53"/>
  <c r="AK14" i="53"/>
  <c r="AL14" i="53"/>
  <c r="AM14" i="53"/>
  <c r="AN14" i="53"/>
  <c r="AO14" i="53"/>
  <c r="AP14" i="53"/>
  <c r="AQ14" i="53"/>
  <c r="AS14" i="53"/>
  <c r="AT14" i="53"/>
  <c r="AU14" i="53"/>
  <c r="AZ14" i="53"/>
  <c r="BA14" i="53"/>
  <c r="BB14" i="53"/>
  <c r="BC14" i="53"/>
  <c r="BD14" i="53"/>
  <c r="BF14" i="53"/>
  <c r="BG14" i="53"/>
  <c r="BH14" i="53"/>
  <c r="C15" i="53"/>
  <c r="D15" i="53"/>
  <c r="F15" i="53"/>
  <c r="G15" i="53"/>
  <c r="H15" i="53"/>
  <c r="J15" i="53"/>
  <c r="K15" i="53"/>
  <c r="L15" i="53"/>
  <c r="M15" i="53"/>
  <c r="N15" i="53"/>
  <c r="O15" i="53"/>
  <c r="S15" i="53"/>
  <c r="T15" i="53"/>
  <c r="U15" i="53"/>
  <c r="V15" i="53"/>
  <c r="X15" i="53"/>
  <c r="AA15" i="53"/>
  <c r="AB15" i="53"/>
  <c r="AC15" i="53"/>
  <c r="AD15" i="53"/>
  <c r="AE15" i="53"/>
  <c r="AF15" i="53"/>
  <c r="AG15" i="53"/>
  <c r="AH15" i="53"/>
  <c r="AI15" i="53"/>
  <c r="AJ15" i="53"/>
  <c r="AK15" i="53"/>
  <c r="AL15" i="53"/>
  <c r="AM15" i="53"/>
  <c r="AN15" i="53"/>
  <c r="AO15" i="53"/>
  <c r="AP15" i="53"/>
  <c r="AQ15" i="53"/>
  <c r="AS15" i="53"/>
  <c r="AT15" i="53"/>
  <c r="AU15" i="53"/>
  <c r="AZ15" i="53"/>
  <c r="BA15" i="53"/>
  <c r="BB15" i="53"/>
  <c r="BC15" i="53"/>
  <c r="BD15" i="53"/>
  <c r="BF15" i="53"/>
  <c r="BG15" i="53"/>
  <c r="BH15" i="53"/>
  <c r="C16" i="53"/>
  <c r="D16" i="53"/>
  <c r="F16" i="53"/>
  <c r="G16" i="53"/>
  <c r="H16" i="53"/>
  <c r="J16" i="53"/>
  <c r="K16" i="53"/>
  <c r="L16" i="53"/>
  <c r="M16" i="53"/>
  <c r="N16" i="53"/>
  <c r="O16" i="53"/>
  <c r="S16" i="53"/>
  <c r="T16" i="53"/>
  <c r="U16" i="53"/>
  <c r="V16" i="53"/>
  <c r="X16" i="53"/>
  <c r="AA16" i="53"/>
  <c r="AB16" i="53"/>
  <c r="AC16" i="53"/>
  <c r="AD16" i="53"/>
  <c r="AE16" i="53"/>
  <c r="AF16" i="53"/>
  <c r="AG16" i="53"/>
  <c r="AH16" i="53"/>
  <c r="AI16" i="53"/>
  <c r="AJ16" i="53"/>
  <c r="AK16" i="53"/>
  <c r="AL16" i="53"/>
  <c r="AM16" i="53"/>
  <c r="AN16" i="53"/>
  <c r="AO16" i="53"/>
  <c r="AP16" i="53"/>
  <c r="AQ16" i="53"/>
  <c r="AS16" i="53"/>
  <c r="AT16" i="53"/>
  <c r="AU16" i="53"/>
  <c r="AZ16" i="53"/>
  <c r="BA16" i="53"/>
  <c r="BB16" i="53"/>
  <c r="BC16" i="53"/>
  <c r="BD16" i="53"/>
  <c r="BF16" i="53"/>
  <c r="BG16" i="53"/>
  <c r="BH16" i="53"/>
  <c r="C17" i="53"/>
  <c r="D17" i="53"/>
  <c r="F17" i="53"/>
  <c r="G17" i="53"/>
  <c r="H17" i="53"/>
  <c r="J17" i="53"/>
  <c r="K17" i="53"/>
  <c r="L17" i="53"/>
  <c r="M17" i="53"/>
  <c r="N17" i="53"/>
  <c r="O17" i="53"/>
  <c r="S17" i="53"/>
  <c r="T17" i="53"/>
  <c r="U17" i="53"/>
  <c r="V17" i="53"/>
  <c r="X17" i="53"/>
  <c r="AA17" i="53"/>
  <c r="AB17" i="53"/>
  <c r="AC17" i="53"/>
  <c r="AD17" i="53"/>
  <c r="AE17" i="53"/>
  <c r="AF17" i="53"/>
  <c r="AG17" i="53"/>
  <c r="AH17" i="53"/>
  <c r="AI17" i="53"/>
  <c r="AJ17" i="53"/>
  <c r="AK17" i="53"/>
  <c r="AL17" i="53"/>
  <c r="AM17" i="53"/>
  <c r="AN17" i="53"/>
  <c r="AO17" i="53"/>
  <c r="AP17" i="53"/>
  <c r="AQ17" i="53"/>
  <c r="AS17" i="53"/>
  <c r="AT17" i="53"/>
  <c r="AU17" i="53"/>
  <c r="AZ17" i="53"/>
  <c r="BA17" i="53"/>
  <c r="BB17" i="53"/>
  <c r="BC17" i="53"/>
  <c r="BD17" i="53"/>
  <c r="BF17" i="53"/>
  <c r="BG17" i="53"/>
  <c r="BH17" i="53"/>
  <c r="C18" i="53"/>
  <c r="D18" i="53"/>
  <c r="F18" i="53"/>
  <c r="G18" i="53"/>
  <c r="H18" i="53"/>
  <c r="J18" i="53"/>
  <c r="K18" i="53"/>
  <c r="L18" i="53"/>
  <c r="M18" i="53"/>
  <c r="N18" i="53"/>
  <c r="O18" i="53"/>
  <c r="S18" i="53"/>
  <c r="T18" i="53"/>
  <c r="U18" i="53"/>
  <c r="V18" i="53"/>
  <c r="X18" i="53"/>
  <c r="AA18" i="53"/>
  <c r="AB18" i="53"/>
  <c r="AC18" i="53"/>
  <c r="AD18" i="53"/>
  <c r="AE18" i="53"/>
  <c r="AF18" i="53"/>
  <c r="AG18" i="53"/>
  <c r="AH18" i="53"/>
  <c r="AI18" i="53"/>
  <c r="AJ18" i="53"/>
  <c r="AK18" i="53"/>
  <c r="AL18" i="53"/>
  <c r="AM18" i="53"/>
  <c r="AN18" i="53"/>
  <c r="AO18" i="53"/>
  <c r="AP18" i="53"/>
  <c r="AQ18" i="53"/>
  <c r="AS18" i="53"/>
  <c r="AT18" i="53"/>
  <c r="AU18" i="53"/>
  <c r="AZ18" i="53"/>
  <c r="BA18" i="53"/>
  <c r="BB18" i="53"/>
  <c r="BC18" i="53"/>
  <c r="BD18" i="53"/>
  <c r="BF18" i="53"/>
  <c r="BG18" i="53"/>
  <c r="BH18" i="53"/>
  <c r="C19" i="53"/>
  <c r="D19" i="53"/>
  <c r="F19" i="53"/>
  <c r="G19" i="53"/>
  <c r="H19" i="53"/>
  <c r="J19" i="53"/>
  <c r="K19" i="53"/>
  <c r="L19" i="53"/>
  <c r="M19" i="53"/>
  <c r="N19" i="53"/>
  <c r="O19" i="53"/>
  <c r="S19" i="53"/>
  <c r="T19" i="53"/>
  <c r="U19" i="53"/>
  <c r="V19" i="53"/>
  <c r="X19" i="53"/>
  <c r="AA19" i="53"/>
  <c r="AB19" i="53"/>
  <c r="AC19" i="53"/>
  <c r="AD19" i="53"/>
  <c r="AE19" i="53"/>
  <c r="AF19" i="53"/>
  <c r="AG19" i="53"/>
  <c r="AH19" i="53"/>
  <c r="AI19" i="53"/>
  <c r="AJ19" i="53"/>
  <c r="AK19" i="53"/>
  <c r="AL19" i="53"/>
  <c r="AM19" i="53"/>
  <c r="AN19" i="53"/>
  <c r="AO19" i="53"/>
  <c r="AP19" i="53"/>
  <c r="AQ19" i="53"/>
  <c r="AS19" i="53"/>
  <c r="AT19" i="53"/>
  <c r="AU19" i="53"/>
  <c r="AZ19" i="53"/>
  <c r="BA19" i="53"/>
  <c r="BB19" i="53"/>
  <c r="BC19" i="53"/>
  <c r="BD19" i="53"/>
  <c r="BF19" i="53"/>
  <c r="BG19" i="53"/>
  <c r="BH19" i="53"/>
  <c r="C20" i="53"/>
  <c r="D20" i="53"/>
  <c r="F20" i="53"/>
  <c r="G20" i="53"/>
  <c r="H20" i="53"/>
  <c r="J20" i="53"/>
  <c r="K20" i="53"/>
  <c r="L20" i="53"/>
  <c r="M20" i="53"/>
  <c r="N20" i="53"/>
  <c r="O20" i="53"/>
  <c r="S20" i="53"/>
  <c r="T20" i="53"/>
  <c r="U20" i="53"/>
  <c r="V20" i="53"/>
  <c r="X20" i="53"/>
  <c r="AA20" i="53"/>
  <c r="AB20" i="53"/>
  <c r="AC20" i="53"/>
  <c r="AD20" i="53"/>
  <c r="AE20" i="53"/>
  <c r="AF20" i="53"/>
  <c r="AG20" i="53"/>
  <c r="AH20" i="53"/>
  <c r="AI20" i="53"/>
  <c r="AJ20" i="53"/>
  <c r="AK20" i="53"/>
  <c r="AL20" i="53"/>
  <c r="AM20" i="53"/>
  <c r="AN20" i="53"/>
  <c r="AO20" i="53"/>
  <c r="AP20" i="53"/>
  <c r="AQ20" i="53"/>
  <c r="AS20" i="53"/>
  <c r="AT20" i="53"/>
  <c r="AU20" i="53"/>
  <c r="AZ20" i="53"/>
  <c r="BA20" i="53"/>
  <c r="BB20" i="53"/>
  <c r="BC20" i="53"/>
  <c r="BD20" i="53"/>
  <c r="BF20" i="53"/>
  <c r="BG20" i="53"/>
  <c r="BH20" i="53"/>
  <c r="C21" i="53"/>
  <c r="D21" i="53"/>
  <c r="F21" i="53"/>
  <c r="G21" i="53"/>
  <c r="H21" i="53"/>
  <c r="J21" i="53"/>
  <c r="K21" i="53"/>
  <c r="L21" i="53"/>
  <c r="M21" i="53"/>
  <c r="N21" i="53"/>
  <c r="O21" i="53"/>
  <c r="S21" i="53"/>
  <c r="T21" i="53"/>
  <c r="U21" i="53"/>
  <c r="V21" i="53"/>
  <c r="X21" i="53"/>
  <c r="AA21" i="53"/>
  <c r="AB21" i="53"/>
  <c r="AC21" i="53"/>
  <c r="AD21" i="53"/>
  <c r="AE21" i="53"/>
  <c r="AF21" i="53"/>
  <c r="AG21" i="53"/>
  <c r="AH21" i="53"/>
  <c r="AI21" i="53"/>
  <c r="AJ21" i="53"/>
  <c r="AK21" i="53"/>
  <c r="AL21" i="53"/>
  <c r="AM21" i="53"/>
  <c r="AN21" i="53"/>
  <c r="AO21" i="53"/>
  <c r="AP21" i="53"/>
  <c r="AQ21" i="53"/>
  <c r="AS21" i="53"/>
  <c r="AT21" i="53"/>
  <c r="AU21" i="53"/>
  <c r="AZ21" i="53"/>
  <c r="BA21" i="53"/>
  <c r="BB21" i="53"/>
  <c r="BC21" i="53"/>
  <c r="BD21" i="53"/>
  <c r="BF21" i="53"/>
  <c r="BG21" i="53"/>
  <c r="BH21" i="53"/>
  <c r="C22" i="53"/>
  <c r="D22" i="53"/>
  <c r="F22" i="53"/>
  <c r="G22" i="53"/>
  <c r="H22" i="53"/>
  <c r="J22" i="53"/>
  <c r="K22" i="53"/>
  <c r="L22" i="53"/>
  <c r="M22" i="53"/>
  <c r="N22" i="53"/>
  <c r="O22" i="53"/>
  <c r="S22" i="53"/>
  <c r="T22" i="53"/>
  <c r="U22" i="53"/>
  <c r="V22" i="53"/>
  <c r="X22" i="53"/>
  <c r="AA22" i="53"/>
  <c r="AB22" i="53"/>
  <c r="AC22" i="53"/>
  <c r="AD22" i="53"/>
  <c r="AE22" i="53"/>
  <c r="AF22" i="53"/>
  <c r="AG22" i="53"/>
  <c r="AH22" i="53"/>
  <c r="AI22" i="53"/>
  <c r="AJ22" i="53"/>
  <c r="AK22" i="53"/>
  <c r="AL22" i="53"/>
  <c r="AM22" i="53"/>
  <c r="AN22" i="53"/>
  <c r="AO22" i="53"/>
  <c r="AP22" i="53"/>
  <c r="AQ22" i="53"/>
  <c r="AS22" i="53"/>
  <c r="AT22" i="53"/>
  <c r="AU22" i="53"/>
  <c r="AZ22" i="53"/>
  <c r="BA22" i="53"/>
  <c r="BB22" i="53"/>
  <c r="BC22" i="53"/>
  <c r="BD22" i="53"/>
  <c r="BF22" i="53"/>
  <c r="BG22" i="53"/>
  <c r="BH22" i="53"/>
  <c r="C23" i="53"/>
  <c r="D23" i="53"/>
  <c r="F23" i="53"/>
  <c r="G23" i="53"/>
  <c r="H23" i="53"/>
  <c r="J23" i="53"/>
  <c r="K23" i="53"/>
  <c r="L23" i="53"/>
  <c r="M23" i="53"/>
  <c r="N23" i="53"/>
  <c r="O23" i="53"/>
  <c r="S23" i="53"/>
  <c r="T23" i="53"/>
  <c r="U23" i="53"/>
  <c r="V23" i="53"/>
  <c r="X23" i="53"/>
  <c r="AA23" i="53"/>
  <c r="AB23" i="53"/>
  <c r="AC23" i="53"/>
  <c r="AD23" i="53"/>
  <c r="AE23" i="53"/>
  <c r="AF23" i="53"/>
  <c r="AG23" i="53"/>
  <c r="AH23" i="53"/>
  <c r="AI23" i="53"/>
  <c r="AJ23" i="53"/>
  <c r="AK23" i="53"/>
  <c r="AL23" i="53"/>
  <c r="AM23" i="53"/>
  <c r="AN23" i="53"/>
  <c r="AO23" i="53"/>
  <c r="AP23" i="53"/>
  <c r="AQ23" i="53"/>
  <c r="AS23" i="53"/>
  <c r="AT23" i="53"/>
  <c r="AU23" i="53"/>
  <c r="AZ23" i="53"/>
  <c r="BA23" i="53"/>
  <c r="BB23" i="53"/>
  <c r="BC23" i="53"/>
  <c r="BD23" i="53"/>
  <c r="BF23" i="53"/>
  <c r="BG23" i="53"/>
  <c r="BH23" i="53"/>
  <c r="C24" i="53"/>
  <c r="D24" i="53"/>
  <c r="F24" i="53"/>
  <c r="G24" i="53"/>
  <c r="H24" i="53"/>
  <c r="J24" i="53"/>
  <c r="K24" i="53"/>
  <c r="L24" i="53"/>
  <c r="M24" i="53"/>
  <c r="N24" i="53"/>
  <c r="O24" i="53"/>
  <c r="S24" i="53"/>
  <c r="T24" i="53"/>
  <c r="U24" i="53"/>
  <c r="V24" i="53"/>
  <c r="X24" i="53"/>
  <c r="AA24" i="53"/>
  <c r="AB24" i="53"/>
  <c r="AC24" i="53"/>
  <c r="AD24" i="53"/>
  <c r="AE24" i="53"/>
  <c r="AF24" i="53"/>
  <c r="AG24" i="53"/>
  <c r="AH24" i="53"/>
  <c r="AI24" i="53"/>
  <c r="AJ24" i="53"/>
  <c r="AK24" i="53"/>
  <c r="AL24" i="53"/>
  <c r="AM24" i="53"/>
  <c r="AN24" i="53"/>
  <c r="AO24" i="53"/>
  <c r="AP24" i="53"/>
  <c r="AQ24" i="53"/>
  <c r="AS24" i="53"/>
  <c r="AT24" i="53"/>
  <c r="AU24" i="53"/>
  <c r="AZ24" i="53"/>
  <c r="BA24" i="53"/>
  <c r="BB24" i="53"/>
  <c r="BC24" i="53"/>
  <c r="BD24" i="53"/>
  <c r="BF24" i="53"/>
  <c r="BG24" i="53"/>
  <c r="BH24" i="53"/>
  <c r="C25" i="53"/>
  <c r="D25" i="53"/>
  <c r="F25" i="53"/>
  <c r="G25" i="53"/>
  <c r="H25" i="53"/>
  <c r="J25" i="53"/>
  <c r="K25" i="53"/>
  <c r="L25" i="53"/>
  <c r="M25" i="53"/>
  <c r="N25" i="53"/>
  <c r="O25" i="53"/>
  <c r="S25" i="53"/>
  <c r="T25" i="53"/>
  <c r="U25" i="53"/>
  <c r="V25" i="53"/>
  <c r="X25" i="53"/>
  <c r="AA25" i="53"/>
  <c r="AB25" i="53"/>
  <c r="AC25" i="53"/>
  <c r="AD25" i="53"/>
  <c r="AE25" i="53"/>
  <c r="AF25" i="53"/>
  <c r="AG25" i="53"/>
  <c r="AH25" i="53"/>
  <c r="AI25" i="53"/>
  <c r="AJ25" i="53"/>
  <c r="AK25" i="53"/>
  <c r="AL25" i="53"/>
  <c r="AM25" i="53"/>
  <c r="AN25" i="53"/>
  <c r="AO25" i="53"/>
  <c r="AP25" i="53"/>
  <c r="AQ25" i="53"/>
  <c r="AS25" i="53"/>
  <c r="AT25" i="53"/>
  <c r="AU25" i="53"/>
  <c r="AZ25" i="53"/>
  <c r="BA25" i="53"/>
  <c r="BB25" i="53"/>
  <c r="BC25" i="53"/>
  <c r="BD25" i="53"/>
  <c r="BF25" i="53"/>
  <c r="BG25" i="53"/>
  <c r="BH25" i="53"/>
  <c r="C26" i="53"/>
  <c r="D26" i="53"/>
  <c r="F26" i="53"/>
  <c r="G26" i="53"/>
  <c r="H26" i="53"/>
  <c r="J26" i="53"/>
  <c r="K26" i="53"/>
  <c r="L26" i="53"/>
  <c r="M26" i="53"/>
  <c r="N26" i="53"/>
  <c r="O26" i="53"/>
  <c r="S26" i="53"/>
  <c r="T26" i="53"/>
  <c r="U26" i="53"/>
  <c r="V26" i="53"/>
  <c r="X26" i="53"/>
  <c r="AA26" i="53"/>
  <c r="AB26" i="53"/>
  <c r="AC26" i="53"/>
  <c r="AD26" i="53"/>
  <c r="AE26" i="53"/>
  <c r="AF26" i="53"/>
  <c r="AG26" i="53"/>
  <c r="AH26" i="53"/>
  <c r="AI26" i="53"/>
  <c r="AJ26" i="53"/>
  <c r="AK26" i="53"/>
  <c r="AL26" i="53"/>
  <c r="AM26" i="53"/>
  <c r="AN26" i="53"/>
  <c r="AO26" i="53"/>
  <c r="AP26" i="53"/>
  <c r="AQ26" i="53"/>
  <c r="AS26" i="53"/>
  <c r="AT26" i="53"/>
  <c r="AU26" i="53"/>
  <c r="AZ26" i="53"/>
  <c r="BA26" i="53"/>
  <c r="BB26" i="53"/>
  <c r="BC26" i="53"/>
  <c r="BD26" i="53"/>
  <c r="BF26" i="53"/>
  <c r="BG26" i="53"/>
  <c r="BH26" i="53"/>
  <c r="C27" i="53"/>
  <c r="D27" i="53"/>
  <c r="F27" i="53"/>
  <c r="G27" i="53"/>
  <c r="H27" i="53"/>
  <c r="J27" i="53"/>
  <c r="K27" i="53"/>
  <c r="L27" i="53"/>
  <c r="M27" i="53"/>
  <c r="N27" i="53"/>
  <c r="O27" i="53"/>
  <c r="S27" i="53"/>
  <c r="T27" i="53"/>
  <c r="U27" i="53"/>
  <c r="V27" i="53"/>
  <c r="X27" i="53"/>
  <c r="AA27" i="53"/>
  <c r="AB27" i="53"/>
  <c r="AC27" i="53"/>
  <c r="AD27" i="53"/>
  <c r="AE27" i="53"/>
  <c r="AF27" i="53"/>
  <c r="AG27" i="53"/>
  <c r="AH27" i="53"/>
  <c r="AI27" i="53"/>
  <c r="AJ27" i="53"/>
  <c r="AK27" i="53"/>
  <c r="AL27" i="53"/>
  <c r="AM27" i="53"/>
  <c r="AN27" i="53"/>
  <c r="AO27" i="53"/>
  <c r="AP27" i="53"/>
  <c r="AQ27" i="53"/>
  <c r="AS27" i="53"/>
  <c r="AT27" i="53"/>
  <c r="AU27" i="53"/>
  <c r="AZ27" i="53"/>
  <c r="BA27" i="53"/>
  <c r="BB27" i="53"/>
  <c r="BC27" i="53"/>
  <c r="BD27" i="53"/>
  <c r="BF27" i="53"/>
  <c r="BG27" i="53"/>
  <c r="BH27" i="53"/>
  <c r="C28" i="53"/>
  <c r="D28" i="53"/>
  <c r="F28" i="53"/>
  <c r="G28" i="53"/>
  <c r="H28" i="53"/>
  <c r="J28" i="53"/>
  <c r="K28" i="53"/>
  <c r="L28" i="53"/>
  <c r="M28" i="53"/>
  <c r="N28" i="53"/>
  <c r="O28" i="53"/>
  <c r="S28" i="53"/>
  <c r="T28" i="53"/>
  <c r="U28" i="53"/>
  <c r="V28" i="53"/>
  <c r="X28" i="53"/>
  <c r="AA28" i="53"/>
  <c r="AB28" i="53"/>
  <c r="AC28" i="53"/>
  <c r="AD28" i="53"/>
  <c r="AE28" i="53"/>
  <c r="AF28" i="53"/>
  <c r="AG28" i="53"/>
  <c r="AH28" i="53"/>
  <c r="AI28" i="53"/>
  <c r="AJ28" i="53"/>
  <c r="AK28" i="53"/>
  <c r="AL28" i="53"/>
  <c r="AM28" i="53"/>
  <c r="AN28" i="53"/>
  <c r="AO28" i="53"/>
  <c r="AP28" i="53"/>
  <c r="AQ28" i="53"/>
  <c r="AS28" i="53"/>
  <c r="AT28" i="53"/>
  <c r="AU28" i="53"/>
  <c r="AZ28" i="53"/>
  <c r="BA28" i="53"/>
  <c r="BB28" i="53"/>
  <c r="BC28" i="53"/>
  <c r="BD28" i="53"/>
  <c r="BF28" i="53"/>
  <c r="BG28" i="53"/>
  <c r="BH28" i="53"/>
  <c r="C29" i="53"/>
  <c r="D29" i="53"/>
  <c r="F29" i="53"/>
  <c r="G29" i="53"/>
  <c r="H29" i="53"/>
  <c r="J29" i="53"/>
  <c r="K29" i="53"/>
  <c r="L29" i="53"/>
  <c r="M29" i="53"/>
  <c r="N29" i="53"/>
  <c r="O29" i="53"/>
  <c r="S29" i="53"/>
  <c r="T29" i="53"/>
  <c r="U29" i="53"/>
  <c r="V29" i="53"/>
  <c r="X29" i="53"/>
  <c r="AA29" i="53"/>
  <c r="AB29" i="53"/>
  <c r="AC29" i="53"/>
  <c r="AD29" i="53"/>
  <c r="AE29" i="53"/>
  <c r="AF29" i="53"/>
  <c r="AG29" i="53"/>
  <c r="AH29" i="53"/>
  <c r="AI29" i="53"/>
  <c r="AJ29" i="53"/>
  <c r="AK29" i="53"/>
  <c r="AL29" i="53"/>
  <c r="AM29" i="53"/>
  <c r="AN29" i="53"/>
  <c r="AO29" i="53"/>
  <c r="AP29" i="53"/>
  <c r="AQ29" i="53"/>
  <c r="AS29" i="53"/>
  <c r="AT29" i="53"/>
  <c r="AU29" i="53"/>
  <c r="AZ29" i="53"/>
  <c r="BA29" i="53"/>
  <c r="BB29" i="53"/>
  <c r="BC29" i="53"/>
  <c r="BD29" i="53"/>
  <c r="BF29" i="53"/>
  <c r="BG29" i="53"/>
  <c r="BH29" i="53"/>
  <c r="C30" i="53"/>
  <c r="D30" i="53"/>
  <c r="F30" i="53"/>
  <c r="G30" i="53"/>
  <c r="H30" i="53"/>
  <c r="J30" i="53"/>
  <c r="K30" i="53"/>
  <c r="L30" i="53"/>
  <c r="M30" i="53"/>
  <c r="N30" i="53"/>
  <c r="O30" i="53"/>
  <c r="S30" i="53"/>
  <c r="T30" i="53"/>
  <c r="U30" i="53"/>
  <c r="V30" i="53"/>
  <c r="X30" i="53"/>
  <c r="AA30" i="53"/>
  <c r="AB30" i="53"/>
  <c r="AC30" i="53"/>
  <c r="AD30" i="53"/>
  <c r="AE30" i="53"/>
  <c r="AF30" i="53"/>
  <c r="AG30" i="53"/>
  <c r="AH30" i="53"/>
  <c r="AI30" i="53"/>
  <c r="AJ30" i="53"/>
  <c r="AK30" i="53"/>
  <c r="AL30" i="53"/>
  <c r="AM30" i="53"/>
  <c r="AN30" i="53"/>
  <c r="AO30" i="53"/>
  <c r="AP30" i="53"/>
  <c r="AQ30" i="53"/>
  <c r="AS30" i="53"/>
  <c r="AT30" i="53"/>
  <c r="AU30" i="53"/>
  <c r="AZ30" i="53"/>
  <c r="BA30" i="53"/>
  <c r="BB30" i="53"/>
  <c r="BC30" i="53"/>
  <c r="BD30" i="53"/>
  <c r="BF30" i="53"/>
  <c r="BG30" i="53"/>
  <c r="BH30" i="53"/>
  <c r="C31" i="53"/>
  <c r="D31" i="53"/>
  <c r="F31" i="53"/>
  <c r="G31" i="53"/>
  <c r="H31" i="53"/>
  <c r="J31" i="53"/>
  <c r="K31" i="53"/>
  <c r="L31" i="53"/>
  <c r="M31" i="53"/>
  <c r="N31" i="53"/>
  <c r="O31" i="53"/>
  <c r="S31" i="53"/>
  <c r="T31" i="53"/>
  <c r="U31" i="53"/>
  <c r="V31" i="53"/>
  <c r="X31" i="53"/>
  <c r="AA31" i="53"/>
  <c r="AB31" i="53"/>
  <c r="AC31" i="53"/>
  <c r="AD31" i="53"/>
  <c r="AE31" i="53"/>
  <c r="AF31" i="53"/>
  <c r="AG31" i="53"/>
  <c r="AH31" i="53"/>
  <c r="AI31" i="53"/>
  <c r="AJ31" i="53"/>
  <c r="AK31" i="53"/>
  <c r="AL31" i="53"/>
  <c r="AM31" i="53"/>
  <c r="AN31" i="53"/>
  <c r="AO31" i="53"/>
  <c r="AP31" i="53"/>
  <c r="AQ31" i="53"/>
  <c r="AS31" i="53"/>
  <c r="AT31" i="53"/>
  <c r="AU31" i="53"/>
  <c r="AZ31" i="53"/>
  <c r="BA31" i="53"/>
  <c r="BB31" i="53"/>
  <c r="BC31" i="53"/>
  <c r="BD31" i="53"/>
  <c r="BF31" i="53"/>
  <c r="BG31" i="53"/>
  <c r="BH31" i="53"/>
  <c r="C32" i="53"/>
  <c r="D32" i="53"/>
  <c r="F32" i="53"/>
  <c r="G32" i="53"/>
  <c r="H32" i="53"/>
  <c r="J32" i="53"/>
  <c r="K32" i="53"/>
  <c r="L32" i="53"/>
  <c r="M32" i="53"/>
  <c r="N32" i="53"/>
  <c r="O32" i="53"/>
  <c r="S32" i="53"/>
  <c r="T32" i="53"/>
  <c r="U32" i="53"/>
  <c r="V32" i="53"/>
  <c r="X32" i="53"/>
  <c r="AA32" i="53"/>
  <c r="AB32" i="53"/>
  <c r="AC32" i="53"/>
  <c r="AD32" i="53"/>
  <c r="AE32" i="53"/>
  <c r="AF32" i="53"/>
  <c r="AG32" i="53"/>
  <c r="AH32" i="53"/>
  <c r="AI32" i="53"/>
  <c r="AJ32" i="53"/>
  <c r="AK32" i="53"/>
  <c r="AL32" i="53"/>
  <c r="AM32" i="53"/>
  <c r="AN32" i="53"/>
  <c r="AO32" i="53"/>
  <c r="AP32" i="53"/>
  <c r="AQ32" i="53"/>
  <c r="AS32" i="53"/>
  <c r="AT32" i="53"/>
  <c r="AU32" i="53"/>
  <c r="AZ32" i="53"/>
  <c r="BA32" i="53"/>
  <c r="BB32" i="53"/>
  <c r="BC32" i="53"/>
  <c r="BD32" i="53"/>
  <c r="BF32" i="53"/>
  <c r="BG32" i="53"/>
  <c r="BH32" i="53"/>
  <c r="C33" i="53"/>
  <c r="D33" i="53"/>
  <c r="F33" i="53"/>
  <c r="G33" i="53"/>
  <c r="H33" i="53"/>
  <c r="J33" i="53"/>
  <c r="K33" i="53"/>
  <c r="L33" i="53"/>
  <c r="M33" i="53"/>
  <c r="N33" i="53"/>
  <c r="O33" i="53"/>
  <c r="S33" i="53"/>
  <c r="T33" i="53"/>
  <c r="U33" i="53"/>
  <c r="V33" i="53"/>
  <c r="X33" i="53"/>
  <c r="AA33" i="53"/>
  <c r="AB33" i="53"/>
  <c r="AC33" i="53"/>
  <c r="AD33" i="53"/>
  <c r="AE33" i="53"/>
  <c r="AF33" i="53"/>
  <c r="AG33" i="53"/>
  <c r="AH33" i="53"/>
  <c r="AI33" i="53"/>
  <c r="AJ33" i="53"/>
  <c r="AK33" i="53"/>
  <c r="AL33" i="53"/>
  <c r="AM33" i="53"/>
  <c r="AN33" i="53"/>
  <c r="AO33" i="53"/>
  <c r="AP33" i="53"/>
  <c r="AQ33" i="53"/>
  <c r="AS33" i="53"/>
  <c r="AT33" i="53"/>
  <c r="AU33" i="53"/>
  <c r="AZ33" i="53"/>
  <c r="BA33" i="53"/>
  <c r="BB33" i="53"/>
  <c r="BC33" i="53"/>
  <c r="BD33" i="53"/>
  <c r="BF33" i="53"/>
  <c r="BG33" i="53"/>
  <c r="BH33" i="53"/>
  <c r="C34" i="53"/>
  <c r="D34" i="53"/>
  <c r="F34" i="53"/>
  <c r="G34" i="53"/>
  <c r="H34" i="53"/>
  <c r="J34" i="53"/>
  <c r="K34" i="53"/>
  <c r="L34" i="53"/>
  <c r="M34" i="53"/>
  <c r="N34" i="53"/>
  <c r="O34" i="53"/>
  <c r="S34" i="53"/>
  <c r="T34" i="53"/>
  <c r="U34" i="53"/>
  <c r="V34" i="53"/>
  <c r="X34" i="53"/>
  <c r="AA34" i="53"/>
  <c r="AB34" i="53"/>
  <c r="AC34" i="53"/>
  <c r="AD34" i="53"/>
  <c r="AE34" i="53"/>
  <c r="AF34" i="53"/>
  <c r="AG34" i="53"/>
  <c r="AH34" i="53"/>
  <c r="AI34" i="53"/>
  <c r="AJ34" i="53"/>
  <c r="AK34" i="53"/>
  <c r="AL34" i="53"/>
  <c r="AM34" i="53"/>
  <c r="AN34" i="53"/>
  <c r="AO34" i="53"/>
  <c r="AP34" i="53"/>
  <c r="AQ34" i="53"/>
  <c r="AS34" i="53"/>
  <c r="AT34" i="53"/>
  <c r="AU34" i="53"/>
  <c r="AZ34" i="53"/>
  <c r="BA34" i="53"/>
  <c r="BB34" i="53"/>
  <c r="BC34" i="53"/>
  <c r="BD34" i="53"/>
  <c r="BF34" i="53"/>
  <c r="BG34" i="53"/>
  <c r="BH34" i="53"/>
  <c r="C35" i="53"/>
  <c r="D35" i="53"/>
  <c r="F35" i="53"/>
  <c r="G35" i="53"/>
  <c r="H35" i="53"/>
  <c r="J35" i="53"/>
  <c r="K35" i="53"/>
  <c r="L35" i="53"/>
  <c r="M35" i="53"/>
  <c r="N35" i="53"/>
  <c r="O35" i="53"/>
  <c r="S35" i="53"/>
  <c r="T35" i="53"/>
  <c r="U35" i="53"/>
  <c r="V35" i="53"/>
  <c r="X35" i="53"/>
  <c r="AA35" i="53"/>
  <c r="AB35" i="53"/>
  <c r="AC35" i="53"/>
  <c r="AD35" i="53"/>
  <c r="AE35" i="53"/>
  <c r="AF35" i="53"/>
  <c r="AG35" i="53"/>
  <c r="AH35" i="53"/>
  <c r="AI35" i="53"/>
  <c r="AJ35" i="53"/>
  <c r="AK35" i="53"/>
  <c r="AL35" i="53"/>
  <c r="AM35" i="53"/>
  <c r="AN35" i="53"/>
  <c r="AO35" i="53"/>
  <c r="AP35" i="53"/>
  <c r="AQ35" i="53"/>
  <c r="AS35" i="53"/>
  <c r="AT35" i="53"/>
  <c r="AU35" i="53"/>
  <c r="AZ35" i="53"/>
  <c r="BA35" i="53"/>
  <c r="BB35" i="53"/>
  <c r="BC35" i="53"/>
  <c r="BD35" i="53"/>
  <c r="BF35" i="53"/>
  <c r="BG35" i="53"/>
  <c r="BH35" i="53"/>
  <c r="C36" i="53"/>
  <c r="D36" i="53"/>
  <c r="F36" i="53"/>
  <c r="G36" i="53"/>
  <c r="H36" i="53"/>
  <c r="J36" i="53"/>
  <c r="K36" i="53"/>
  <c r="L36" i="53"/>
  <c r="M36" i="53"/>
  <c r="N36" i="53"/>
  <c r="O36" i="53"/>
  <c r="S36" i="53"/>
  <c r="T36" i="53"/>
  <c r="U36" i="53"/>
  <c r="V36" i="53"/>
  <c r="X36" i="53"/>
  <c r="AA36" i="53"/>
  <c r="AB36" i="53"/>
  <c r="AC36" i="53"/>
  <c r="AD36" i="53"/>
  <c r="AE36" i="53"/>
  <c r="AF36" i="53"/>
  <c r="AG36" i="53"/>
  <c r="AH36" i="53"/>
  <c r="AI36" i="53"/>
  <c r="AJ36" i="53"/>
  <c r="AK36" i="53"/>
  <c r="AL36" i="53"/>
  <c r="AM36" i="53"/>
  <c r="AN36" i="53"/>
  <c r="AO36" i="53"/>
  <c r="AP36" i="53"/>
  <c r="AQ36" i="53"/>
  <c r="AS36" i="53"/>
  <c r="AT36" i="53"/>
  <c r="AU36" i="53"/>
  <c r="AZ36" i="53"/>
  <c r="BA36" i="53"/>
  <c r="BB36" i="53"/>
  <c r="BC36" i="53"/>
  <c r="BD36" i="53"/>
  <c r="BF36" i="53"/>
  <c r="BG36" i="53"/>
  <c r="BH36" i="53"/>
  <c r="C37" i="53"/>
  <c r="D37" i="53"/>
  <c r="F37" i="53"/>
  <c r="G37" i="53"/>
  <c r="H37" i="53"/>
  <c r="J37" i="53"/>
  <c r="K37" i="53"/>
  <c r="L37" i="53"/>
  <c r="M37" i="53"/>
  <c r="N37" i="53"/>
  <c r="O37" i="53"/>
  <c r="S37" i="53"/>
  <c r="T37" i="53"/>
  <c r="U37" i="53"/>
  <c r="V37" i="53"/>
  <c r="X37" i="53"/>
  <c r="AA37" i="53"/>
  <c r="AB37" i="53"/>
  <c r="AC37" i="53"/>
  <c r="AD37" i="53"/>
  <c r="AE37" i="53"/>
  <c r="AF37" i="53"/>
  <c r="AG37" i="53"/>
  <c r="AH37" i="53"/>
  <c r="AI37" i="53"/>
  <c r="AJ37" i="53"/>
  <c r="AK37" i="53"/>
  <c r="AL37" i="53"/>
  <c r="AM37" i="53"/>
  <c r="AN37" i="53"/>
  <c r="AO37" i="53"/>
  <c r="AP37" i="53"/>
  <c r="AQ37" i="53"/>
  <c r="AS37" i="53"/>
  <c r="AT37" i="53"/>
  <c r="AU37" i="53"/>
  <c r="AZ37" i="53"/>
  <c r="BA37" i="53"/>
  <c r="BB37" i="53"/>
  <c r="BC37" i="53"/>
  <c r="BD37" i="53"/>
  <c r="BF37" i="53"/>
  <c r="BG37" i="53"/>
  <c r="BH37" i="53"/>
  <c r="C38" i="53"/>
  <c r="D38" i="53"/>
  <c r="F38" i="53"/>
  <c r="G38" i="53"/>
  <c r="H38" i="53"/>
  <c r="J38" i="53"/>
  <c r="K38" i="53"/>
  <c r="L38" i="53"/>
  <c r="M38" i="53"/>
  <c r="N38" i="53"/>
  <c r="O38" i="53"/>
  <c r="S38" i="53"/>
  <c r="T38" i="53"/>
  <c r="U38" i="53"/>
  <c r="V38" i="53"/>
  <c r="X38" i="53"/>
  <c r="AA38" i="53"/>
  <c r="AB38" i="53"/>
  <c r="AC38" i="53"/>
  <c r="AD38" i="53"/>
  <c r="AE38" i="53"/>
  <c r="AF38" i="53"/>
  <c r="AG38" i="53"/>
  <c r="AH38" i="53"/>
  <c r="AI38" i="53"/>
  <c r="AJ38" i="53"/>
  <c r="AK38" i="53"/>
  <c r="AL38" i="53"/>
  <c r="AM38" i="53"/>
  <c r="AN38" i="53"/>
  <c r="AO38" i="53"/>
  <c r="AP38" i="53"/>
  <c r="AQ38" i="53"/>
  <c r="AS38" i="53"/>
  <c r="AT38" i="53"/>
  <c r="AU38" i="53"/>
  <c r="AZ38" i="53"/>
  <c r="BA38" i="53"/>
  <c r="BB38" i="53"/>
  <c r="BC38" i="53"/>
  <c r="BD38" i="53"/>
  <c r="BF38" i="53"/>
  <c r="BG38" i="53"/>
  <c r="BH38" i="53"/>
  <c r="C39" i="53"/>
  <c r="D39" i="53"/>
  <c r="F39" i="53"/>
  <c r="G39" i="53"/>
  <c r="H39" i="53"/>
  <c r="J39" i="53"/>
  <c r="K39" i="53"/>
  <c r="L39" i="53"/>
  <c r="M39" i="53"/>
  <c r="N39" i="53"/>
  <c r="O39" i="53"/>
  <c r="S39" i="53"/>
  <c r="T39" i="53"/>
  <c r="U39" i="53"/>
  <c r="V39" i="53"/>
  <c r="X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AS39" i="53"/>
  <c r="AT39" i="53"/>
  <c r="AU39" i="53"/>
  <c r="AZ39" i="53"/>
  <c r="BA39" i="53"/>
  <c r="BB39" i="53"/>
  <c r="BC39" i="53"/>
  <c r="BD39" i="53"/>
  <c r="BF39" i="53"/>
  <c r="BG39" i="53"/>
  <c r="BH39" i="53"/>
  <c r="C40" i="53"/>
  <c r="D40" i="53"/>
  <c r="F40" i="53"/>
  <c r="G40" i="53"/>
  <c r="H40" i="53"/>
  <c r="J40" i="53"/>
  <c r="K40" i="53"/>
  <c r="L40" i="53"/>
  <c r="M40" i="53"/>
  <c r="N40" i="53"/>
  <c r="O40" i="53"/>
  <c r="S40" i="53"/>
  <c r="T40" i="53"/>
  <c r="U40" i="53"/>
  <c r="V40" i="53"/>
  <c r="X40" i="53"/>
  <c r="AA40" i="53"/>
  <c r="AB40" i="53"/>
  <c r="AC40" i="53"/>
  <c r="AD40" i="53"/>
  <c r="AE40" i="53"/>
  <c r="AF40" i="53"/>
  <c r="AG40" i="53"/>
  <c r="AH40" i="53"/>
  <c r="AI40" i="53"/>
  <c r="AJ40" i="53"/>
  <c r="AK40" i="53"/>
  <c r="AL40" i="53"/>
  <c r="AM40" i="53"/>
  <c r="AN40" i="53"/>
  <c r="AO40" i="53"/>
  <c r="AP40" i="53"/>
  <c r="AQ40" i="53"/>
  <c r="AS40" i="53"/>
  <c r="AT40" i="53"/>
  <c r="AU40" i="53"/>
  <c r="AZ40" i="53"/>
  <c r="BA40" i="53"/>
  <c r="BB40" i="53"/>
  <c r="BC40" i="53"/>
  <c r="BD40" i="53"/>
  <c r="BF40" i="53"/>
  <c r="BG40" i="53"/>
  <c r="BH40" i="53"/>
  <c r="C41" i="53"/>
  <c r="D41" i="53"/>
  <c r="F41" i="53"/>
  <c r="G41" i="53"/>
  <c r="H41" i="53"/>
  <c r="J41" i="53"/>
  <c r="K41" i="53"/>
  <c r="L41" i="53"/>
  <c r="M41" i="53"/>
  <c r="N41" i="53"/>
  <c r="O41" i="53"/>
  <c r="S41" i="53"/>
  <c r="T41" i="53"/>
  <c r="U41" i="53"/>
  <c r="V41" i="53"/>
  <c r="X41" i="53"/>
  <c r="AA41" i="53"/>
  <c r="AB41" i="53"/>
  <c r="AC41" i="53"/>
  <c r="AD41" i="53"/>
  <c r="AE41" i="53"/>
  <c r="AF41" i="53"/>
  <c r="AG41" i="53"/>
  <c r="AH41" i="53"/>
  <c r="AI41" i="53"/>
  <c r="AJ41" i="53"/>
  <c r="AK41" i="53"/>
  <c r="AL41" i="53"/>
  <c r="AM41" i="53"/>
  <c r="AN41" i="53"/>
  <c r="AO41" i="53"/>
  <c r="AP41" i="53"/>
  <c r="AQ41" i="53"/>
  <c r="AS41" i="53"/>
  <c r="AT41" i="53"/>
  <c r="AU41" i="53"/>
  <c r="AZ41" i="53"/>
  <c r="BA41" i="53"/>
  <c r="BB41" i="53"/>
  <c r="BC41" i="53"/>
  <c r="BD41" i="53"/>
  <c r="BF41" i="53"/>
  <c r="BG41" i="53"/>
  <c r="BH41" i="53"/>
  <c r="C42" i="53"/>
  <c r="D42" i="53"/>
  <c r="F42" i="53"/>
  <c r="G42" i="53"/>
  <c r="H42" i="53"/>
  <c r="J42" i="53"/>
  <c r="K42" i="53"/>
  <c r="L42" i="53"/>
  <c r="M42" i="53"/>
  <c r="N42" i="53"/>
  <c r="O42" i="53"/>
  <c r="S42" i="53"/>
  <c r="T42" i="53"/>
  <c r="U42" i="53"/>
  <c r="V42" i="53"/>
  <c r="X42" i="53"/>
  <c r="AA42" i="53"/>
  <c r="AB42" i="53"/>
  <c r="AC42" i="53"/>
  <c r="AD42" i="53"/>
  <c r="AE42" i="53"/>
  <c r="AF42" i="53"/>
  <c r="AG42" i="53"/>
  <c r="AH42" i="53"/>
  <c r="AI42" i="53"/>
  <c r="AJ42" i="53"/>
  <c r="AK42" i="53"/>
  <c r="AL42" i="53"/>
  <c r="AM42" i="53"/>
  <c r="AN42" i="53"/>
  <c r="AO42" i="53"/>
  <c r="AP42" i="53"/>
  <c r="AQ42" i="53"/>
  <c r="AS42" i="53"/>
  <c r="AT42" i="53"/>
  <c r="AU42" i="53"/>
  <c r="AZ42" i="53"/>
  <c r="BA42" i="53"/>
  <c r="BB42" i="53"/>
  <c r="BC42" i="53"/>
  <c r="BD42" i="53"/>
  <c r="BF42" i="53"/>
  <c r="BG42" i="53"/>
  <c r="BH42" i="53"/>
  <c r="C43" i="53"/>
  <c r="D43" i="53"/>
  <c r="F43" i="53"/>
  <c r="G43" i="53"/>
  <c r="H43" i="53"/>
  <c r="J43" i="53"/>
  <c r="K43" i="53"/>
  <c r="L43" i="53"/>
  <c r="M43" i="53"/>
  <c r="N43" i="53"/>
  <c r="O43" i="53"/>
  <c r="S43" i="53"/>
  <c r="T43" i="53"/>
  <c r="U43" i="53"/>
  <c r="V43" i="53"/>
  <c r="X43" i="53"/>
  <c r="AA43" i="53"/>
  <c r="AB43" i="53"/>
  <c r="AC43" i="53"/>
  <c r="AD43" i="53"/>
  <c r="AE43" i="53"/>
  <c r="AF43" i="53"/>
  <c r="AG43" i="53"/>
  <c r="AH43" i="53"/>
  <c r="AI43" i="53"/>
  <c r="AJ43" i="53"/>
  <c r="AK43" i="53"/>
  <c r="AL43" i="53"/>
  <c r="AM43" i="53"/>
  <c r="AN43" i="53"/>
  <c r="AO43" i="53"/>
  <c r="AP43" i="53"/>
  <c r="AQ43" i="53"/>
  <c r="AS43" i="53"/>
  <c r="AT43" i="53"/>
  <c r="AU43" i="53"/>
  <c r="AZ43" i="53"/>
  <c r="BA43" i="53"/>
  <c r="BB43" i="53"/>
  <c r="BC43" i="53"/>
  <c r="BD43" i="53"/>
  <c r="BF43" i="53"/>
  <c r="BG43" i="53"/>
  <c r="BH43" i="53"/>
  <c r="C44" i="53"/>
  <c r="D44" i="53"/>
  <c r="F44" i="53"/>
  <c r="G44" i="53"/>
  <c r="H44" i="53"/>
  <c r="J44" i="53"/>
  <c r="K44" i="53"/>
  <c r="L44" i="53"/>
  <c r="M44" i="53"/>
  <c r="N44" i="53"/>
  <c r="O44" i="53"/>
  <c r="S44" i="53"/>
  <c r="T44" i="53"/>
  <c r="U44" i="53"/>
  <c r="V44" i="53"/>
  <c r="X44" i="53"/>
  <c r="AA44" i="53"/>
  <c r="AB44" i="53"/>
  <c r="AC44" i="53"/>
  <c r="AD44" i="53"/>
  <c r="AE44" i="53"/>
  <c r="AF44" i="53"/>
  <c r="AG44" i="53"/>
  <c r="AH44" i="53"/>
  <c r="AI44" i="53"/>
  <c r="AJ44" i="53"/>
  <c r="AK44" i="53"/>
  <c r="AL44" i="53"/>
  <c r="AM44" i="53"/>
  <c r="AN44" i="53"/>
  <c r="AO44" i="53"/>
  <c r="AP44" i="53"/>
  <c r="AQ44" i="53"/>
  <c r="AS44" i="53"/>
  <c r="AT44" i="53"/>
  <c r="AU44" i="53"/>
  <c r="AZ44" i="53"/>
  <c r="BA44" i="53"/>
  <c r="BB44" i="53"/>
  <c r="BC44" i="53"/>
  <c r="BD44" i="53"/>
  <c r="BF44" i="53"/>
  <c r="BG44" i="53"/>
  <c r="BH44" i="53"/>
  <c r="C45" i="53"/>
  <c r="D45" i="53"/>
  <c r="F45" i="53"/>
  <c r="G45" i="53"/>
  <c r="H45" i="53"/>
  <c r="J45" i="53"/>
  <c r="K45" i="53"/>
  <c r="L45" i="53"/>
  <c r="M45" i="53"/>
  <c r="N45" i="53"/>
  <c r="O45" i="53"/>
  <c r="S45" i="53"/>
  <c r="T45" i="53"/>
  <c r="U45" i="53"/>
  <c r="V45" i="53"/>
  <c r="X45" i="53"/>
  <c r="AA45" i="53"/>
  <c r="AB45" i="53"/>
  <c r="AC45" i="53"/>
  <c r="AD45" i="53"/>
  <c r="AE45" i="53"/>
  <c r="AF45" i="53"/>
  <c r="AG45" i="53"/>
  <c r="AH45" i="53"/>
  <c r="AI45" i="53"/>
  <c r="AJ45" i="53"/>
  <c r="AK45" i="53"/>
  <c r="AL45" i="53"/>
  <c r="AM45" i="53"/>
  <c r="AN45" i="53"/>
  <c r="AO45" i="53"/>
  <c r="AP45" i="53"/>
  <c r="AQ45" i="53"/>
  <c r="AS45" i="53"/>
  <c r="AT45" i="53"/>
  <c r="AU45" i="53"/>
  <c r="AZ45" i="53"/>
  <c r="BA45" i="53"/>
  <c r="BB45" i="53"/>
  <c r="BC45" i="53"/>
  <c r="BD45" i="53"/>
  <c r="BF45" i="53"/>
  <c r="BG45" i="53"/>
  <c r="BH45" i="53"/>
  <c r="C46" i="53"/>
  <c r="D46" i="53"/>
  <c r="F46" i="53"/>
  <c r="G46" i="53"/>
  <c r="H46" i="53"/>
  <c r="J46" i="53"/>
  <c r="K46" i="53"/>
  <c r="L46" i="53"/>
  <c r="M46" i="53"/>
  <c r="N46" i="53"/>
  <c r="O46" i="53"/>
  <c r="S46" i="53"/>
  <c r="T46" i="53"/>
  <c r="U46" i="53"/>
  <c r="V46" i="53"/>
  <c r="X46" i="53"/>
  <c r="AA46" i="53"/>
  <c r="AB46" i="53"/>
  <c r="AC46" i="53"/>
  <c r="AD46" i="53"/>
  <c r="AE46" i="53"/>
  <c r="AF46" i="53"/>
  <c r="AG46" i="53"/>
  <c r="AH46" i="53"/>
  <c r="AI46" i="53"/>
  <c r="AJ46" i="53"/>
  <c r="AK46" i="53"/>
  <c r="AL46" i="53"/>
  <c r="AM46" i="53"/>
  <c r="AN46" i="53"/>
  <c r="AO46" i="53"/>
  <c r="AP46" i="53"/>
  <c r="AQ46" i="53"/>
  <c r="AS46" i="53"/>
  <c r="AT46" i="53"/>
  <c r="AU46" i="53"/>
  <c r="AZ46" i="53"/>
  <c r="BA46" i="53"/>
  <c r="BB46" i="53"/>
  <c r="BC46" i="53"/>
  <c r="BD46" i="53"/>
  <c r="BF46" i="53"/>
  <c r="BG46" i="53"/>
  <c r="BH46" i="53"/>
  <c r="C47" i="53"/>
  <c r="D47" i="53"/>
  <c r="F47" i="53"/>
  <c r="G47" i="53"/>
  <c r="H47" i="53"/>
  <c r="J47" i="53"/>
  <c r="K47" i="53"/>
  <c r="L47" i="53"/>
  <c r="M47" i="53"/>
  <c r="N47" i="53"/>
  <c r="O47" i="53"/>
  <c r="S47" i="53"/>
  <c r="T47" i="53"/>
  <c r="U47" i="53"/>
  <c r="V47" i="53"/>
  <c r="X47" i="53"/>
  <c r="AA47" i="53"/>
  <c r="AB47" i="53"/>
  <c r="AC47" i="53"/>
  <c r="AD47" i="53"/>
  <c r="AE47" i="53"/>
  <c r="AF47" i="53"/>
  <c r="AG47" i="53"/>
  <c r="AH47" i="53"/>
  <c r="AI47" i="53"/>
  <c r="AJ47" i="53"/>
  <c r="AK47" i="53"/>
  <c r="AL47" i="53"/>
  <c r="AM47" i="53"/>
  <c r="AN47" i="53"/>
  <c r="AO47" i="53"/>
  <c r="AP47" i="53"/>
  <c r="AQ47" i="53"/>
  <c r="AS47" i="53"/>
  <c r="AT47" i="53"/>
  <c r="AU47" i="53"/>
  <c r="AZ47" i="53"/>
  <c r="BA47" i="53"/>
  <c r="BB47" i="53"/>
  <c r="BC47" i="53"/>
  <c r="BD47" i="53"/>
  <c r="BF47" i="53"/>
  <c r="BG47" i="53"/>
  <c r="BH47" i="53"/>
  <c r="C48" i="53"/>
  <c r="D48" i="53"/>
  <c r="F48" i="53"/>
  <c r="G48" i="53"/>
  <c r="H48" i="53"/>
  <c r="J48" i="53"/>
  <c r="K48" i="53"/>
  <c r="L48" i="53"/>
  <c r="M48" i="53"/>
  <c r="N48" i="53"/>
  <c r="O48" i="53"/>
  <c r="S48" i="53"/>
  <c r="T48" i="53"/>
  <c r="U48" i="53"/>
  <c r="V48" i="53"/>
  <c r="X48" i="53"/>
  <c r="AA48" i="53"/>
  <c r="AB48" i="53"/>
  <c r="AC48" i="53"/>
  <c r="AD48" i="53"/>
  <c r="AE48" i="53"/>
  <c r="AF48" i="53"/>
  <c r="AG48" i="53"/>
  <c r="AH48" i="53"/>
  <c r="AI48" i="53"/>
  <c r="AJ48" i="53"/>
  <c r="AK48" i="53"/>
  <c r="AL48" i="53"/>
  <c r="AM48" i="53"/>
  <c r="AN48" i="53"/>
  <c r="AO48" i="53"/>
  <c r="AP48" i="53"/>
  <c r="AQ48" i="53"/>
  <c r="AS48" i="53"/>
  <c r="AT48" i="53"/>
  <c r="AU48" i="53"/>
  <c r="AZ48" i="53"/>
  <c r="BA48" i="53"/>
  <c r="BB48" i="53"/>
  <c r="BC48" i="53"/>
  <c r="BD48" i="53"/>
  <c r="BF48" i="53"/>
  <c r="BG48" i="53"/>
  <c r="BH48" i="53"/>
  <c r="C49" i="53"/>
  <c r="D49" i="53"/>
  <c r="F49" i="53"/>
  <c r="G49" i="53"/>
  <c r="H49" i="53"/>
  <c r="J49" i="53"/>
  <c r="K49" i="53"/>
  <c r="L49" i="53"/>
  <c r="M49" i="53"/>
  <c r="N49" i="53"/>
  <c r="O49" i="53"/>
  <c r="S49" i="53"/>
  <c r="T49" i="53"/>
  <c r="U49" i="53"/>
  <c r="V49" i="53"/>
  <c r="X49" i="53"/>
  <c r="AA49" i="53"/>
  <c r="AB49" i="53"/>
  <c r="AC49" i="53"/>
  <c r="AD49" i="53"/>
  <c r="AE49" i="53"/>
  <c r="AF49" i="53"/>
  <c r="AG49" i="53"/>
  <c r="AH49" i="53"/>
  <c r="AI49" i="53"/>
  <c r="AJ49" i="53"/>
  <c r="AK49" i="53"/>
  <c r="AL49" i="53"/>
  <c r="AM49" i="53"/>
  <c r="AN49" i="53"/>
  <c r="AO49" i="53"/>
  <c r="AP49" i="53"/>
  <c r="AQ49" i="53"/>
  <c r="AS49" i="53"/>
  <c r="AT49" i="53"/>
  <c r="AU49" i="53"/>
  <c r="AZ49" i="53"/>
  <c r="BA49" i="53"/>
  <c r="BB49" i="53"/>
  <c r="BC49" i="53"/>
  <c r="BD49" i="53"/>
  <c r="BF49" i="53"/>
  <c r="BG49" i="53"/>
  <c r="BH49" i="53"/>
  <c r="C50" i="53"/>
  <c r="D50" i="53"/>
  <c r="F50" i="53"/>
  <c r="G50" i="53"/>
  <c r="H50" i="53"/>
  <c r="J50" i="53"/>
  <c r="K50" i="53"/>
  <c r="L50" i="53"/>
  <c r="M50" i="53"/>
  <c r="N50" i="53"/>
  <c r="O50" i="53"/>
  <c r="S50" i="53"/>
  <c r="T50" i="53"/>
  <c r="U50" i="53"/>
  <c r="V50" i="53"/>
  <c r="X50" i="53"/>
  <c r="AA50" i="53"/>
  <c r="AB50" i="53"/>
  <c r="AC50" i="53"/>
  <c r="AD50" i="53"/>
  <c r="AE50" i="53"/>
  <c r="AF50" i="53"/>
  <c r="AG50" i="53"/>
  <c r="AH50" i="53"/>
  <c r="AI50" i="53"/>
  <c r="AJ50" i="53"/>
  <c r="AK50" i="53"/>
  <c r="AL50" i="53"/>
  <c r="AM50" i="53"/>
  <c r="AN50" i="53"/>
  <c r="AO50" i="53"/>
  <c r="AP50" i="53"/>
  <c r="AQ50" i="53"/>
  <c r="AS50" i="53"/>
  <c r="AT50" i="53"/>
  <c r="AU50" i="53"/>
  <c r="AZ50" i="53"/>
  <c r="BA50" i="53"/>
  <c r="BB50" i="53"/>
  <c r="BC50" i="53"/>
  <c r="BD50" i="53"/>
  <c r="BF50" i="53"/>
  <c r="BG50" i="53"/>
  <c r="BH50" i="53"/>
  <c r="C51" i="53"/>
  <c r="D51" i="53"/>
  <c r="F51" i="53"/>
  <c r="G51" i="53"/>
  <c r="H51" i="53"/>
  <c r="J51" i="53"/>
  <c r="K51" i="53"/>
  <c r="L51" i="53"/>
  <c r="M51" i="53"/>
  <c r="N51" i="53"/>
  <c r="O51" i="53"/>
  <c r="S51" i="53"/>
  <c r="T51" i="53"/>
  <c r="U51" i="53"/>
  <c r="V51" i="53"/>
  <c r="X51" i="53"/>
  <c r="AA51" i="53"/>
  <c r="AB51" i="53"/>
  <c r="AC51" i="53"/>
  <c r="AD51" i="53"/>
  <c r="AE51" i="53"/>
  <c r="AF51" i="53"/>
  <c r="AG51" i="53"/>
  <c r="AH51" i="53"/>
  <c r="AI51" i="53"/>
  <c r="AJ51" i="53"/>
  <c r="AK51" i="53"/>
  <c r="AL51" i="53"/>
  <c r="AM51" i="53"/>
  <c r="AN51" i="53"/>
  <c r="AO51" i="53"/>
  <c r="AP51" i="53"/>
  <c r="AQ51" i="53"/>
  <c r="AS51" i="53"/>
  <c r="AT51" i="53"/>
  <c r="AU51" i="53"/>
  <c r="AZ51" i="53"/>
  <c r="BA51" i="53"/>
  <c r="BB51" i="53"/>
  <c r="BC51" i="53"/>
  <c r="BD51" i="53"/>
  <c r="BF51" i="53"/>
  <c r="BG51" i="53"/>
  <c r="BH51" i="53"/>
  <c r="C52" i="53"/>
  <c r="D52" i="53"/>
  <c r="F52" i="53"/>
  <c r="G52" i="53"/>
  <c r="H52" i="53"/>
  <c r="J52" i="53"/>
  <c r="K52" i="53"/>
  <c r="L52" i="53"/>
  <c r="M52" i="53"/>
  <c r="N52" i="53"/>
  <c r="O52" i="53"/>
  <c r="S52" i="53"/>
  <c r="T52" i="53"/>
  <c r="U52" i="53"/>
  <c r="V52" i="53"/>
  <c r="X52" i="53"/>
  <c r="AA52" i="53"/>
  <c r="AB52" i="53"/>
  <c r="AC52" i="53"/>
  <c r="AD52" i="53"/>
  <c r="AE52" i="53"/>
  <c r="AF52" i="53"/>
  <c r="AG52" i="53"/>
  <c r="AH52" i="53"/>
  <c r="AI52" i="53"/>
  <c r="AJ52" i="53"/>
  <c r="AK52" i="53"/>
  <c r="AL52" i="53"/>
  <c r="AM52" i="53"/>
  <c r="AN52" i="53"/>
  <c r="AO52" i="53"/>
  <c r="AP52" i="53"/>
  <c r="AQ52" i="53"/>
  <c r="AS52" i="53"/>
  <c r="AT52" i="53"/>
  <c r="AU52" i="53"/>
  <c r="AZ52" i="53"/>
  <c r="BA52" i="53"/>
  <c r="BB52" i="53"/>
  <c r="BC52" i="53"/>
  <c r="BD52" i="53"/>
  <c r="BF52" i="53"/>
  <c r="BG52" i="53"/>
  <c r="BH52" i="53"/>
  <c r="C53" i="53"/>
  <c r="D53" i="53"/>
  <c r="F53" i="53"/>
  <c r="G53" i="53"/>
  <c r="H53" i="53"/>
  <c r="J53" i="53"/>
  <c r="K53" i="53"/>
  <c r="L53" i="53"/>
  <c r="M53" i="53"/>
  <c r="N53" i="53"/>
  <c r="O53" i="53"/>
  <c r="S53" i="53"/>
  <c r="T53" i="53"/>
  <c r="U53" i="53"/>
  <c r="V53" i="53"/>
  <c r="X53" i="53"/>
  <c r="AA53" i="53"/>
  <c r="AB53" i="53"/>
  <c r="AC53" i="53"/>
  <c r="AD53" i="53"/>
  <c r="AE53" i="53"/>
  <c r="AF53" i="53"/>
  <c r="AG53" i="53"/>
  <c r="AH53" i="53"/>
  <c r="AI53" i="53"/>
  <c r="AJ53" i="53"/>
  <c r="AK53" i="53"/>
  <c r="AL53" i="53"/>
  <c r="AM53" i="53"/>
  <c r="AN53" i="53"/>
  <c r="AO53" i="53"/>
  <c r="AP53" i="53"/>
  <c r="AQ53" i="53"/>
  <c r="AS53" i="53"/>
  <c r="AT53" i="53"/>
  <c r="AU53" i="53"/>
  <c r="AZ53" i="53"/>
  <c r="BA53" i="53"/>
  <c r="BB53" i="53"/>
  <c r="BC53" i="53"/>
  <c r="BD53" i="53"/>
  <c r="BF53" i="53"/>
  <c r="BG53" i="53"/>
  <c r="BH53" i="53"/>
  <c r="C54" i="53"/>
  <c r="D54" i="53"/>
  <c r="F54" i="53"/>
  <c r="G54" i="53"/>
  <c r="H54" i="53"/>
  <c r="J54" i="53"/>
  <c r="K54" i="53"/>
  <c r="L54" i="53"/>
  <c r="M54" i="53"/>
  <c r="N54" i="53"/>
  <c r="O54" i="53"/>
  <c r="S54" i="53"/>
  <c r="T54" i="53"/>
  <c r="U54" i="53"/>
  <c r="V54" i="53"/>
  <c r="X54" i="53"/>
  <c r="AA54" i="53"/>
  <c r="AB54" i="53"/>
  <c r="AC54" i="53"/>
  <c r="AD54" i="53"/>
  <c r="AE54" i="53"/>
  <c r="AF54" i="53"/>
  <c r="AG54" i="53"/>
  <c r="AH54" i="53"/>
  <c r="AI54" i="53"/>
  <c r="AJ54" i="53"/>
  <c r="AK54" i="53"/>
  <c r="AL54" i="53"/>
  <c r="AM54" i="53"/>
  <c r="AN54" i="53"/>
  <c r="AO54" i="53"/>
  <c r="AP54" i="53"/>
  <c r="AQ54" i="53"/>
  <c r="AS54" i="53"/>
  <c r="AT54" i="53"/>
  <c r="AU54" i="53"/>
  <c r="AZ54" i="53"/>
  <c r="BA54" i="53"/>
  <c r="BB54" i="53"/>
  <c r="BC54" i="53"/>
  <c r="BD54" i="53"/>
  <c r="BF54" i="53"/>
  <c r="BG54" i="53"/>
  <c r="BH54" i="53"/>
  <c r="C55" i="53"/>
  <c r="D55" i="53"/>
  <c r="F55" i="53"/>
  <c r="G55" i="53"/>
  <c r="H55" i="53"/>
  <c r="J55" i="53"/>
  <c r="K55" i="53"/>
  <c r="L55" i="53"/>
  <c r="M55" i="53"/>
  <c r="N55" i="53"/>
  <c r="O55" i="53"/>
  <c r="S55" i="53"/>
  <c r="T55" i="53"/>
  <c r="U55" i="53"/>
  <c r="V55" i="53"/>
  <c r="X55" i="53"/>
  <c r="AA55" i="53"/>
  <c r="AB55" i="53"/>
  <c r="AC55" i="53"/>
  <c r="AD55" i="53"/>
  <c r="AE55" i="53"/>
  <c r="AF55" i="53"/>
  <c r="AG55" i="53"/>
  <c r="AH55" i="53"/>
  <c r="AI55" i="53"/>
  <c r="AJ55" i="53"/>
  <c r="AK55" i="53"/>
  <c r="AL55" i="53"/>
  <c r="AM55" i="53"/>
  <c r="AN55" i="53"/>
  <c r="AO55" i="53"/>
  <c r="AP55" i="53"/>
  <c r="AQ55" i="53"/>
  <c r="AS55" i="53"/>
  <c r="AT55" i="53"/>
  <c r="AU55" i="53"/>
  <c r="AZ55" i="53"/>
  <c r="BA55" i="53"/>
  <c r="BB55" i="53"/>
  <c r="BC55" i="53"/>
  <c r="BD55" i="53"/>
  <c r="BF55" i="53"/>
  <c r="BG55" i="53"/>
  <c r="BH55" i="53"/>
  <c r="C56" i="53"/>
  <c r="D56" i="53"/>
  <c r="F56" i="53"/>
  <c r="G56" i="53"/>
  <c r="H56" i="53"/>
  <c r="J56" i="53"/>
  <c r="K56" i="53"/>
  <c r="L56" i="53"/>
  <c r="M56" i="53"/>
  <c r="N56" i="53"/>
  <c r="O56" i="53"/>
  <c r="S56" i="53"/>
  <c r="T56" i="53"/>
  <c r="U56" i="53"/>
  <c r="V56" i="53"/>
  <c r="X56" i="53"/>
  <c r="AA56" i="53"/>
  <c r="AB56" i="53"/>
  <c r="AC56" i="53"/>
  <c r="AD56" i="53"/>
  <c r="AE56" i="53"/>
  <c r="AF56" i="53"/>
  <c r="AG56" i="53"/>
  <c r="AH56" i="53"/>
  <c r="AI56" i="53"/>
  <c r="AJ56" i="53"/>
  <c r="AK56" i="53"/>
  <c r="AL56" i="53"/>
  <c r="AM56" i="53"/>
  <c r="AN56" i="53"/>
  <c r="AO56" i="53"/>
  <c r="AP56" i="53"/>
  <c r="AQ56" i="53"/>
  <c r="AS56" i="53"/>
  <c r="AT56" i="53"/>
  <c r="AU56" i="53"/>
  <c r="AZ56" i="53"/>
  <c r="BA56" i="53"/>
  <c r="BB56" i="53"/>
  <c r="BC56" i="53"/>
  <c r="BD56" i="53"/>
  <c r="BF56" i="53"/>
  <c r="BG56" i="53"/>
  <c r="BH56" i="53"/>
  <c r="C57" i="53"/>
  <c r="D57" i="53"/>
  <c r="F57" i="53"/>
  <c r="G57" i="53"/>
  <c r="H57" i="53"/>
  <c r="J57" i="53"/>
  <c r="K57" i="53"/>
  <c r="L57" i="53"/>
  <c r="M57" i="53"/>
  <c r="N57" i="53"/>
  <c r="O57" i="53"/>
  <c r="S57" i="53"/>
  <c r="T57" i="53"/>
  <c r="U57" i="53"/>
  <c r="V57" i="53"/>
  <c r="X57" i="53"/>
  <c r="AA57" i="53"/>
  <c r="AB57" i="53"/>
  <c r="AC57" i="53"/>
  <c r="AD57" i="53"/>
  <c r="AE57" i="53"/>
  <c r="AF57" i="53"/>
  <c r="AG57" i="53"/>
  <c r="AH57" i="53"/>
  <c r="AI57" i="53"/>
  <c r="AJ57" i="53"/>
  <c r="AK57" i="53"/>
  <c r="AL57" i="53"/>
  <c r="AM57" i="53"/>
  <c r="AN57" i="53"/>
  <c r="AO57" i="53"/>
  <c r="AP57" i="53"/>
  <c r="AQ57" i="53"/>
  <c r="AS57" i="53"/>
  <c r="AT57" i="53"/>
  <c r="AU57" i="53"/>
  <c r="AZ57" i="53"/>
  <c r="BA57" i="53"/>
  <c r="BB57" i="53"/>
  <c r="BC57" i="53"/>
  <c r="BD57" i="53"/>
  <c r="BF57" i="53"/>
  <c r="BG57" i="53"/>
  <c r="BH57" i="53"/>
  <c r="C58" i="53"/>
  <c r="D58" i="53"/>
  <c r="F58" i="53"/>
  <c r="G58" i="53"/>
  <c r="H58" i="53"/>
  <c r="J58" i="53"/>
  <c r="K58" i="53"/>
  <c r="L58" i="53"/>
  <c r="M58" i="53"/>
  <c r="N58" i="53"/>
  <c r="O58" i="53"/>
  <c r="S58" i="53"/>
  <c r="T58" i="53"/>
  <c r="U58" i="53"/>
  <c r="V58" i="53"/>
  <c r="X58" i="53"/>
  <c r="AA58" i="53"/>
  <c r="AB58" i="53"/>
  <c r="AC58" i="53"/>
  <c r="AD58" i="53"/>
  <c r="AE58" i="53"/>
  <c r="AF58" i="53"/>
  <c r="AG58" i="53"/>
  <c r="AH58" i="53"/>
  <c r="AI58" i="53"/>
  <c r="AJ58" i="53"/>
  <c r="AK58" i="53"/>
  <c r="AL58" i="53"/>
  <c r="AM58" i="53"/>
  <c r="AN58" i="53"/>
  <c r="AO58" i="53"/>
  <c r="AP58" i="53"/>
  <c r="AQ58" i="53"/>
  <c r="AS58" i="53"/>
  <c r="AT58" i="53"/>
  <c r="AU58" i="53"/>
  <c r="AZ58" i="53"/>
  <c r="BA58" i="53"/>
  <c r="BB58" i="53"/>
  <c r="BC58" i="53"/>
  <c r="BD58" i="53"/>
  <c r="BF58" i="53"/>
  <c r="BG58" i="53"/>
  <c r="BH58" i="53"/>
  <c r="C59" i="53"/>
  <c r="D59" i="53"/>
  <c r="F59" i="53"/>
  <c r="G59" i="53"/>
  <c r="H59" i="53"/>
  <c r="J59" i="53"/>
  <c r="K59" i="53"/>
  <c r="L59" i="53"/>
  <c r="M59" i="53"/>
  <c r="N59" i="53"/>
  <c r="O59" i="53"/>
  <c r="S59" i="53"/>
  <c r="T59" i="53"/>
  <c r="U59" i="53"/>
  <c r="V59" i="53"/>
  <c r="X59" i="53"/>
  <c r="AA59" i="53"/>
  <c r="AB59" i="53"/>
  <c r="AC59" i="53"/>
  <c r="AD59" i="53"/>
  <c r="AE59" i="53"/>
  <c r="AF59" i="53"/>
  <c r="AG59" i="53"/>
  <c r="AH59" i="53"/>
  <c r="AI59" i="53"/>
  <c r="AJ59" i="53"/>
  <c r="AK59" i="53"/>
  <c r="AL59" i="53"/>
  <c r="AM59" i="53"/>
  <c r="AN59" i="53"/>
  <c r="AO59" i="53"/>
  <c r="AP59" i="53"/>
  <c r="AQ59" i="53"/>
  <c r="AS59" i="53"/>
  <c r="AT59" i="53"/>
  <c r="AU59" i="53"/>
  <c r="AZ59" i="53"/>
  <c r="BA59" i="53"/>
  <c r="BB59" i="53"/>
  <c r="BC59" i="53"/>
  <c r="BD59" i="53"/>
  <c r="BF59" i="53"/>
  <c r="BG59" i="53"/>
  <c r="BH59" i="53"/>
  <c r="C60" i="53"/>
  <c r="D60" i="53"/>
  <c r="F60" i="53"/>
  <c r="G60" i="53"/>
  <c r="H60" i="53"/>
  <c r="J60" i="53"/>
  <c r="K60" i="53"/>
  <c r="L60" i="53"/>
  <c r="M60" i="53"/>
  <c r="N60" i="53"/>
  <c r="O60" i="53"/>
  <c r="S60" i="53"/>
  <c r="T60" i="53"/>
  <c r="U60" i="53"/>
  <c r="V60" i="53"/>
  <c r="X60" i="53"/>
  <c r="AA60" i="53"/>
  <c r="AB60" i="53"/>
  <c r="AC60" i="53"/>
  <c r="AD60" i="53"/>
  <c r="AE60" i="53"/>
  <c r="AF60" i="53"/>
  <c r="AG60" i="53"/>
  <c r="AH60" i="53"/>
  <c r="AI60" i="53"/>
  <c r="AJ60" i="53"/>
  <c r="AK60" i="53"/>
  <c r="AL60" i="53"/>
  <c r="AM60" i="53"/>
  <c r="AN60" i="53"/>
  <c r="AO60" i="53"/>
  <c r="AP60" i="53"/>
  <c r="AQ60" i="53"/>
  <c r="AS60" i="53"/>
  <c r="AT60" i="53"/>
  <c r="AU60" i="53"/>
  <c r="AZ60" i="53"/>
  <c r="BA60" i="53"/>
  <c r="BB60" i="53"/>
  <c r="BC60" i="53"/>
  <c r="BD60" i="53"/>
  <c r="BF60" i="53"/>
  <c r="BG60" i="53"/>
  <c r="BH60" i="53"/>
  <c r="C61" i="53"/>
  <c r="D61" i="53"/>
  <c r="F61" i="53"/>
  <c r="G61" i="53"/>
  <c r="H61" i="53"/>
  <c r="J61" i="53"/>
  <c r="K61" i="53"/>
  <c r="L61" i="53"/>
  <c r="M61" i="53"/>
  <c r="N61" i="53"/>
  <c r="O61" i="53"/>
  <c r="S61" i="53"/>
  <c r="T61" i="53"/>
  <c r="U61" i="53"/>
  <c r="V61" i="53"/>
  <c r="X61" i="53"/>
  <c r="AA61" i="53"/>
  <c r="AB61" i="53"/>
  <c r="AC61" i="53"/>
  <c r="AD61" i="53"/>
  <c r="AE61" i="53"/>
  <c r="AF61" i="53"/>
  <c r="AG61" i="53"/>
  <c r="AH61" i="53"/>
  <c r="AI61" i="53"/>
  <c r="AJ61" i="53"/>
  <c r="AK61" i="53"/>
  <c r="AL61" i="53"/>
  <c r="AM61" i="53"/>
  <c r="AN61" i="53"/>
  <c r="AO61" i="53"/>
  <c r="AP61" i="53"/>
  <c r="AQ61" i="53"/>
  <c r="AS61" i="53"/>
  <c r="AT61" i="53"/>
  <c r="AU61" i="53"/>
  <c r="AZ61" i="53"/>
  <c r="BA61" i="53"/>
  <c r="BB61" i="53"/>
  <c r="BC61" i="53"/>
  <c r="BD61" i="53"/>
  <c r="BF61" i="53"/>
  <c r="BG61" i="53"/>
  <c r="BH61" i="53"/>
  <c r="C62" i="53"/>
  <c r="D62" i="53"/>
  <c r="F62" i="53"/>
  <c r="G62" i="53"/>
  <c r="H62" i="53"/>
  <c r="J62" i="53"/>
  <c r="K62" i="53"/>
  <c r="L62" i="53"/>
  <c r="M62" i="53"/>
  <c r="N62" i="53"/>
  <c r="O62" i="53"/>
  <c r="S62" i="53"/>
  <c r="T62" i="53"/>
  <c r="U62" i="53"/>
  <c r="V62" i="53"/>
  <c r="X62" i="53"/>
  <c r="AA62" i="53"/>
  <c r="AB62" i="53"/>
  <c r="AC62" i="53"/>
  <c r="AD62" i="53"/>
  <c r="AE62" i="53"/>
  <c r="AF62" i="53"/>
  <c r="AG62" i="53"/>
  <c r="AH62" i="53"/>
  <c r="AI62" i="53"/>
  <c r="AJ62" i="53"/>
  <c r="AK62" i="53"/>
  <c r="AL62" i="53"/>
  <c r="AM62" i="53"/>
  <c r="AN62" i="53"/>
  <c r="AO62" i="53"/>
  <c r="AP62" i="53"/>
  <c r="AQ62" i="53"/>
  <c r="AS62" i="53"/>
  <c r="AT62" i="53"/>
  <c r="AU62" i="53"/>
  <c r="AZ62" i="53"/>
  <c r="BA62" i="53"/>
  <c r="BB62" i="53"/>
  <c r="BC62" i="53"/>
  <c r="BD62" i="53"/>
  <c r="BF62" i="53"/>
  <c r="BG62" i="53"/>
  <c r="BH62" i="53"/>
  <c r="C63" i="53"/>
  <c r="D63" i="53"/>
  <c r="F63" i="53"/>
  <c r="G63" i="53"/>
  <c r="H63" i="53"/>
  <c r="J63" i="53"/>
  <c r="K63" i="53"/>
  <c r="L63" i="53"/>
  <c r="M63" i="53"/>
  <c r="N63" i="53"/>
  <c r="O63" i="53"/>
  <c r="S63" i="53"/>
  <c r="T63" i="53"/>
  <c r="U63" i="53"/>
  <c r="V63" i="53"/>
  <c r="X63" i="53"/>
  <c r="AA63" i="53"/>
  <c r="AB63" i="53"/>
  <c r="AC63" i="53"/>
  <c r="AD63" i="53"/>
  <c r="AE63" i="53"/>
  <c r="AF63" i="53"/>
  <c r="AG63" i="53"/>
  <c r="AH63" i="53"/>
  <c r="AI63" i="53"/>
  <c r="AJ63" i="53"/>
  <c r="AK63" i="53"/>
  <c r="AL63" i="53"/>
  <c r="AM63" i="53"/>
  <c r="AN63" i="53"/>
  <c r="AO63" i="53"/>
  <c r="AP63" i="53"/>
  <c r="AQ63" i="53"/>
  <c r="AS63" i="53"/>
  <c r="AT63" i="53"/>
  <c r="AU63" i="53"/>
  <c r="AZ63" i="53"/>
  <c r="BA63" i="53"/>
  <c r="BB63" i="53"/>
  <c r="BC63" i="53"/>
  <c r="BD63" i="53"/>
  <c r="BF63" i="53"/>
  <c r="BG63" i="53"/>
  <c r="BH63" i="53"/>
  <c r="C64" i="53"/>
  <c r="D64" i="53"/>
  <c r="F64" i="53"/>
  <c r="G64" i="53"/>
  <c r="H64" i="53"/>
  <c r="J64" i="53"/>
  <c r="K64" i="53"/>
  <c r="L64" i="53"/>
  <c r="M64" i="53"/>
  <c r="N64" i="53"/>
  <c r="O64" i="53"/>
  <c r="S64" i="53"/>
  <c r="T64" i="53"/>
  <c r="U64" i="53"/>
  <c r="V64" i="53"/>
  <c r="X64" i="53"/>
  <c r="AA64" i="53"/>
  <c r="AB64" i="53"/>
  <c r="AC64" i="53"/>
  <c r="AD64" i="53"/>
  <c r="AE64" i="53"/>
  <c r="AF64" i="53"/>
  <c r="AG64" i="53"/>
  <c r="AH64" i="53"/>
  <c r="AI64" i="53"/>
  <c r="AJ64" i="53"/>
  <c r="AK64" i="53"/>
  <c r="AL64" i="53"/>
  <c r="AM64" i="53"/>
  <c r="AN64" i="53"/>
  <c r="AO64" i="53"/>
  <c r="AP64" i="53"/>
  <c r="AQ64" i="53"/>
  <c r="AS64" i="53"/>
  <c r="AT64" i="53"/>
  <c r="AU64" i="53"/>
  <c r="AZ64" i="53"/>
  <c r="BA64" i="53"/>
  <c r="BB64" i="53"/>
  <c r="BC64" i="53"/>
  <c r="BD64" i="53"/>
  <c r="BF64" i="53"/>
  <c r="BG64" i="53"/>
  <c r="BH64" i="53"/>
  <c r="C65" i="53"/>
  <c r="D65" i="53"/>
  <c r="F65" i="53"/>
  <c r="G65" i="53"/>
  <c r="H65" i="53"/>
  <c r="J65" i="53"/>
  <c r="K65" i="53"/>
  <c r="L65" i="53"/>
  <c r="M65" i="53"/>
  <c r="N65" i="53"/>
  <c r="O65" i="53"/>
  <c r="S65" i="53"/>
  <c r="T65" i="53"/>
  <c r="U65" i="53"/>
  <c r="V65" i="53"/>
  <c r="X65" i="53"/>
  <c r="AA65" i="53"/>
  <c r="AB65" i="53"/>
  <c r="AC65" i="53"/>
  <c r="AD65" i="53"/>
  <c r="AE65" i="53"/>
  <c r="AF65" i="53"/>
  <c r="AG65" i="53"/>
  <c r="AH65" i="53"/>
  <c r="AI65" i="53"/>
  <c r="AJ65" i="53"/>
  <c r="AK65" i="53"/>
  <c r="AL65" i="53"/>
  <c r="AM65" i="53"/>
  <c r="AN65" i="53"/>
  <c r="AO65" i="53"/>
  <c r="AP65" i="53"/>
  <c r="AQ65" i="53"/>
  <c r="AS65" i="53"/>
  <c r="AT65" i="53"/>
  <c r="AU65" i="53"/>
  <c r="AZ65" i="53"/>
  <c r="BA65" i="53"/>
  <c r="BB65" i="53"/>
  <c r="BC65" i="53"/>
  <c r="BD65" i="53"/>
  <c r="BF65" i="53"/>
  <c r="BG65" i="53"/>
  <c r="BH65" i="53"/>
  <c r="C66" i="53"/>
  <c r="D66" i="53"/>
  <c r="F66" i="53"/>
  <c r="G66" i="53"/>
  <c r="H66" i="53"/>
  <c r="J66" i="53"/>
  <c r="K66" i="53"/>
  <c r="L66" i="53"/>
  <c r="M66" i="53"/>
  <c r="N66" i="53"/>
  <c r="O66" i="53"/>
  <c r="S66" i="53"/>
  <c r="T66" i="53"/>
  <c r="U66" i="53"/>
  <c r="V66" i="53"/>
  <c r="X66" i="53"/>
  <c r="AA66" i="53"/>
  <c r="AB66" i="53"/>
  <c r="AC66" i="53"/>
  <c r="AD66" i="53"/>
  <c r="AE66" i="53"/>
  <c r="AF66" i="53"/>
  <c r="AG66" i="53"/>
  <c r="AH66" i="53"/>
  <c r="AI66" i="53"/>
  <c r="AJ66" i="53"/>
  <c r="AK66" i="53"/>
  <c r="AL66" i="53"/>
  <c r="AM66" i="53"/>
  <c r="AN66" i="53"/>
  <c r="AO66" i="53"/>
  <c r="AP66" i="53"/>
  <c r="AQ66" i="53"/>
  <c r="AS66" i="53"/>
  <c r="AT66" i="53"/>
  <c r="AU66" i="53"/>
  <c r="AZ66" i="53"/>
  <c r="BA66" i="53"/>
  <c r="BB66" i="53"/>
  <c r="BC66" i="53"/>
  <c r="BD66" i="53"/>
  <c r="BF66" i="53"/>
  <c r="BG66" i="53"/>
  <c r="BH66" i="53"/>
  <c r="C67" i="53"/>
  <c r="D67" i="53"/>
  <c r="F67" i="53"/>
  <c r="G67" i="53"/>
  <c r="H67" i="53"/>
  <c r="J67" i="53"/>
  <c r="K67" i="53"/>
  <c r="L67" i="53"/>
  <c r="M67" i="53"/>
  <c r="N67" i="53"/>
  <c r="O67" i="53"/>
  <c r="S67" i="53"/>
  <c r="T67" i="53"/>
  <c r="U67" i="53"/>
  <c r="V67" i="53"/>
  <c r="X67" i="53"/>
  <c r="AA67" i="53"/>
  <c r="AB67" i="53"/>
  <c r="AC67" i="53"/>
  <c r="AD67" i="53"/>
  <c r="AE67" i="53"/>
  <c r="AF67" i="53"/>
  <c r="AG67" i="53"/>
  <c r="AH67" i="53"/>
  <c r="AI67" i="53"/>
  <c r="AJ67" i="53"/>
  <c r="AK67" i="53"/>
  <c r="AL67" i="53"/>
  <c r="AM67" i="53"/>
  <c r="AN67" i="53"/>
  <c r="AO67" i="53"/>
  <c r="AP67" i="53"/>
  <c r="AQ67" i="53"/>
  <c r="AS67" i="53"/>
  <c r="AT67" i="53"/>
  <c r="AU67" i="53"/>
  <c r="AZ67" i="53"/>
  <c r="BA67" i="53"/>
  <c r="BB67" i="53"/>
  <c r="BC67" i="53"/>
  <c r="BD67" i="53"/>
  <c r="BF67" i="53"/>
  <c r="BG67" i="53"/>
  <c r="BH67" i="53"/>
  <c r="C68" i="53"/>
  <c r="D68" i="53"/>
  <c r="F68" i="53"/>
  <c r="G68" i="53"/>
  <c r="H68" i="53"/>
  <c r="J68" i="53"/>
  <c r="K68" i="53"/>
  <c r="L68" i="53"/>
  <c r="M68" i="53"/>
  <c r="N68" i="53"/>
  <c r="O68" i="53"/>
  <c r="S68" i="53"/>
  <c r="T68" i="53"/>
  <c r="U68" i="53"/>
  <c r="V68" i="53"/>
  <c r="X68" i="53"/>
  <c r="AA68" i="53"/>
  <c r="AB68" i="53"/>
  <c r="AC68" i="53"/>
  <c r="AD68" i="53"/>
  <c r="AE68" i="53"/>
  <c r="AF68" i="53"/>
  <c r="AG68" i="53"/>
  <c r="AH68" i="53"/>
  <c r="AI68" i="53"/>
  <c r="AJ68" i="53"/>
  <c r="AK68" i="53"/>
  <c r="AL68" i="53"/>
  <c r="AM68" i="53"/>
  <c r="AN68" i="53"/>
  <c r="AO68" i="53"/>
  <c r="AP68" i="53"/>
  <c r="AQ68" i="53"/>
  <c r="AS68" i="53"/>
  <c r="AT68" i="53"/>
  <c r="AU68" i="53"/>
  <c r="AZ68" i="53"/>
  <c r="BA68" i="53"/>
  <c r="BB68" i="53"/>
  <c r="BC68" i="53"/>
  <c r="BD68" i="53"/>
  <c r="BF68" i="53"/>
  <c r="BG68" i="53"/>
  <c r="BH68" i="53"/>
  <c r="C69" i="53"/>
  <c r="D69" i="53"/>
  <c r="F69" i="53"/>
  <c r="G69" i="53"/>
  <c r="H69" i="53"/>
  <c r="J69" i="53"/>
  <c r="K69" i="53"/>
  <c r="L69" i="53"/>
  <c r="M69" i="53"/>
  <c r="N69" i="53"/>
  <c r="O69" i="53"/>
  <c r="S69" i="53"/>
  <c r="T69" i="53"/>
  <c r="U69" i="53"/>
  <c r="V69" i="53"/>
  <c r="X69" i="53"/>
  <c r="AA69" i="53"/>
  <c r="AB69" i="53"/>
  <c r="AC69" i="53"/>
  <c r="AD69" i="53"/>
  <c r="AE69" i="53"/>
  <c r="AF69" i="53"/>
  <c r="AG69" i="53"/>
  <c r="AH69" i="53"/>
  <c r="AI69" i="53"/>
  <c r="AJ69" i="53"/>
  <c r="AK69" i="53"/>
  <c r="AL69" i="53"/>
  <c r="AM69" i="53"/>
  <c r="AN69" i="53"/>
  <c r="AO69" i="53"/>
  <c r="AP69" i="53"/>
  <c r="AQ69" i="53"/>
  <c r="AS69" i="53"/>
  <c r="AT69" i="53"/>
  <c r="AU69" i="53"/>
  <c r="AZ69" i="53"/>
  <c r="BA69" i="53"/>
  <c r="BB69" i="53"/>
  <c r="BC69" i="53"/>
  <c r="BD69" i="53"/>
  <c r="BF69" i="53"/>
  <c r="BG69" i="53"/>
  <c r="BH69" i="53"/>
  <c r="C70" i="53"/>
  <c r="D70" i="53"/>
  <c r="F70" i="53"/>
  <c r="G70" i="53"/>
  <c r="H70" i="53"/>
  <c r="J70" i="53"/>
  <c r="K70" i="53"/>
  <c r="L70" i="53"/>
  <c r="M70" i="53"/>
  <c r="N70" i="53"/>
  <c r="O70" i="53"/>
  <c r="S70" i="53"/>
  <c r="T70" i="53"/>
  <c r="U70" i="53"/>
  <c r="V70" i="53"/>
  <c r="X70" i="53"/>
  <c r="AA70" i="53"/>
  <c r="AB70" i="53"/>
  <c r="AC70" i="53"/>
  <c r="AD70" i="53"/>
  <c r="AE70" i="53"/>
  <c r="AF70" i="53"/>
  <c r="AG70" i="53"/>
  <c r="AH70" i="53"/>
  <c r="AI70" i="53"/>
  <c r="AJ70" i="53"/>
  <c r="AK70" i="53"/>
  <c r="AL70" i="53"/>
  <c r="AM70" i="53"/>
  <c r="AN70" i="53"/>
  <c r="AO70" i="53"/>
  <c r="AP70" i="53"/>
  <c r="AQ70" i="53"/>
  <c r="AS70" i="53"/>
  <c r="AT70" i="53"/>
  <c r="AU70" i="53"/>
  <c r="AZ70" i="53"/>
  <c r="BA70" i="53"/>
  <c r="BB70" i="53"/>
  <c r="BC70" i="53"/>
  <c r="BD70" i="53"/>
  <c r="BF70" i="53"/>
  <c r="BG70" i="53"/>
  <c r="BH70" i="53"/>
  <c r="C71" i="53"/>
  <c r="D71" i="53"/>
  <c r="F71" i="53"/>
  <c r="G71" i="53"/>
  <c r="H71" i="53"/>
  <c r="J71" i="53"/>
  <c r="K71" i="53"/>
  <c r="L71" i="53"/>
  <c r="M71" i="53"/>
  <c r="N71" i="53"/>
  <c r="O71" i="53"/>
  <c r="S71" i="53"/>
  <c r="T71" i="53"/>
  <c r="U71" i="53"/>
  <c r="V71" i="53"/>
  <c r="X71" i="53"/>
  <c r="AA71" i="53"/>
  <c r="AB71" i="53"/>
  <c r="AC71" i="53"/>
  <c r="AD71" i="53"/>
  <c r="AE71" i="53"/>
  <c r="AF71" i="53"/>
  <c r="AG71" i="53"/>
  <c r="AH71" i="53"/>
  <c r="AI71" i="53"/>
  <c r="AJ71" i="53"/>
  <c r="AK71" i="53"/>
  <c r="AL71" i="53"/>
  <c r="AM71" i="53"/>
  <c r="AN71" i="53"/>
  <c r="AO71" i="53"/>
  <c r="AP71" i="53"/>
  <c r="AQ71" i="53"/>
  <c r="AS71" i="53"/>
  <c r="AT71" i="53"/>
  <c r="AU71" i="53"/>
  <c r="AZ71" i="53"/>
  <c r="BA71" i="53"/>
  <c r="BB71" i="53"/>
  <c r="BC71" i="53"/>
  <c r="BD71" i="53"/>
  <c r="BF71" i="53"/>
  <c r="BG71" i="53"/>
  <c r="BH71" i="53"/>
  <c r="C72" i="53"/>
  <c r="D72" i="53"/>
  <c r="F72" i="53"/>
  <c r="G72" i="53"/>
  <c r="H72" i="53"/>
  <c r="J72" i="53"/>
  <c r="K72" i="53"/>
  <c r="L72" i="53"/>
  <c r="M72" i="53"/>
  <c r="N72" i="53"/>
  <c r="O72" i="53"/>
  <c r="S72" i="53"/>
  <c r="T72" i="53"/>
  <c r="U72" i="53"/>
  <c r="V72" i="53"/>
  <c r="X72" i="53"/>
  <c r="AA72" i="53"/>
  <c r="AB72" i="53"/>
  <c r="AC72" i="53"/>
  <c r="AD72" i="53"/>
  <c r="AE72" i="53"/>
  <c r="AF72" i="53"/>
  <c r="AG72" i="53"/>
  <c r="AH72" i="53"/>
  <c r="AI72" i="53"/>
  <c r="AJ72" i="53"/>
  <c r="AK72" i="53"/>
  <c r="AL72" i="53"/>
  <c r="AM72" i="53"/>
  <c r="AN72" i="53"/>
  <c r="AO72" i="53"/>
  <c r="AP72" i="53"/>
  <c r="AQ72" i="53"/>
  <c r="AS72" i="53"/>
  <c r="AT72" i="53"/>
  <c r="AU72" i="53"/>
  <c r="AZ72" i="53"/>
  <c r="BA72" i="53"/>
  <c r="BB72" i="53"/>
  <c r="BC72" i="53"/>
  <c r="BD72" i="53"/>
  <c r="BF72" i="53"/>
  <c r="BG72" i="53"/>
  <c r="BH72" i="53"/>
  <c r="C73" i="53"/>
  <c r="D73" i="53"/>
  <c r="F73" i="53"/>
  <c r="G73" i="53"/>
  <c r="H73" i="53"/>
  <c r="J73" i="53"/>
  <c r="K73" i="53"/>
  <c r="L73" i="53"/>
  <c r="M73" i="53"/>
  <c r="N73" i="53"/>
  <c r="O73" i="53"/>
  <c r="S73" i="53"/>
  <c r="T73" i="53"/>
  <c r="U73" i="53"/>
  <c r="V73" i="53"/>
  <c r="X73" i="53"/>
  <c r="AA73" i="53"/>
  <c r="AB73" i="53"/>
  <c r="AC73" i="53"/>
  <c r="AD73" i="53"/>
  <c r="AE73" i="53"/>
  <c r="AF73" i="53"/>
  <c r="AG73" i="53"/>
  <c r="AH73" i="53"/>
  <c r="AI73" i="53"/>
  <c r="AJ73" i="53"/>
  <c r="AK73" i="53"/>
  <c r="AL73" i="53"/>
  <c r="AM73" i="53"/>
  <c r="AN73" i="53"/>
  <c r="AO73" i="53"/>
  <c r="AP73" i="53"/>
  <c r="AQ73" i="53"/>
  <c r="AS73" i="53"/>
  <c r="AT73" i="53"/>
  <c r="AU73" i="53"/>
  <c r="AZ73" i="53"/>
  <c r="BA73" i="53"/>
  <c r="BB73" i="53"/>
  <c r="BC73" i="53"/>
  <c r="BD73" i="53"/>
  <c r="BF73" i="53"/>
  <c r="BG73" i="53"/>
  <c r="BH73" i="53"/>
  <c r="C74" i="53"/>
  <c r="D74" i="53"/>
  <c r="F74" i="53"/>
  <c r="G74" i="53"/>
  <c r="H74" i="53"/>
  <c r="J74" i="53"/>
  <c r="K74" i="53"/>
  <c r="L74" i="53"/>
  <c r="M74" i="53"/>
  <c r="N74" i="53"/>
  <c r="O74" i="53"/>
  <c r="S74" i="53"/>
  <c r="T74" i="53"/>
  <c r="U74" i="53"/>
  <c r="V74" i="53"/>
  <c r="X74" i="53"/>
  <c r="AA74" i="53"/>
  <c r="AB74" i="53"/>
  <c r="AC74" i="53"/>
  <c r="AD74" i="53"/>
  <c r="AE74" i="53"/>
  <c r="AF74" i="53"/>
  <c r="AG74" i="53"/>
  <c r="AH74" i="53"/>
  <c r="AI74" i="53"/>
  <c r="AJ74" i="53"/>
  <c r="AK74" i="53"/>
  <c r="AL74" i="53"/>
  <c r="AM74" i="53"/>
  <c r="AN74" i="53"/>
  <c r="AO74" i="53"/>
  <c r="AP74" i="53"/>
  <c r="AQ74" i="53"/>
  <c r="AS74" i="53"/>
  <c r="AT74" i="53"/>
  <c r="AU74" i="53"/>
  <c r="AZ74" i="53"/>
  <c r="BA74" i="53"/>
  <c r="BB74" i="53"/>
  <c r="BC74" i="53"/>
  <c r="BD74" i="53"/>
  <c r="BF74" i="53"/>
  <c r="BG74" i="53"/>
  <c r="BH74" i="53"/>
  <c r="C75" i="53"/>
  <c r="D75" i="53"/>
  <c r="F75" i="53"/>
  <c r="G75" i="53"/>
  <c r="H75" i="53"/>
  <c r="J75" i="53"/>
  <c r="K75" i="53"/>
  <c r="L75" i="53"/>
  <c r="M75" i="53"/>
  <c r="N75" i="53"/>
  <c r="O75" i="53"/>
  <c r="S75" i="53"/>
  <c r="T75" i="53"/>
  <c r="U75" i="53"/>
  <c r="V75" i="53"/>
  <c r="X75" i="53"/>
  <c r="AA75" i="53"/>
  <c r="AB75" i="53"/>
  <c r="AC75" i="53"/>
  <c r="AD75" i="53"/>
  <c r="AE75" i="53"/>
  <c r="AF75" i="53"/>
  <c r="AG75" i="53"/>
  <c r="AH75" i="53"/>
  <c r="AI75" i="53"/>
  <c r="AJ75" i="53"/>
  <c r="AK75" i="53"/>
  <c r="AL75" i="53"/>
  <c r="AM75" i="53"/>
  <c r="AN75" i="53"/>
  <c r="AO75" i="53"/>
  <c r="AP75" i="53"/>
  <c r="AQ75" i="53"/>
  <c r="AS75" i="53"/>
  <c r="AT75" i="53"/>
  <c r="AU75" i="53"/>
  <c r="AZ75" i="53"/>
  <c r="BA75" i="53"/>
  <c r="BB75" i="53"/>
  <c r="BC75" i="53"/>
  <c r="BD75" i="53"/>
  <c r="BF75" i="53"/>
  <c r="BG75" i="53"/>
  <c r="BH75" i="53"/>
  <c r="C76" i="53"/>
  <c r="D76" i="53"/>
  <c r="F76" i="53"/>
  <c r="G76" i="53"/>
  <c r="H76" i="53"/>
  <c r="J76" i="53"/>
  <c r="K76" i="53"/>
  <c r="L76" i="53"/>
  <c r="M76" i="53"/>
  <c r="N76" i="53"/>
  <c r="O76" i="53"/>
  <c r="S76" i="53"/>
  <c r="T76" i="53"/>
  <c r="U76" i="53"/>
  <c r="V76" i="53"/>
  <c r="X76" i="53"/>
  <c r="AA76" i="53"/>
  <c r="AB76" i="53"/>
  <c r="AC76" i="53"/>
  <c r="AD76" i="53"/>
  <c r="AE76" i="53"/>
  <c r="AF76" i="53"/>
  <c r="AG76" i="53"/>
  <c r="AH76" i="53"/>
  <c r="AI76" i="53"/>
  <c r="AJ76" i="53"/>
  <c r="AK76" i="53"/>
  <c r="AL76" i="53"/>
  <c r="AM76" i="53"/>
  <c r="AN76" i="53"/>
  <c r="AO76" i="53"/>
  <c r="AP76" i="53"/>
  <c r="AQ76" i="53"/>
  <c r="AS76" i="53"/>
  <c r="AT76" i="53"/>
  <c r="AU76" i="53"/>
  <c r="AZ76" i="53"/>
  <c r="BA76" i="53"/>
  <c r="BB76" i="53"/>
  <c r="BC76" i="53"/>
  <c r="BD76" i="53"/>
  <c r="BF76" i="53"/>
  <c r="BG76" i="53"/>
  <c r="BH76" i="53"/>
  <c r="C77" i="53"/>
  <c r="D77" i="53"/>
  <c r="F77" i="53"/>
  <c r="G77" i="53"/>
  <c r="H77" i="53"/>
  <c r="J77" i="53"/>
  <c r="K77" i="53"/>
  <c r="L77" i="53"/>
  <c r="M77" i="53"/>
  <c r="N77" i="53"/>
  <c r="O77" i="53"/>
  <c r="S77" i="53"/>
  <c r="T77" i="53"/>
  <c r="U77" i="53"/>
  <c r="V77" i="53"/>
  <c r="X77" i="53"/>
  <c r="AA77" i="53"/>
  <c r="AB77" i="53"/>
  <c r="AC77" i="53"/>
  <c r="AD77" i="53"/>
  <c r="AE77" i="53"/>
  <c r="AF77" i="53"/>
  <c r="AG77" i="53"/>
  <c r="AH77" i="53"/>
  <c r="AI77" i="53"/>
  <c r="AJ77" i="53"/>
  <c r="AK77" i="53"/>
  <c r="AL77" i="53"/>
  <c r="AM77" i="53"/>
  <c r="AN77" i="53"/>
  <c r="AO77" i="53"/>
  <c r="AP77" i="53"/>
  <c r="AQ77" i="53"/>
  <c r="AS77" i="53"/>
  <c r="AT77" i="53"/>
  <c r="AU77" i="53"/>
  <c r="AZ77" i="53"/>
  <c r="BA77" i="53"/>
  <c r="BB77" i="53"/>
  <c r="BC77" i="53"/>
  <c r="BD77" i="53"/>
  <c r="BF77" i="53"/>
  <c r="BG77" i="53"/>
  <c r="BH77" i="53"/>
  <c r="C78" i="53"/>
  <c r="D78" i="53"/>
  <c r="F78" i="53"/>
  <c r="G78" i="53"/>
  <c r="H78" i="53"/>
  <c r="J78" i="53"/>
  <c r="K78" i="53"/>
  <c r="L78" i="53"/>
  <c r="M78" i="53"/>
  <c r="N78" i="53"/>
  <c r="O78" i="53"/>
  <c r="S78" i="53"/>
  <c r="T78" i="53"/>
  <c r="U78" i="53"/>
  <c r="V78" i="53"/>
  <c r="X78" i="53"/>
  <c r="AA78" i="53"/>
  <c r="AB78" i="53"/>
  <c r="AC78" i="53"/>
  <c r="AD78" i="53"/>
  <c r="AE78" i="53"/>
  <c r="AF78" i="53"/>
  <c r="AG78" i="53"/>
  <c r="AH78" i="53"/>
  <c r="AI78" i="53"/>
  <c r="AJ78" i="53"/>
  <c r="AK78" i="53"/>
  <c r="AL78" i="53"/>
  <c r="AM78" i="53"/>
  <c r="AN78" i="53"/>
  <c r="AO78" i="53"/>
  <c r="AP78" i="53"/>
  <c r="AQ78" i="53"/>
  <c r="AS78" i="53"/>
  <c r="AT78" i="53"/>
  <c r="AU78" i="53"/>
  <c r="AZ78" i="53"/>
  <c r="BA78" i="53"/>
  <c r="BB78" i="53"/>
  <c r="BC78" i="53"/>
  <c r="BD78" i="53"/>
  <c r="BF78" i="53"/>
  <c r="BG78" i="53"/>
  <c r="BH78" i="53"/>
  <c r="C79" i="53"/>
  <c r="D79" i="53"/>
  <c r="F79" i="53"/>
  <c r="G79" i="53"/>
  <c r="H79" i="53"/>
  <c r="J79" i="53"/>
  <c r="K79" i="53"/>
  <c r="L79" i="53"/>
  <c r="M79" i="53"/>
  <c r="N79" i="53"/>
  <c r="O79" i="53"/>
  <c r="S79" i="53"/>
  <c r="T79" i="53"/>
  <c r="U79" i="53"/>
  <c r="V79" i="53"/>
  <c r="X79" i="53"/>
  <c r="AA79" i="53"/>
  <c r="AB79" i="53"/>
  <c r="AC79" i="53"/>
  <c r="AD79" i="53"/>
  <c r="AE79" i="53"/>
  <c r="AF79" i="53"/>
  <c r="AG79" i="53"/>
  <c r="AH79" i="53"/>
  <c r="AI79" i="53"/>
  <c r="AJ79" i="53"/>
  <c r="AK79" i="53"/>
  <c r="AL79" i="53"/>
  <c r="AM79" i="53"/>
  <c r="AN79" i="53"/>
  <c r="AO79" i="53"/>
  <c r="AP79" i="53"/>
  <c r="AQ79" i="53"/>
  <c r="AS79" i="53"/>
  <c r="AT79" i="53"/>
  <c r="AU79" i="53"/>
  <c r="AZ79" i="53"/>
  <c r="BA79" i="53"/>
  <c r="BB79" i="53"/>
  <c r="BC79" i="53"/>
  <c r="BD79" i="53"/>
  <c r="BF79" i="53"/>
  <c r="BG79" i="53"/>
  <c r="BH79" i="53"/>
  <c r="C80" i="53"/>
  <c r="D80" i="53"/>
  <c r="F80" i="53"/>
  <c r="G80" i="53"/>
  <c r="H80" i="53"/>
  <c r="J80" i="53"/>
  <c r="K80" i="53"/>
  <c r="L80" i="53"/>
  <c r="M80" i="53"/>
  <c r="N80" i="53"/>
  <c r="O80" i="53"/>
  <c r="S80" i="53"/>
  <c r="T80" i="53"/>
  <c r="U80" i="53"/>
  <c r="V80" i="53"/>
  <c r="X80" i="53"/>
  <c r="AA80" i="53"/>
  <c r="AB80" i="53"/>
  <c r="AC80" i="53"/>
  <c r="AD80" i="53"/>
  <c r="AE80" i="53"/>
  <c r="AF80" i="53"/>
  <c r="AG80" i="53"/>
  <c r="AH80" i="53"/>
  <c r="AI80" i="53"/>
  <c r="AJ80" i="53"/>
  <c r="AK80" i="53"/>
  <c r="AL80" i="53"/>
  <c r="AM80" i="53"/>
  <c r="AN80" i="53"/>
  <c r="AO80" i="53"/>
  <c r="AP80" i="53"/>
  <c r="AQ80" i="53"/>
  <c r="AS80" i="53"/>
  <c r="AT80" i="53"/>
  <c r="AU80" i="53"/>
  <c r="AZ80" i="53"/>
  <c r="BA80" i="53"/>
  <c r="BB80" i="53"/>
  <c r="BC80" i="53"/>
  <c r="BD80" i="53"/>
  <c r="BF80" i="53"/>
  <c r="BG80" i="53"/>
  <c r="BH80" i="53"/>
  <c r="C81" i="53"/>
  <c r="D81" i="53"/>
  <c r="F81" i="53"/>
  <c r="G81" i="53"/>
  <c r="H81" i="53"/>
  <c r="J81" i="53"/>
  <c r="K81" i="53"/>
  <c r="L81" i="53"/>
  <c r="M81" i="53"/>
  <c r="N81" i="53"/>
  <c r="O81" i="53"/>
  <c r="S81" i="53"/>
  <c r="T81" i="53"/>
  <c r="U81" i="53"/>
  <c r="V81" i="53"/>
  <c r="X81" i="53"/>
  <c r="AA81" i="53"/>
  <c r="AB81" i="53"/>
  <c r="AC81" i="53"/>
  <c r="AD81" i="53"/>
  <c r="AE81" i="53"/>
  <c r="AF81" i="53"/>
  <c r="AG81" i="53"/>
  <c r="AH81" i="53"/>
  <c r="AI81" i="53"/>
  <c r="AJ81" i="53"/>
  <c r="AK81" i="53"/>
  <c r="AL81" i="53"/>
  <c r="AM81" i="53"/>
  <c r="AN81" i="53"/>
  <c r="AO81" i="53"/>
  <c r="AP81" i="53"/>
  <c r="AQ81" i="53"/>
  <c r="AS81" i="53"/>
  <c r="AT81" i="53"/>
  <c r="AU81" i="53"/>
  <c r="AZ81" i="53"/>
  <c r="BA81" i="53"/>
  <c r="BB81" i="53"/>
  <c r="BC81" i="53"/>
  <c r="BD81" i="53"/>
  <c r="BF81" i="53"/>
  <c r="BG81" i="53"/>
  <c r="BH81" i="53"/>
  <c r="C82" i="53"/>
  <c r="D82" i="53"/>
  <c r="F82" i="53"/>
  <c r="G82" i="53"/>
  <c r="H82" i="53"/>
  <c r="J82" i="53"/>
  <c r="K82" i="53"/>
  <c r="L82" i="53"/>
  <c r="M82" i="53"/>
  <c r="N82" i="53"/>
  <c r="O82" i="53"/>
  <c r="S82" i="53"/>
  <c r="T82" i="53"/>
  <c r="U82" i="53"/>
  <c r="V82" i="53"/>
  <c r="X82" i="53"/>
  <c r="AA82" i="53"/>
  <c r="AB82" i="53"/>
  <c r="AC82" i="53"/>
  <c r="AD82" i="53"/>
  <c r="AE82" i="53"/>
  <c r="AF82" i="53"/>
  <c r="AG82" i="53"/>
  <c r="AH82" i="53"/>
  <c r="AI82" i="53"/>
  <c r="AJ82" i="53"/>
  <c r="AK82" i="53"/>
  <c r="AL82" i="53"/>
  <c r="AM82" i="53"/>
  <c r="AN82" i="53"/>
  <c r="AO82" i="53"/>
  <c r="AP82" i="53"/>
  <c r="AQ82" i="53"/>
  <c r="AS82" i="53"/>
  <c r="AT82" i="53"/>
  <c r="AU82" i="53"/>
  <c r="AZ82" i="53"/>
  <c r="BA82" i="53"/>
  <c r="BB82" i="53"/>
  <c r="BC82" i="53"/>
  <c r="BD82" i="53"/>
  <c r="BF82" i="53"/>
  <c r="BG82" i="53"/>
  <c r="BH82" i="53"/>
  <c r="C83" i="53"/>
  <c r="D83" i="53"/>
  <c r="F83" i="53"/>
  <c r="G83" i="53"/>
  <c r="H83" i="53"/>
  <c r="J83" i="53"/>
  <c r="K83" i="53"/>
  <c r="L83" i="53"/>
  <c r="M83" i="53"/>
  <c r="N83" i="53"/>
  <c r="O83" i="53"/>
  <c r="S83" i="53"/>
  <c r="T83" i="53"/>
  <c r="U83" i="53"/>
  <c r="V83" i="53"/>
  <c r="X83" i="53"/>
  <c r="AA83" i="53"/>
  <c r="AB83" i="53"/>
  <c r="AC83" i="53"/>
  <c r="AD83" i="53"/>
  <c r="AE83" i="53"/>
  <c r="AF83" i="53"/>
  <c r="AG83" i="53"/>
  <c r="AH83" i="53"/>
  <c r="AI83" i="53"/>
  <c r="AJ83" i="53"/>
  <c r="AK83" i="53"/>
  <c r="AL83" i="53"/>
  <c r="AM83" i="53"/>
  <c r="AN83" i="53"/>
  <c r="AO83" i="53"/>
  <c r="AP83" i="53"/>
  <c r="AQ83" i="53"/>
  <c r="AS83" i="53"/>
  <c r="AT83" i="53"/>
  <c r="AU83" i="53"/>
  <c r="AZ83" i="53"/>
  <c r="BA83" i="53"/>
  <c r="BB83" i="53"/>
  <c r="BC83" i="53"/>
  <c r="BD83" i="53"/>
  <c r="BF83" i="53"/>
  <c r="BG83" i="53"/>
  <c r="BH83" i="53"/>
  <c r="C84" i="53"/>
  <c r="D84" i="53"/>
  <c r="F84" i="53"/>
  <c r="G84" i="53"/>
  <c r="H84" i="53"/>
  <c r="J84" i="53"/>
  <c r="K84" i="53"/>
  <c r="L84" i="53"/>
  <c r="M84" i="53"/>
  <c r="N84" i="53"/>
  <c r="O84" i="53"/>
  <c r="S84" i="53"/>
  <c r="T84" i="53"/>
  <c r="U84" i="53"/>
  <c r="V84" i="53"/>
  <c r="X84" i="53"/>
  <c r="AA84" i="53"/>
  <c r="AB84" i="53"/>
  <c r="AC84" i="53"/>
  <c r="AD84" i="53"/>
  <c r="AE84" i="53"/>
  <c r="AF84" i="53"/>
  <c r="AG84" i="53"/>
  <c r="AH84" i="53"/>
  <c r="AI84" i="53"/>
  <c r="AJ84" i="53"/>
  <c r="AK84" i="53"/>
  <c r="AL84" i="53"/>
  <c r="AM84" i="53"/>
  <c r="AN84" i="53"/>
  <c r="AO84" i="53"/>
  <c r="AP84" i="53"/>
  <c r="AQ84" i="53"/>
  <c r="AS84" i="53"/>
  <c r="AT84" i="53"/>
  <c r="AU84" i="53"/>
  <c r="AZ84" i="53"/>
  <c r="BA84" i="53"/>
  <c r="BB84" i="53"/>
  <c r="BC84" i="53"/>
  <c r="BD84" i="53"/>
  <c r="BF84" i="53"/>
  <c r="BG84" i="53"/>
  <c r="BH84" i="53"/>
  <c r="C85" i="53"/>
  <c r="D85" i="53"/>
  <c r="F85" i="53"/>
  <c r="G85" i="53"/>
  <c r="H85" i="53"/>
  <c r="J85" i="53"/>
  <c r="K85" i="53"/>
  <c r="L85" i="53"/>
  <c r="M85" i="53"/>
  <c r="N85" i="53"/>
  <c r="O85" i="53"/>
  <c r="S85" i="53"/>
  <c r="T85" i="53"/>
  <c r="U85" i="53"/>
  <c r="V85" i="53"/>
  <c r="X85" i="53"/>
  <c r="AA85" i="53"/>
  <c r="AB85" i="53"/>
  <c r="AC85" i="53"/>
  <c r="AD85" i="53"/>
  <c r="AE85" i="53"/>
  <c r="AF85" i="53"/>
  <c r="AG85" i="53"/>
  <c r="AH85" i="53"/>
  <c r="AI85" i="53"/>
  <c r="AJ85" i="53"/>
  <c r="AK85" i="53"/>
  <c r="AL85" i="53"/>
  <c r="AM85" i="53"/>
  <c r="AN85" i="53"/>
  <c r="AO85" i="53"/>
  <c r="AP85" i="53"/>
  <c r="AQ85" i="53"/>
  <c r="AS85" i="53"/>
  <c r="AT85" i="53"/>
  <c r="AU85" i="53"/>
  <c r="AZ85" i="53"/>
  <c r="BA85" i="53"/>
  <c r="BB85" i="53"/>
  <c r="BC85" i="53"/>
  <c r="BD85" i="53"/>
  <c r="BF85" i="53"/>
  <c r="BG85" i="53"/>
  <c r="BH85" i="53"/>
  <c r="C86" i="53"/>
  <c r="D86" i="53"/>
  <c r="F86" i="53"/>
  <c r="G86" i="53"/>
  <c r="H86" i="53"/>
  <c r="J86" i="53"/>
  <c r="K86" i="53"/>
  <c r="L86" i="53"/>
  <c r="M86" i="53"/>
  <c r="N86" i="53"/>
  <c r="O86" i="53"/>
  <c r="S86" i="53"/>
  <c r="T86" i="53"/>
  <c r="U86" i="53"/>
  <c r="V86" i="53"/>
  <c r="X86" i="53"/>
  <c r="AA86" i="53"/>
  <c r="AB86" i="53"/>
  <c r="AC86" i="53"/>
  <c r="AD86" i="53"/>
  <c r="AE86" i="53"/>
  <c r="AF86" i="53"/>
  <c r="AG86" i="53"/>
  <c r="AH86" i="53"/>
  <c r="AI86" i="53"/>
  <c r="AJ86" i="53"/>
  <c r="AK86" i="53"/>
  <c r="AL86" i="53"/>
  <c r="AM86" i="53"/>
  <c r="AN86" i="53"/>
  <c r="AO86" i="53"/>
  <c r="AP86" i="53"/>
  <c r="AQ86" i="53"/>
  <c r="AS86" i="53"/>
  <c r="AT86" i="53"/>
  <c r="AU86" i="53"/>
  <c r="AZ86" i="53"/>
  <c r="BA86" i="53"/>
  <c r="BB86" i="53"/>
  <c r="BC86" i="53"/>
  <c r="BD86" i="53"/>
  <c r="BF86" i="53"/>
  <c r="BG86" i="53"/>
  <c r="BH86" i="53"/>
  <c r="C87" i="53"/>
  <c r="D87" i="53"/>
  <c r="F87" i="53"/>
  <c r="G87" i="53"/>
  <c r="H87" i="53"/>
  <c r="J87" i="53"/>
  <c r="K87" i="53"/>
  <c r="L87" i="53"/>
  <c r="M87" i="53"/>
  <c r="N87" i="53"/>
  <c r="O87" i="53"/>
  <c r="S87" i="53"/>
  <c r="T87" i="53"/>
  <c r="U87" i="53"/>
  <c r="V87" i="53"/>
  <c r="X87" i="53"/>
  <c r="AA87" i="53"/>
  <c r="AB87" i="53"/>
  <c r="AC87" i="53"/>
  <c r="AD87" i="53"/>
  <c r="AE87" i="53"/>
  <c r="AF87" i="53"/>
  <c r="AG87" i="53"/>
  <c r="AH87" i="53"/>
  <c r="AI87" i="53"/>
  <c r="AJ87" i="53"/>
  <c r="AK87" i="53"/>
  <c r="AL87" i="53"/>
  <c r="AM87" i="53"/>
  <c r="AN87" i="53"/>
  <c r="AO87" i="53"/>
  <c r="AP87" i="53"/>
  <c r="AQ87" i="53"/>
  <c r="AS87" i="53"/>
  <c r="AT87" i="53"/>
  <c r="AU87" i="53"/>
  <c r="AZ87" i="53"/>
  <c r="BA87" i="53"/>
  <c r="BB87" i="53"/>
  <c r="BC87" i="53"/>
  <c r="BD87" i="53"/>
  <c r="BF87" i="53"/>
  <c r="BG87" i="53"/>
  <c r="BH87" i="53"/>
  <c r="C88" i="53"/>
  <c r="D88" i="53"/>
  <c r="F88" i="53"/>
  <c r="G88" i="53"/>
  <c r="H88" i="53"/>
  <c r="J88" i="53"/>
  <c r="K88" i="53"/>
  <c r="L88" i="53"/>
  <c r="M88" i="53"/>
  <c r="N88" i="53"/>
  <c r="O88" i="53"/>
  <c r="S88" i="53"/>
  <c r="T88" i="53"/>
  <c r="U88" i="53"/>
  <c r="V88" i="53"/>
  <c r="X88" i="53"/>
  <c r="AA88" i="53"/>
  <c r="AB88" i="53"/>
  <c r="AC88" i="53"/>
  <c r="AD88" i="53"/>
  <c r="AE88" i="53"/>
  <c r="AF88" i="53"/>
  <c r="AG88" i="53"/>
  <c r="AH88" i="53"/>
  <c r="AI88" i="53"/>
  <c r="AJ88" i="53"/>
  <c r="AK88" i="53"/>
  <c r="AL88" i="53"/>
  <c r="AM88" i="53"/>
  <c r="AN88" i="53"/>
  <c r="AO88" i="53"/>
  <c r="AP88" i="53"/>
  <c r="AQ88" i="53"/>
  <c r="AS88" i="53"/>
  <c r="AT88" i="53"/>
  <c r="AU88" i="53"/>
  <c r="AZ88" i="53"/>
  <c r="BA88" i="53"/>
  <c r="BB88" i="53"/>
  <c r="BC88" i="53"/>
  <c r="BD88" i="53"/>
  <c r="BF88" i="53"/>
  <c r="BG88" i="53"/>
  <c r="BH88" i="53"/>
  <c r="C89" i="53"/>
  <c r="D89" i="53"/>
  <c r="F89" i="53"/>
  <c r="G89" i="53"/>
  <c r="H89" i="53"/>
  <c r="J89" i="53"/>
  <c r="K89" i="53"/>
  <c r="L89" i="53"/>
  <c r="M89" i="53"/>
  <c r="N89" i="53"/>
  <c r="O89" i="53"/>
  <c r="S89" i="53"/>
  <c r="T89" i="53"/>
  <c r="U89" i="53"/>
  <c r="V89" i="53"/>
  <c r="X89" i="53"/>
  <c r="AA89" i="53"/>
  <c r="AB89" i="53"/>
  <c r="AC89" i="53"/>
  <c r="AD89" i="53"/>
  <c r="AE89" i="53"/>
  <c r="AF89" i="53"/>
  <c r="AG89" i="53"/>
  <c r="AH89" i="53"/>
  <c r="AI89" i="53"/>
  <c r="AJ89" i="53"/>
  <c r="AK89" i="53"/>
  <c r="AL89" i="53"/>
  <c r="AM89" i="53"/>
  <c r="AN89" i="53"/>
  <c r="AO89" i="53"/>
  <c r="AP89" i="53"/>
  <c r="AQ89" i="53"/>
  <c r="AS89" i="53"/>
  <c r="AT89" i="53"/>
  <c r="AU89" i="53"/>
  <c r="AZ89" i="53"/>
  <c r="BA89" i="53"/>
  <c r="BB89" i="53"/>
  <c r="BC89" i="53"/>
  <c r="BD89" i="53"/>
  <c r="BF89" i="53"/>
  <c r="BG89" i="53"/>
  <c r="BH89" i="53"/>
  <c r="C90" i="53"/>
  <c r="D90" i="53"/>
  <c r="F90" i="53"/>
  <c r="G90" i="53"/>
  <c r="H90" i="53"/>
  <c r="J90" i="53"/>
  <c r="K90" i="53"/>
  <c r="L90" i="53"/>
  <c r="M90" i="53"/>
  <c r="N90" i="53"/>
  <c r="O90" i="53"/>
  <c r="S90" i="53"/>
  <c r="T90" i="53"/>
  <c r="U90" i="53"/>
  <c r="V90" i="53"/>
  <c r="X90" i="53"/>
  <c r="AA90" i="53"/>
  <c r="AB90" i="53"/>
  <c r="AC90" i="53"/>
  <c r="AD90" i="53"/>
  <c r="AE90" i="53"/>
  <c r="AF90" i="53"/>
  <c r="AG90" i="53"/>
  <c r="AH90" i="53"/>
  <c r="AI90" i="53"/>
  <c r="AJ90" i="53"/>
  <c r="AK90" i="53"/>
  <c r="AL90" i="53"/>
  <c r="AM90" i="53"/>
  <c r="AN90" i="53"/>
  <c r="AO90" i="53"/>
  <c r="AP90" i="53"/>
  <c r="AQ90" i="53"/>
  <c r="AS90" i="53"/>
  <c r="AT90" i="53"/>
  <c r="AU90" i="53"/>
  <c r="AZ90" i="53"/>
  <c r="BA90" i="53"/>
  <c r="BB90" i="53"/>
  <c r="BC90" i="53"/>
  <c r="BD90" i="53"/>
  <c r="BF90" i="53"/>
  <c r="BG90" i="53"/>
  <c r="BH90" i="53"/>
  <c r="C91" i="53"/>
  <c r="D91" i="53"/>
  <c r="F91" i="53"/>
  <c r="G91" i="53"/>
  <c r="H91" i="53"/>
  <c r="J91" i="53"/>
  <c r="K91" i="53"/>
  <c r="L91" i="53"/>
  <c r="M91" i="53"/>
  <c r="N91" i="53"/>
  <c r="O91" i="53"/>
  <c r="S91" i="53"/>
  <c r="T91" i="53"/>
  <c r="U91" i="53"/>
  <c r="V91" i="53"/>
  <c r="X91" i="53"/>
  <c r="AA91" i="53"/>
  <c r="AB91" i="53"/>
  <c r="AC91" i="53"/>
  <c r="AD91" i="53"/>
  <c r="AE91" i="53"/>
  <c r="AF91" i="53"/>
  <c r="AG91" i="53"/>
  <c r="AH91" i="53"/>
  <c r="AI91" i="53"/>
  <c r="AJ91" i="53"/>
  <c r="AK91" i="53"/>
  <c r="AL91" i="53"/>
  <c r="AM91" i="53"/>
  <c r="AN91" i="53"/>
  <c r="AO91" i="53"/>
  <c r="AP91" i="53"/>
  <c r="AQ91" i="53"/>
  <c r="AS91" i="53"/>
  <c r="AT91" i="53"/>
  <c r="AU91" i="53"/>
  <c r="AZ91" i="53"/>
  <c r="BA91" i="53"/>
  <c r="BB91" i="53"/>
  <c r="BC91" i="53"/>
  <c r="BD91" i="53"/>
  <c r="BF91" i="53"/>
  <c r="BG91" i="53"/>
  <c r="BH91" i="53"/>
  <c r="C92" i="53"/>
  <c r="D92" i="53"/>
  <c r="F92" i="53"/>
  <c r="G92" i="53"/>
  <c r="H92" i="53"/>
  <c r="J92" i="53"/>
  <c r="K92" i="53"/>
  <c r="L92" i="53"/>
  <c r="M92" i="53"/>
  <c r="N92" i="53"/>
  <c r="O92" i="53"/>
  <c r="S92" i="53"/>
  <c r="T92" i="53"/>
  <c r="U92" i="53"/>
  <c r="V92" i="53"/>
  <c r="X92" i="53"/>
  <c r="AA92" i="53"/>
  <c r="AB92" i="53"/>
  <c r="AC92" i="53"/>
  <c r="AD92" i="53"/>
  <c r="AE92" i="53"/>
  <c r="AF92" i="53"/>
  <c r="AG92" i="53"/>
  <c r="AH92" i="53"/>
  <c r="AI92" i="53"/>
  <c r="AJ92" i="53"/>
  <c r="AK92" i="53"/>
  <c r="AL92" i="53"/>
  <c r="AM92" i="53"/>
  <c r="AN92" i="53"/>
  <c r="AO92" i="53"/>
  <c r="AP92" i="53"/>
  <c r="AQ92" i="53"/>
  <c r="AS92" i="53"/>
  <c r="AT92" i="53"/>
  <c r="AU92" i="53"/>
  <c r="AZ92" i="53"/>
  <c r="BA92" i="53"/>
  <c r="BB92" i="53"/>
  <c r="BC92" i="53"/>
  <c r="BD92" i="53"/>
  <c r="BF92" i="53"/>
  <c r="BG92" i="53"/>
  <c r="BH92" i="53"/>
  <c r="C93" i="53"/>
  <c r="D93" i="53"/>
  <c r="F93" i="53"/>
  <c r="G93" i="53"/>
  <c r="H93" i="53"/>
  <c r="J93" i="53"/>
  <c r="K93" i="53"/>
  <c r="L93" i="53"/>
  <c r="M93" i="53"/>
  <c r="N93" i="53"/>
  <c r="O93" i="53"/>
  <c r="S93" i="53"/>
  <c r="T93" i="53"/>
  <c r="U93" i="53"/>
  <c r="V93" i="53"/>
  <c r="X93" i="53"/>
  <c r="AA93" i="53"/>
  <c r="AB93" i="53"/>
  <c r="AC93" i="53"/>
  <c r="AD93" i="53"/>
  <c r="AE93" i="53"/>
  <c r="AF93" i="53"/>
  <c r="AG93" i="53"/>
  <c r="AH93" i="53"/>
  <c r="AI93" i="53"/>
  <c r="AJ93" i="53"/>
  <c r="AK93" i="53"/>
  <c r="AL93" i="53"/>
  <c r="AM93" i="53"/>
  <c r="AN93" i="53"/>
  <c r="AO93" i="53"/>
  <c r="AP93" i="53"/>
  <c r="AQ93" i="53"/>
  <c r="AS93" i="53"/>
  <c r="AT93" i="53"/>
  <c r="AU93" i="53"/>
  <c r="AZ93" i="53"/>
  <c r="BA93" i="53"/>
  <c r="BB93" i="53"/>
  <c r="BC93" i="53"/>
  <c r="BD93" i="53"/>
  <c r="BF93" i="53"/>
  <c r="BG93" i="53"/>
  <c r="BH93" i="53"/>
  <c r="C94" i="53"/>
  <c r="D94" i="53"/>
  <c r="F94" i="53"/>
  <c r="G94" i="53"/>
  <c r="H94" i="53"/>
  <c r="J94" i="53"/>
  <c r="K94" i="53"/>
  <c r="L94" i="53"/>
  <c r="M94" i="53"/>
  <c r="N94" i="53"/>
  <c r="O94" i="53"/>
  <c r="S94" i="53"/>
  <c r="T94" i="53"/>
  <c r="U94" i="53"/>
  <c r="V94" i="53"/>
  <c r="X94" i="53"/>
  <c r="AA94" i="53"/>
  <c r="AB94" i="53"/>
  <c r="AC94" i="53"/>
  <c r="AD94" i="53"/>
  <c r="AE94" i="53"/>
  <c r="AF94" i="53"/>
  <c r="AG94" i="53"/>
  <c r="AH94" i="53"/>
  <c r="AI94" i="53"/>
  <c r="AJ94" i="53"/>
  <c r="AK94" i="53"/>
  <c r="AL94" i="53"/>
  <c r="AM94" i="53"/>
  <c r="AN94" i="53"/>
  <c r="AO94" i="53"/>
  <c r="AP94" i="53"/>
  <c r="AQ94" i="53"/>
  <c r="AS94" i="53"/>
  <c r="AT94" i="53"/>
  <c r="AU94" i="53"/>
  <c r="AZ94" i="53"/>
  <c r="BA94" i="53"/>
  <c r="BB94" i="53"/>
  <c r="BC94" i="53"/>
  <c r="BD94" i="53"/>
  <c r="BF94" i="53"/>
  <c r="BG94" i="53"/>
  <c r="BH94" i="53"/>
  <c r="C95" i="53"/>
  <c r="D95" i="53"/>
  <c r="F95" i="53"/>
  <c r="G95" i="53"/>
  <c r="H95" i="53"/>
  <c r="J95" i="53"/>
  <c r="K95" i="53"/>
  <c r="L95" i="53"/>
  <c r="M95" i="53"/>
  <c r="N95" i="53"/>
  <c r="O95" i="53"/>
  <c r="S95" i="53"/>
  <c r="T95" i="53"/>
  <c r="U95" i="53"/>
  <c r="V95" i="53"/>
  <c r="X95" i="53"/>
  <c r="AA95" i="53"/>
  <c r="AB95" i="53"/>
  <c r="AC95" i="53"/>
  <c r="AD95" i="53"/>
  <c r="AE95" i="53"/>
  <c r="AF95" i="53"/>
  <c r="AG95" i="53"/>
  <c r="AH95" i="53"/>
  <c r="AI95" i="53"/>
  <c r="AJ95" i="53"/>
  <c r="AK95" i="53"/>
  <c r="AL95" i="53"/>
  <c r="AM95" i="53"/>
  <c r="AN95" i="53"/>
  <c r="AO95" i="53"/>
  <c r="AP95" i="53"/>
  <c r="AQ95" i="53"/>
  <c r="AS95" i="53"/>
  <c r="AT95" i="53"/>
  <c r="AU95" i="53"/>
  <c r="AZ95" i="53"/>
  <c r="BA95" i="53"/>
  <c r="BB95" i="53"/>
  <c r="BC95" i="53"/>
  <c r="BD95" i="53"/>
  <c r="BF95" i="53"/>
  <c r="BG95" i="53"/>
  <c r="BH95" i="53"/>
  <c r="C96" i="53"/>
  <c r="D96" i="53"/>
  <c r="F96" i="53"/>
  <c r="G96" i="53"/>
  <c r="H96" i="53"/>
  <c r="J96" i="53"/>
  <c r="K96" i="53"/>
  <c r="L96" i="53"/>
  <c r="M96" i="53"/>
  <c r="N96" i="53"/>
  <c r="O96" i="53"/>
  <c r="S96" i="53"/>
  <c r="T96" i="53"/>
  <c r="U96" i="53"/>
  <c r="V96" i="53"/>
  <c r="X96" i="53"/>
  <c r="AA96" i="53"/>
  <c r="AB96" i="53"/>
  <c r="AC96" i="53"/>
  <c r="AD96" i="53"/>
  <c r="AE96" i="53"/>
  <c r="AF96" i="53"/>
  <c r="AG96" i="53"/>
  <c r="AH96" i="53"/>
  <c r="AI96" i="53"/>
  <c r="AJ96" i="53"/>
  <c r="AK96" i="53"/>
  <c r="AL96" i="53"/>
  <c r="AM96" i="53"/>
  <c r="AN96" i="53"/>
  <c r="AO96" i="53"/>
  <c r="AP96" i="53"/>
  <c r="AQ96" i="53"/>
  <c r="AS96" i="53"/>
  <c r="AT96" i="53"/>
  <c r="AU96" i="53"/>
  <c r="AZ96" i="53"/>
  <c r="BA96" i="53"/>
  <c r="BB96" i="53"/>
  <c r="BC96" i="53"/>
  <c r="BD96" i="53"/>
  <c r="BF96" i="53"/>
  <c r="BG96" i="53"/>
  <c r="BH96" i="53"/>
  <c r="C97" i="53"/>
  <c r="D97" i="53"/>
  <c r="F97" i="53"/>
  <c r="G97" i="53"/>
  <c r="H97" i="53"/>
  <c r="J97" i="53"/>
  <c r="K97" i="53"/>
  <c r="L97" i="53"/>
  <c r="M97" i="53"/>
  <c r="N97" i="53"/>
  <c r="O97" i="53"/>
  <c r="S97" i="53"/>
  <c r="T97" i="53"/>
  <c r="U97" i="53"/>
  <c r="V97" i="53"/>
  <c r="X97" i="53"/>
  <c r="AA97" i="53"/>
  <c r="AB97" i="53"/>
  <c r="AC97" i="53"/>
  <c r="AD97" i="53"/>
  <c r="AE97" i="53"/>
  <c r="AF97" i="53"/>
  <c r="AG97" i="53"/>
  <c r="AH97" i="53"/>
  <c r="AI97" i="53"/>
  <c r="AJ97" i="53"/>
  <c r="AK97" i="53"/>
  <c r="AL97" i="53"/>
  <c r="AM97" i="53"/>
  <c r="AN97" i="53"/>
  <c r="AO97" i="53"/>
  <c r="AP97" i="53"/>
  <c r="AQ97" i="53"/>
  <c r="AS97" i="53"/>
  <c r="AT97" i="53"/>
  <c r="AU97" i="53"/>
  <c r="AZ97" i="53"/>
  <c r="BA97" i="53"/>
  <c r="BB97" i="53"/>
  <c r="BC97" i="53"/>
  <c r="BD97" i="53"/>
  <c r="BF97" i="53"/>
  <c r="BG97" i="53"/>
  <c r="BH97" i="53"/>
  <c r="C98" i="53"/>
  <c r="D98" i="53"/>
  <c r="F98" i="53"/>
  <c r="G98" i="53"/>
  <c r="H98" i="53"/>
  <c r="J98" i="53"/>
  <c r="K98" i="53"/>
  <c r="L98" i="53"/>
  <c r="M98" i="53"/>
  <c r="N98" i="53"/>
  <c r="O98" i="53"/>
  <c r="S98" i="53"/>
  <c r="T98" i="53"/>
  <c r="U98" i="53"/>
  <c r="V98" i="53"/>
  <c r="X98" i="53"/>
  <c r="AA98" i="53"/>
  <c r="AB98" i="53"/>
  <c r="AC98" i="53"/>
  <c r="AD98" i="53"/>
  <c r="AE98" i="53"/>
  <c r="AF98" i="53"/>
  <c r="AG98" i="53"/>
  <c r="AH98" i="53"/>
  <c r="AI98" i="53"/>
  <c r="AJ98" i="53"/>
  <c r="AK98" i="53"/>
  <c r="AL98" i="53"/>
  <c r="AM98" i="53"/>
  <c r="AN98" i="53"/>
  <c r="AO98" i="53"/>
  <c r="AP98" i="53"/>
  <c r="AQ98" i="53"/>
  <c r="AS98" i="53"/>
  <c r="AT98" i="53"/>
  <c r="AU98" i="53"/>
  <c r="AZ98" i="53"/>
  <c r="BA98" i="53"/>
  <c r="BB98" i="53"/>
  <c r="BC98" i="53"/>
  <c r="BD98" i="53"/>
  <c r="BF98" i="53"/>
  <c r="BG98" i="53"/>
  <c r="BH98" i="53"/>
  <c r="C99" i="53"/>
  <c r="D99" i="53"/>
  <c r="F99" i="53"/>
  <c r="G99" i="53"/>
  <c r="H99" i="53"/>
  <c r="J99" i="53"/>
  <c r="K99" i="53"/>
  <c r="L99" i="53"/>
  <c r="M99" i="53"/>
  <c r="N99" i="53"/>
  <c r="O99" i="53"/>
  <c r="S99" i="53"/>
  <c r="T99" i="53"/>
  <c r="U99" i="53"/>
  <c r="V99" i="53"/>
  <c r="X99" i="53"/>
  <c r="AA99" i="53"/>
  <c r="AB99" i="53"/>
  <c r="AC99" i="53"/>
  <c r="AD99" i="53"/>
  <c r="AE99" i="53"/>
  <c r="AF99" i="53"/>
  <c r="AG99" i="53"/>
  <c r="AH99" i="53"/>
  <c r="AI99" i="53"/>
  <c r="AJ99" i="53"/>
  <c r="AK99" i="53"/>
  <c r="AL99" i="53"/>
  <c r="AM99" i="53"/>
  <c r="AN99" i="53"/>
  <c r="AO99" i="53"/>
  <c r="AP99" i="53"/>
  <c r="AQ99" i="53"/>
  <c r="AS99" i="53"/>
  <c r="AT99" i="53"/>
  <c r="AU99" i="53"/>
  <c r="AZ99" i="53"/>
  <c r="BA99" i="53"/>
  <c r="BB99" i="53"/>
  <c r="BC99" i="53"/>
  <c r="BD99" i="53"/>
  <c r="BF99" i="53"/>
  <c r="BG99" i="53"/>
  <c r="BH99" i="53"/>
  <c r="C100" i="53"/>
  <c r="D100" i="53"/>
  <c r="F100" i="53"/>
  <c r="G100" i="53"/>
  <c r="H100" i="53"/>
  <c r="J100" i="53"/>
  <c r="K100" i="53"/>
  <c r="L100" i="53"/>
  <c r="M100" i="53"/>
  <c r="N100" i="53"/>
  <c r="O100" i="53"/>
  <c r="S100" i="53"/>
  <c r="T100" i="53"/>
  <c r="U100" i="53"/>
  <c r="V100" i="53"/>
  <c r="X100" i="53"/>
  <c r="AA100" i="53"/>
  <c r="AB100" i="53"/>
  <c r="AC100" i="53"/>
  <c r="AD100" i="53"/>
  <c r="AE100" i="53"/>
  <c r="AF100" i="53"/>
  <c r="AG100" i="53"/>
  <c r="AH100" i="53"/>
  <c r="AI100" i="53"/>
  <c r="AJ100" i="53"/>
  <c r="AK100" i="53"/>
  <c r="AL100" i="53"/>
  <c r="AM100" i="53"/>
  <c r="AN100" i="53"/>
  <c r="AO100" i="53"/>
  <c r="AP100" i="53"/>
  <c r="AQ100" i="53"/>
  <c r="AS100" i="53"/>
  <c r="AT100" i="53"/>
  <c r="AU100" i="53"/>
  <c r="AZ100" i="53"/>
  <c r="BA100" i="53"/>
  <c r="BB100" i="53"/>
  <c r="BC100" i="53"/>
  <c r="BD100" i="53"/>
  <c r="BF100" i="53"/>
  <c r="BG100" i="53"/>
  <c r="BH100" i="53"/>
  <c r="C101" i="53"/>
  <c r="D101" i="53"/>
  <c r="F101" i="53"/>
  <c r="G101" i="53"/>
  <c r="H101" i="53"/>
  <c r="J101" i="53"/>
  <c r="K101" i="53"/>
  <c r="L101" i="53"/>
  <c r="M101" i="53"/>
  <c r="N101" i="53"/>
  <c r="O101" i="53"/>
  <c r="S101" i="53"/>
  <c r="T101" i="53"/>
  <c r="U101" i="53"/>
  <c r="V101" i="53"/>
  <c r="X101" i="53"/>
  <c r="AA101" i="53"/>
  <c r="AB101" i="53"/>
  <c r="AC101" i="53"/>
  <c r="AD101" i="53"/>
  <c r="AE101" i="53"/>
  <c r="AF101" i="53"/>
  <c r="AG101" i="53"/>
  <c r="AH101" i="53"/>
  <c r="AI101" i="53"/>
  <c r="AJ101" i="53"/>
  <c r="AK101" i="53"/>
  <c r="AL101" i="53"/>
  <c r="AM101" i="53"/>
  <c r="AN101" i="53"/>
  <c r="AO101" i="53"/>
  <c r="AP101" i="53"/>
  <c r="AQ101" i="53"/>
  <c r="AS101" i="53"/>
  <c r="AT101" i="53"/>
  <c r="AU101" i="53"/>
  <c r="AZ101" i="53"/>
  <c r="BA101" i="53"/>
  <c r="BB101" i="53"/>
  <c r="BC101" i="53"/>
  <c r="BD101" i="53"/>
  <c r="BF101" i="53"/>
  <c r="BG101" i="53"/>
  <c r="BH101" i="53"/>
  <c r="C102" i="53"/>
  <c r="D102" i="53"/>
  <c r="F102" i="53"/>
  <c r="G102" i="53"/>
  <c r="H102" i="53"/>
  <c r="J102" i="53"/>
  <c r="K102" i="53"/>
  <c r="L102" i="53"/>
  <c r="M102" i="53"/>
  <c r="N102" i="53"/>
  <c r="O102" i="53"/>
  <c r="S102" i="53"/>
  <c r="T102" i="53"/>
  <c r="U102" i="53"/>
  <c r="V102" i="53"/>
  <c r="X102" i="53"/>
  <c r="AA102" i="53"/>
  <c r="AB102" i="53"/>
  <c r="AC102" i="53"/>
  <c r="AD102" i="53"/>
  <c r="AE102" i="53"/>
  <c r="AF102" i="53"/>
  <c r="AG102" i="53"/>
  <c r="AH102" i="53"/>
  <c r="AI102" i="53"/>
  <c r="AJ102" i="53"/>
  <c r="AK102" i="53"/>
  <c r="AL102" i="53"/>
  <c r="AM102" i="53"/>
  <c r="AN102" i="53"/>
  <c r="AO102" i="53"/>
  <c r="AP102" i="53"/>
  <c r="AQ102" i="53"/>
  <c r="AS102" i="53"/>
  <c r="AT102" i="53"/>
  <c r="AU102" i="53"/>
  <c r="AZ102" i="53"/>
  <c r="BA102" i="53"/>
  <c r="BB102" i="53"/>
  <c r="BC102" i="53"/>
  <c r="BD102" i="53"/>
  <c r="BF102" i="53"/>
  <c r="BG102" i="53"/>
  <c r="BH102" i="53"/>
  <c r="C103" i="53"/>
  <c r="D103" i="53"/>
  <c r="F103" i="53"/>
  <c r="G103" i="53"/>
  <c r="H103" i="53"/>
  <c r="J103" i="53"/>
  <c r="K103" i="53"/>
  <c r="L103" i="53"/>
  <c r="M103" i="53"/>
  <c r="N103" i="53"/>
  <c r="O103" i="53"/>
  <c r="S103" i="53"/>
  <c r="T103" i="53"/>
  <c r="U103" i="53"/>
  <c r="V103" i="53"/>
  <c r="X103" i="53"/>
  <c r="AA103" i="53"/>
  <c r="AB103" i="53"/>
  <c r="AC103" i="53"/>
  <c r="AD103" i="53"/>
  <c r="AE103" i="53"/>
  <c r="AF103" i="53"/>
  <c r="AG103" i="53"/>
  <c r="AH103" i="53"/>
  <c r="AI103" i="53"/>
  <c r="AJ103" i="53"/>
  <c r="AK103" i="53"/>
  <c r="AL103" i="53"/>
  <c r="AM103" i="53"/>
  <c r="AN103" i="53"/>
  <c r="AO103" i="53"/>
  <c r="AP103" i="53"/>
  <c r="AQ103" i="53"/>
  <c r="AS103" i="53"/>
  <c r="AT103" i="53"/>
  <c r="AU103" i="53"/>
  <c r="AZ103" i="53"/>
  <c r="BA103" i="53"/>
  <c r="BB103" i="53"/>
  <c r="BC103" i="53"/>
  <c r="BD103" i="53"/>
  <c r="BF103" i="53"/>
  <c r="BG103" i="53"/>
  <c r="BH103" i="53"/>
  <c r="C104" i="53"/>
  <c r="D104" i="53"/>
  <c r="F104" i="53"/>
  <c r="G104" i="53"/>
  <c r="H104" i="53"/>
  <c r="J104" i="53"/>
  <c r="K104" i="53"/>
  <c r="L104" i="53"/>
  <c r="M104" i="53"/>
  <c r="N104" i="53"/>
  <c r="O104" i="53"/>
  <c r="S104" i="53"/>
  <c r="T104" i="53"/>
  <c r="U104" i="53"/>
  <c r="V104" i="53"/>
  <c r="X104" i="53"/>
  <c r="AA104" i="53"/>
  <c r="AB104" i="53"/>
  <c r="AC104" i="53"/>
  <c r="AD104" i="53"/>
  <c r="AE104" i="53"/>
  <c r="AF104" i="53"/>
  <c r="AG104" i="53"/>
  <c r="AH104" i="53"/>
  <c r="AI104" i="53"/>
  <c r="AJ104" i="53"/>
  <c r="AK104" i="53"/>
  <c r="AL104" i="53"/>
  <c r="AM104" i="53"/>
  <c r="AN104" i="53"/>
  <c r="AO104" i="53"/>
  <c r="AP104" i="53"/>
  <c r="AQ104" i="53"/>
  <c r="AS104" i="53"/>
  <c r="AT104" i="53"/>
  <c r="AU104" i="53"/>
  <c r="AZ104" i="53"/>
  <c r="BA104" i="53"/>
  <c r="BB104" i="53"/>
  <c r="BC104" i="53"/>
  <c r="BD104" i="53"/>
  <c r="BF104" i="53"/>
  <c r="BG104" i="53"/>
  <c r="BH104" i="53"/>
  <c r="C105" i="53"/>
  <c r="D105" i="53"/>
  <c r="F105" i="53"/>
  <c r="G105" i="53"/>
  <c r="H105" i="53"/>
  <c r="J105" i="53"/>
  <c r="K105" i="53"/>
  <c r="L105" i="53"/>
  <c r="M105" i="53"/>
  <c r="N105" i="53"/>
  <c r="O105" i="53"/>
  <c r="S105" i="53"/>
  <c r="T105" i="53"/>
  <c r="U105" i="53"/>
  <c r="V105" i="53"/>
  <c r="X105" i="53"/>
  <c r="AA105" i="53"/>
  <c r="AB105" i="53"/>
  <c r="AC105" i="53"/>
  <c r="AD105" i="53"/>
  <c r="AE105" i="53"/>
  <c r="AF105" i="53"/>
  <c r="AG105" i="53"/>
  <c r="AH105" i="53"/>
  <c r="AI105" i="53"/>
  <c r="AJ105" i="53"/>
  <c r="AK105" i="53"/>
  <c r="AL105" i="53"/>
  <c r="AM105" i="53"/>
  <c r="AN105" i="53"/>
  <c r="AO105" i="53"/>
  <c r="AP105" i="53"/>
  <c r="AQ105" i="53"/>
  <c r="AS105" i="53"/>
  <c r="AT105" i="53"/>
  <c r="AU105" i="53"/>
  <c r="AZ105" i="53"/>
  <c r="BA105" i="53"/>
  <c r="BB105" i="53"/>
  <c r="BC105" i="53"/>
  <c r="BD105" i="53"/>
  <c r="BF105" i="53"/>
  <c r="BG105" i="53"/>
  <c r="BH105" i="53"/>
  <c r="C106" i="53"/>
  <c r="D106" i="53"/>
  <c r="F106" i="53"/>
  <c r="G106" i="53"/>
  <c r="H106" i="53"/>
  <c r="J106" i="53"/>
  <c r="K106" i="53"/>
  <c r="L106" i="53"/>
  <c r="M106" i="53"/>
  <c r="N106" i="53"/>
  <c r="O106" i="53"/>
  <c r="S106" i="53"/>
  <c r="T106" i="53"/>
  <c r="U106" i="53"/>
  <c r="V106" i="53"/>
  <c r="X106" i="53"/>
  <c r="AA106" i="53"/>
  <c r="AB106" i="53"/>
  <c r="AC106" i="53"/>
  <c r="AD106" i="53"/>
  <c r="AE106" i="53"/>
  <c r="AF106" i="53"/>
  <c r="AG106" i="53"/>
  <c r="AH106" i="53"/>
  <c r="AI106" i="53"/>
  <c r="AJ106" i="53"/>
  <c r="AK106" i="53"/>
  <c r="AL106" i="53"/>
  <c r="AM106" i="53"/>
  <c r="AN106" i="53"/>
  <c r="AO106" i="53"/>
  <c r="AP106" i="53"/>
  <c r="AQ106" i="53"/>
  <c r="AS106" i="53"/>
  <c r="AT106" i="53"/>
  <c r="AU106" i="53"/>
  <c r="AZ106" i="53"/>
  <c r="BA106" i="53"/>
  <c r="BB106" i="53"/>
  <c r="BC106" i="53"/>
  <c r="BD106" i="53"/>
  <c r="BF106" i="53"/>
  <c r="BG106" i="53"/>
  <c r="BH106" i="53"/>
  <c r="C107" i="53"/>
  <c r="D107" i="53"/>
  <c r="F107" i="53"/>
  <c r="G107" i="53"/>
  <c r="H107" i="53"/>
  <c r="J107" i="53"/>
  <c r="K107" i="53"/>
  <c r="L107" i="53"/>
  <c r="M107" i="53"/>
  <c r="N107" i="53"/>
  <c r="O107" i="53"/>
  <c r="S107" i="53"/>
  <c r="T107" i="53"/>
  <c r="U107" i="53"/>
  <c r="V107" i="53"/>
  <c r="X107" i="53"/>
  <c r="AA107" i="53"/>
  <c r="AB107" i="53"/>
  <c r="AC107" i="53"/>
  <c r="AD107" i="53"/>
  <c r="AE107" i="53"/>
  <c r="AF107" i="53"/>
  <c r="AG107" i="53"/>
  <c r="AH107" i="53"/>
  <c r="AI107" i="53"/>
  <c r="AJ107" i="53"/>
  <c r="AK107" i="53"/>
  <c r="AL107" i="53"/>
  <c r="AM107" i="53"/>
  <c r="AN107" i="53"/>
  <c r="AO107" i="53"/>
  <c r="AP107" i="53"/>
  <c r="AQ107" i="53"/>
  <c r="AS107" i="53"/>
  <c r="AT107" i="53"/>
  <c r="AU107" i="53"/>
  <c r="AZ107" i="53"/>
  <c r="BA107" i="53"/>
  <c r="BB107" i="53"/>
  <c r="BC107" i="53"/>
  <c r="BD107" i="53"/>
  <c r="BF107" i="53"/>
  <c r="BG107" i="53"/>
  <c r="BH107" i="53"/>
  <c r="C108" i="53"/>
  <c r="D108" i="53"/>
  <c r="F108" i="53"/>
  <c r="G108" i="53"/>
  <c r="H108" i="53"/>
  <c r="J108" i="53"/>
  <c r="K108" i="53"/>
  <c r="L108" i="53"/>
  <c r="M108" i="53"/>
  <c r="N108" i="53"/>
  <c r="O108" i="53"/>
  <c r="S108" i="53"/>
  <c r="T108" i="53"/>
  <c r="U108" i="53"/>
  <c r="V108" i="53"/>
  <c r="X108" i="53"/>
  <c r="AA108" i="53"/>
  <c r="AB108" i="53"/>
  <c r="AC108" i="53"/>
  <c r="AD108" i="53"/>
  <c r="AE108" i="53"/>
  <c r="AF108" i="53"/>
  <c r="AG108" i="53"/>
  <c r="AH108" i="53"/>
  <c r="AI108" i="53"/>
  <c r="AJ108" i="53"/>
  <c r="AK108" i="53"/>
  <c r="AL108" i="53"/>
  <c r="AM108" i="53"/>
  <c r="AN108" i="53"/>
  <c r="AO108" i="53"/>
  <c r="AP108" i="53"/>
  <c r="AQ108" i="53"/>
  <c r="AS108" i="53"/>
  <c r="AT108" i="53"/>
  <c r="AU108" i="53"/>
  <c r="AZ108" i="53"/>
  <c r="BA108" i="53"/>
  <c r="BB108" i="53"/>
  <c r="BC108" i="53"/>
  <c r="BD108" i="53"/>
  <c r="BF108" i="53"/>
  <c r="BG108" i="53"/>
  <c r="BH108" i="53"/>
  <c r="C109" i="53"/>
  <c r="D109" i="53"/>
  <c r="F109" i="53"/>
  <c r="G109" i="53"/>
  <c r="H109" i="53"/>
  <c r="J109" i="53"/>
  <c r="K109" i="53"/>
  <c r="L109" i="53"/>
  <c r="M109" i="53"/>
  <c r="N109" i="53"/>
  <c r="O109" i="53"/>
  <c r="S109" i="53"/>
  <c r="T109" i="53"/>
  <c r="U109" i="53"/>
  <c r="V109" i="53"/>
  <c r="X109" i="53"/>
  <c r="AA109" i="53"/>
  <c r="AB109" i="53"/>
  <c r="AC109" i="53"/>
  <c r="AD109" i="53"/>
  <c r="AE109" i="53"/>
  <c r="AF109" i="53"/>
  <c r="AG109" i="53"/>
  <c r="AH109" i="53"/>
  <c r="AI109" i="53"/>
  <c r="AJ109" i="53"/>
  <c r="AK109" i="53"/>
  <c r="AL109" i="53"/>
  <c r="AM109" i="53"/>
  <c r="AN109" i="53"/>
  <c r="AO109" i="53"/>
  <c r="AP109" i="53"/>
  <c r="AQ109" i="53"/>
  <c r="AS109" i="53"/>
  <c r="AT109" i="53"/>
  <c r="AU109" i="53"/>
  <c r="AZ109" i="53"/>
  <c r="BA109" i="53"/>
  <c r="BB109" i="53"/>
  <c r="BC109" i="53"/>
  <c r="BD109" i="53"/>
  <c r="BF109" i="53"/>
  <c r="BG109" i="53"/>
  <c r="BH109" i="53"/>
  <c r="C110" i="53"/>
  <c r="D110" i="53"/>
  <c r="F110" i="53"/>
  <c r="G110" i="53"/>
  <c r="H110" i="53"/>
  <c r="J110" i="53"/>
  <c r="K110" i="53"/>
  <c r="L110" i="53"/>
  <c r="M110" i="53"/>
  <c r="N110" i="53"/>
  <c r="O110" i="53"/>
  <c r="S110" i="53"/>
  <c r="T110" i="53"/>
  <c r="U110" i="53"/>
  <c r="V110" i="53"/>
  <c r="X110" i="53"/>
  <c r="AA110" i="53"/>
  <c r="AB110" i="53"/>
  <c r="AC110" i="53"/>
  <c r="AD110" i="53"/>
  <c r="AE110" i="53"/>
  <c r="AF110" i="53"/>
  <c r="AG110" i="53"/>
  <c r="AH110" i="53"/>
  <c r="AI110" i="53"/>
  <c r="AJ110" i="53"/>
  <c r="AK110" i="53"/>
  <c r="AL110" i="53"/>
  <c r="AM110" i="53"/>
  <c r="AN110" i="53"/>
  <c r="AO110" i="53"/>
  <c r="AP110" i="53"/>
  <c r="AQ110" i="53"/>
  <c r="AS110" i="53"/>
  <c r="AT110" i="53"/>
  <c r="AU110" i="53"/>
  <c r="AZ110" i="53"/>
  <c r="BA110" i="53"/>
  <c r="BB110" i="53"/>
  <c r="BC110" i="53"/>
  <c r="BD110" i="53"/>
  <c r="BF110" i="53"/>
  <c r="BG110" i="53"/>
  <c r="BH110" i="53"/>
  <c r="C111" i="53"/>
  <c r="D111" i="53"/>
  <c r="F111" i="53"/>
  <c r="G111" i="53"/>
  <c r="H111" i="53"/>
  <c r="J111" i="53"/>
  <c r="K111" i="53"/>
  <c r="L111" i="53"/>
  <c r="M111" i="53"/>
  <c r="N111" i="53"/>
  <c r="O111" i="53"/>
  <c r="S111" i="53"/>
  <c r="T111" i="53"/>
  <c r="U111" i="53"/>
  <c r="V111" i="53"/>
  <c r="X111" i="53"/>
  <c r="AA111" i="53"/>
  <c r="AB111" i="53"/>
  <c r="AC111" i="53"/>
  <c r="AD111" i="53"/>
  <c r="AE111" i="53"/>
  <c r="AF111" i="53"/>
  <c r="AG111" i="53"/>
  <c r="AH111" i="53"/>
  <c r="AI111" i="53"/>
  <c r="AJ111" i="53"/>
  <c r="AK111" i="53"/>
  <c r="AL111" i="53"/>
  <c r="AM111" i="53"/>
  <c r="AN111" i="53"/>
  <c r="AO111" i="53"/>
  <c r="AP111" i="53"/>
  <c r="AQ111" i="53"/>
  <c r="AS111" i="53"/>
  <c r="AT111" i="53"/>
  <c r="AU111" i="53"/>
  <c r="AZ111" i="53"/>
  <c r="BA111" i="53"/>
  <c r="BB111" i="53"/>
  <c r="BC111" i="53"/>
  <c r="BD111" i="53"/>
  <c r="BF111" i="53"/>
  <c r="BG111" i="53"/>
  <c r="BH111" i="53"/>
  <c r="C112" i="53"/>
  <c r="D112" i="53"/>
  <c r="F112" i="53"/>
  <c r="G112" i="53"/>
  <c r="H112" i="53"/>
  <c r="J112" i="53"/>
  <c r="K112" i="53"/>
  <c r="L112" i="53"/>
  <c r="M112" i="53"/>
  <c r="N112" i="53"/>
  <c r="O112" i="53"/>
  <c r="S112" i="53"/>
  <c r="T112" i="53"/>
  <c r="U112" i="53"/>
  <c r="V112" i="53"/>
  <c r="X112" i="53"/>
  <c r="AA112" i="53"/>
  <c r="AB112" i="53"/>
  <c r="AC112" i="53"/>
  <c r="AD112" i="53"/>
  <c r="AE112" i="53"/>
  <c r="AF112" i="53"/>
  <c r="AG112" i="53"/>
  <c r="AH112" i="53"/>
  <c r="AI112" i="53"/>
  <c r="AJ112" i="53"/>
  <c r="AK112" i="53"/>
  <c r="AL112" i="53"/>
  <c r="AM112" i="53"/>
  <c r="AN112" i="53"/>
  <c r="AO112" i="53"/>
  <c r="AP112" i="53"/>
  <c r="AQ112" i="53"/>
  <c r="AS112" i="53"/>
  <c r="AT112" i="53"/>
  <c r="AU112" i="53"/>
  <c r="AZ112" i="53"/>
  <c r="BA112" i="53"/>
  <c r="BB112" i="53"/>
  <c r="BC112" i="53"/>
  <c r="BD112" i="53"/>
  <c r="BF112" i="53"/>
  <c r="BG112" i="53"/>
  <c r="BH112" i="53"/>
  <c r="C113" i="53"/>
  <c r="D113" i="53"/>
  <c r="F113" i="53"/>
  <c r="G113" i="53"/>
  <c r="H113" i="53"/>
  <c r="J113" i="53"/>
  <c r="K113" i="53"/>
  <c r="L113" i="53"/>
  <c r="M113" i="53"/>
  <c r="N113" i="53"/>
  <c r="O113" i="53"/>
  <c r="S113" i="53"/>
  <c r="T113" i="53"/>
  <c r="U113" i="53"/>
  <c r="V113" i="53"/>
  <c r="X113" i="53"/>
  <c r="AA113" i="53"/>
  <c r="AB113" i="53"/>
  <c r="AC113" i="53"/>
  <c r="AD113" i="53"/>
  <c r="AE113" i="53"/>
  <c r="AF113" i="53"/>
  <c r="AG113" i="53"/>
  <c r="AH113" i="53"/>
  <c r="AI113" i="53"/>
  <c r="AJ113" i="53"/>
  <c r="AK113" i="53"/>
  <c r="AL113" i="53"/>
  <c r="AM113" i="53"/>
  <c r="AN113" i="53"/>
  <c r="AO113" i="53"/>
  <c r="AP113" i="53"/>
  <c r="AQ113" i="53"/>
  <c r="AS113" i="53"/>
  <c r="AT113" i="53"/>
  <c r="AU113" i="53"/>
  <c r="AZ113" i="53"/>
  <c r="BA113" i="53"/>
  <c r="BB113" i="53"/>
  <c r="BC113" i="53"/>
  <c r="BD113" i="53"/>
  <c r="BF113" i="53"/>
  <c r="BG113" i="53"/>
  <c r="BH113" i="53"/>
  <c r="C114" i="53"/>
  <c r="D114" i="53"/>
  <c r="F114" i="53"/>
  <c r="G114" i="53"/>
  <c r="H114" i="53"/>
  <c r="J114" i="53"/>
  <c r="K114" i="53"/>
  <c r="L114" i="53"/>
  <c r="M114" i="53"/>
  <c r="N114" i="53"/>
  <c r="O114" i="53"/>
  <c r="S114" i="53"/>
  <c r="T114" i="53"/>
  <c r="U114" i="53"/>
  <c r="V114" i="53"/>
  <c r="X114" i="53"/>
  <c r="AA114" i="53"/>
  <c r="AB114" i="53"/>
  <c r="AC114" i="53"/>
  <c r="AD114" i="53"/>
  <c r="AE114" i="53"/>
  <c r="AF114" i="53"/>
  <c r="AG114" i="53"/>
  <c r="AH114" i="53"/>
  <c r="AI114" i="53"/>
  <c r="AJ114" i="53"/>
  <c r="AK114" i="53"/>
  <c r="AL114" i="53"/>
  <c r="AM114" i="53"/>
  <c r="AN114" i="53"/>
  <c r="AO114" i="53"/>
  <c r="AP114" i="53"/>
  <c r="AQ114" i="53"/>
  <c r="AS114" i="53"/>
  <c r="AT114" i="53"/>
  <c r="AU114" i="53"/>
  <c r="AZ114" i="53"/>
  <c r="BA114" i="53"/>
  <c r="BB114" i="53"/>
  <c r="BC114" i="53"/>
  <c r="BD114" i="53"/>
  <c r="BF114" i="53"/>
  <c r="BG114" i="53"/>
  <c r="BH114" i="53"/>
  <c r="C115" i="53"/>
  <c r="D115" i="53"/>
  <c r="F115" i="53"/>
  <c r="G115" i="53"/>
  <c r="H115" i="53"/>
  <c r="J115" i="53"/>
  <c r="K115" i="53"/>
  <c r="L115" i="53"/>
  <c r="M115" i="53"/>
  <c r="N115" i="53"/>
  <c r="O115" i="53"/>
  <c r="S115" i="53"/>
  <c r="T115" i="53"/>
  <c r="U115" i="53"/>
  <c r="V115" i="53"/>
  <c r="X115" i="53"/>
  <c r="AA115" i="53"/>
  <c r="AB115" i="53"/>
  <c r="AC115" i="53"/>
  <c r="AD115" i="53"/>
  <c r="AE115" i="53"/>
  <c r="AF115" i="53"/>
  <c r="AG115" i="53"/>
  <c r="AH115" i="53"/>
  <c r="AI115" i="53"/>
  <c r="AJ115" i="53"/>
  <c r="AK115" i="53"/>
  <c r="AL115" i="53"/>
  <c r="AM115" i="53"/>
  <c r="AN115" i="53"/>
  <c r="AO115" i="53"/>
  <c r="AP115" i="53"/>
  <c r="AQ115" i="53"/>
  <c r="AS115" i="53"/>
  <c r="AT115" i="53"/>
  <c r="AU115" i="53"/>
  <c r="AZ115" i="53"/>
  <c r="BA115" i="53"/>
  <c r="BB115" i="53"/>
  <c r="BC115" i="53"/>
  <c r="BD115" i="53"/>
  <c r="BF115" i="53"/>
  <c r="BG115" i="53"/>
  <c r="BH115" i="53"/>
  <c r="C116" i="53"/>
  <c r="D116" i="53"/>
  <c r="F116" i="53"/>
  <c r="G116" i="53"/>
  <c r="H116" i="53"/>
  <c r="J116" i="53"/>
  <c r="K116" i="53"/>
  <c r="L116" i="53"/>
  <c r="M116" i="53"/>
  <c r="N116" i="53"/>
  <c r="O116" i="53"/>
  <c r="S116" i="53"/>
  <c r="T116" i="53"/>
  <c r="U116" i="53"/>
  <c r="V116" i="53"/>
  <c r="X116" i="53"/>
  <c r="AA116" i="53"/>
  <c r="AB116" i="53"/>
  <c r="AC116" i="53"/>
  <c r="AD116" i="53"/>
  <c r="AE116" i="53"/>
  <c r="AF116" i="53"/>
  <c r="AG116" i="53"/>
  <c r="AH116" i="53"/>
  <c r="AI116" i="53"/>
  <c r="AJ116" i="53"/>
  <c r="AK116" i="53"/>
  <c r="AL116" i="53"/>
  <c r="AM116" i="53"/>
  <c r="AN116" i="53"/>
  <c r="AO116" i="53"/>
  <c r="AP116" i="53"/>
  <c r="AQ116" i="53"/>
  <c r="AS116" i="53"/>
  <c r="AT116" i="53"/>
  <c r="AU116" i="53"/>
  <c r="AZ116" i="53"/>
  <c r="BA116" i="53"/>
  <c r="BB116" i="53"/>
  <c r="BC116" i="53"/>
  <c r="BD116" i="53"/>
  <c r="BF116" i="53"/>
  <c r="BG116" i="53"/>
  <c r="BH116" i="53"/>
  <c r="C117" i="53"/>
  <c r="D117" i="53"/>
  <c r="F117" i="53"/>
  <c r="G117" i="53"/>
  <c r="H117" i="53"/>
  <c r="J117" i="53"/>
  <c r="K117" i="53"/>
  <c r="L117" i="53"/>
  <c r="M117" i="53"/>
  <c r="N117" i="53"/>
  <c r="O117" i="53"/>
  <c r="S117" i="53"/>
  <c r="T117" i="53"/>
  <c r="U117" i="53"/>
  <c r="V117" i="53"/>
  <c r="X117" i="53"/>
  <c r="AA117" i="53"/>
  <c r="AB117" i="53"/>
  <c r="AC117" i="53"/>
  <c r="AD117" i="53"/>
  <c r="AE117" i="53"/>
  <c r="AF117" i="53"/>
  <c r="AG117" i="53"/>
  <c r="AH117" i="53"/>
  <c r="AI117" i="53"/>
  <c r="AJ117" i="53"/>
  <c r="AK117" i="53"/>
  <c r="AL117" i="53"/>
  <c r="AM117" i="53"/>
  <c r="AN117" i="53"/>
  <c r="AO117" i="53"/>
  <c r="AP117" i="53"/>
  <c r="AQ117" i="53"/>
  <c r="AS117" i="53"/>
  <c r="AT117" i="53"/>
  <c r="AU117" i="53"/>
  <c r="AZ117" i="53"/>
  <c r="BA117" i="53"/>
  <c r="BB117" i="53"/>
  <c r="BC117" i="53"/>
  <c r="BD117" i="53"/>
  <c r="BF117" i="53"/>
  <c r="BG117" i="53"/>
  <c r="BH117" i="53"/>
  <c r="C118" i="53"/>
  <c r="D118" i="53"/>
  <c r="F118" i="53"/>
  <c r="G118" i="53"/>
  <c r="H118" i="53"/>
  <c r="J118" i="53"/>
  <c r="K118" i="53"/>
  <c r="L118" i="53"/>
  <c r="M118" i="53"/>
  <c r="N118" i="53"/>
  <c r="O118" i="53"/>
  <c r="S118" i="53"/>
  <c r="T118" i="53"/>
  <c r="U118" i="53"/>
  <c r="V118" i="53"/>
  <c r="X118" i="53"/>
  <c r="AA118" i="53"/>
  <c r="AB118" i="53"/>
  <c r="AC118" i="53"/>
  <c r="AD118" i="53"/>
  <c r="AE118" i="53"/>
  <c r="AF118" i="53"/>
  <c r="AG118" i="53"/>
  <c r="AH118" i="53"/>
  <c r="AI118" i="53"/>
  <c r="AJ118" i="53"/>
  <c r="AK118" i="53"/>
  <c r="AL118" i="53"/>
  <c r="AM118" i="53"/>
  <c r="AN118" i="53"/>
  <c r="AO118" i="53"/>
  <c r="AP118" i="53"/>
  <c r="AQ118" i="53"/>
  <c r="AS118" i="53"/>
  <c r="AT118" i="53"/>
  <c r="AU118" i="53"/>
  <c r="AZ118" i="53"/>
  <c r="BA118" i="53"/>
  <c r="BB118" i="53"/>
  <c r="BC118" i="53"/>
  <c r="BD118" i="53"/>
  <c r="BF118" i="53"/>
  <c r="BG118" i="53"/>
  <c r="BH118" i="53"/>
  <c r="C119" i="53"/>
  <c r="D119" i="53"/>
  <c r="F119" i="53"/>
  <c r="G119" i="53"/>
  <c r="H119" i="53"/>
  <c r="J119" i="53"/>
  <c r="K119" i="53"/>
  <c r="L119" i="53"/>
  <c r="M119" i="53"/>
  <c r="N119" i="53"/>
  <c r="O119" i="53"/>
  <c r="S119" i="53"/>
  <c r="T119" i="53"/>
  <c r="U119" i="53"/>
  <c r="V119" i="53"/>
  <c r="X119" i="53"/>
  <c r="AA119" i="53"/>
  <c r="AB119" i="53"/>
  <c r="AC119" i="53"/>
  <c r="AD119" i="53"/>
  <c r="AE119" i="53"/>
  <c r="AF119" i="53"/>
  <c r="AG119" i="53"/>
  <c r="AH119" i="53"/>
  <c r="AI119" i="53"/>
  <c r="AJ119" i="53"/>
  <c r="AK119" i="53"/>
  <c r="AL119" i="53"/>
  <c r="AM119" i="53"/>
  <c r="AN119" i="53"/>
  <c r="AO119" i="53"/>
  <c r="AP119" i="53"/>
  <c r="AQ119" i="53"/>
  <c r="AS119" i="53"/>
  <c r="AT119" i="53"/>
  <c r="AU119" i="53"/>
  <c r="AZ119" i="53"/>
  <c r="BA119" i="53"/>
  <c r="BB119" i="53"/>
  <c r="BC119" i="53"/>
  <c r="BD119" i="53"/>
  <c r="BF119" i="53"/>
  <c r="BG119" i="53"/>
  <c r="BH119" i="53"/>
  <c r="C120" i="53"/>
  <c r="D120" i="53"/>
  <c r="F120" i="53"/>
  <c r="G120" i="53"/>
  <c r="H120" i="53"/>
  <c r="J120" i="53"/>
  <c r="K120" i="53"/>
  <c r="L120" i="53"/>
  <c r="M120" i="53"/>
  <c r="N120" i="53"/>
  <c r="O120" i="53"/>
  <c r="S120" i="53"/>
  <c r="T120" i="53"/>
  <c r="U120" i="53"/>
  <c r="V120" i="53"/>
  <c r="X120" i="53"/>
  <c r="AA120" i="53"/>
  <c r="AB120" i="53"/>
  <c r="AC120" i="53"/>
  <c r="AD120" i="53"/>
  <c r="AE120" i="53"/>
  <c r="AF120" i="53"/>
  <c r="AG120" i="53"/>
  <c r="AH120" i="53"/>
  <c r="AI120" i="53"/>
  <c r="AJ120" i="53"/>
  <c r="AK120" i="53"/>
  <c r="AL120" i="53"/>
  <c r="AM120" i="53"/>
  <c r="AN120" i="53"/>
  <c r="AO120" i="53"/>
  <c r="AP120" i="53"/>
  <c r="AQ120" i="53"/>
  <c r="AS120" i="53"/>
  <c r="AT120" i="53"/>
  <c r="AU120" i="53"/>
  <c r="AZ120" i="53"/>
  <c r="BA120" i="53"/>
  <c r="BB120" i="53"/>
  <c r="BC120" i="53"/>
  <c r="BD120" i="53"/>
  <c r="BF120" i="53"/>
  <c r="BG120" i="53"/>
  <c r="BH120" i="53"/>
  <c r="C121" i="53"/>
  <c r="D121" i="53"/>
  <c r="F121" i="53"/>
  <c r="G121" i="53"/>
  <c r="H121" i="53"/>
  <c r="J121" i="53"/>
  <c r="K121" i="53"/>
  <c r="L121" i="53"/>
  <c r="M121" i="53"/>
  <c r="N121" i="53"/>
  <c r="O121" i="53"/>
  <c r="S121" i="53"/>
  <c r="T121" i="53"/>
  <c r="U121" i="53"/>
  <c r="V121" i="53"/>
  <c r="X121" i="53"/>
  <c r="AA121" i="53"/>
  <c r="AB121" i="53"/>
  <c r="AC121" i="53"/>
  <c r="AD121" i="53"/>
  <c r="AE121" i="53"/>
  <c r="AF121" i="53"/>
  <c r="AG121" i="53"/>
  <c r="AH121" i="53"/>
  <c r="AI121" i="53"/>
  <c r="AJ121" i="53"/>
  <c r="AK121" i="53"/>
  <c r="AL121" i="53"/>
  <c r="AM121" i="53"/>
  <c r="AN121" i="53"/>
  <c r="AO121" i="53"/>
  <c r="AP121" i="53"/>
  <c r="AQ121" i="53"/>
  <c r="AS121" i="53"/>
  <c r="AT121" i="53"/>
  <c r="AU121" i="53"/>
  <c r="AZ121" i="53"/>
  <c r="BA121" i="53"/>
  <c r="BB121" i="53"/>
  <c r="BC121" i="53"/>
  <c r="BD121" i="53"/>
  <c r="BF121" i="53"/>
  <c r="BG121" i="53"/>
  <c r="BH121" i="53"/>
  <c r="C122" i="53"/>
  <c r="D122" i="53"/>
  <c r="F122" i="53"/>
  <c r="G122" i="53"/>
  <c r="H122" i="53"/>
  <c r="J122" i="53"/>
  <c r="K122" i="53"/>
  <c r="L122" i="53"/>
  <c r="M122" i="53"/>
  <c r="N122" i="53"/>
  <c r="O122" i="53"/>
  <c r="S122" i="53"/>
  <c r="T122" i="53"/>
  <c r="U122" i="53"/>
  <c r="V122" i="53"/>
  <c r="X122" i="53"/>
  <c r="AA122" i="53"/>
  <c r="AB122" i="53"/>
  <c r="AC122" i="53"/>
  <c r="AD122" i="53"/>
  <c r="AE122" i="53"/>
  <c r="AF122" i="53"/>
  <c r="AG122" i="53"/>
  <c r="AH122" i="53"/>
  <c r="AI122" i="53"/>
  <c r="AJ122" i="53"/>
  <c r="AK122" i="53"/>
  <c r="AL122" i="53"/>
  <c r="AM122" i="53"/>
  <c r="AN122" i="53"/>
  <c r="AO122" i="53"/>
  <c r="AP122" i="53"/>
  <c r="AQ122" i="53"/>
  <c r="AS122" i="53"/>
  <c r="AT122" i="53"/>
  <c r="AU122" i="53"/>
  <c r="AZ122" i="53"/>
  <c r="BA122" i="53"/>
  <c r="BB122" i="53"/>
  <c r="BC122" i="53"/>
  <c r="BD122" i="53"/>
  <c r="BF122" i="53"/>
  <c r="BG122" i="53"/>
  <c r="BH122" i="53"/>
  <c r="C123" i="53"/>
  <c r="D123" i="53"/>
  <c r="F123" i="53"/>
  <c r="G123" i="53"/>
  <c r="H123" i="53"/>
  <c r="J123" i="53"/>
  <c r="K123" i="53"/>
  <c r="L123" i="53"/>
  <c r="M123" i="53"/>
  <c r="N123" i="53"/>
  <c r="O123" i="53"/>
  <c r="S123" i="53"/>
  <c r="T123" i="53"/>
  <c r="U123" i="53"/>
  <c r="V123" i="53"/>
  <c r="X123" i="53"/>
  <c r="AA123" i="53"/>
  <c r="AB123" i="53"/>
  <c r="AC123" i="53"/>
  <c r="AD123" i="53"/>
  <c r="AE123" i="53"/>
  <c r="AF123" i="53"/>
  <c r="AG123" i="53"/>
  <c r="AH123" i="53"/>
  <c r="AI123" i="53"/>
  <c r="AJ123" i="53"/>
  <c r="AK123" i="53"/>
  <c r="AL123" i="53"/>
  <c r="AM123" i="53"/>
  <c r="AN123" i="53"/>
  <c r="AO123" i="53"/>
  <c r="AP123" i="53"/>
  <c r="AQ123" i="53"/>
  <c r="AS123" i="53"/>
  <c r="AT123" i="53"/>
  <c r="AU123" i="53"/>
  <c r="AZ123" i="53"/>
  <c r="BA123" i="53"/>
  <c r="BB123" i="53"/>
  <c r="BC123" i="53"/>
  <c r="BD123" i="53"/>
  <c r="BF123" i="53"/>
  <c r="BG123" i="53"/>
  <c r="BH123" i="53"/>
  <c r="C124" i="53"/>
  <c r="D124" i="53"/>
  <c r="F124" i="53"/>
  <c r="G124" i="53"/>
  <c r="H124" i="53"/>
  <c r="J124" i="53"/>
  <c r="K124" i="53"/>
  <c r="L124" i="53"/>
  <c r="M124" i="53"/>
  <c r="N124" i="53"/>
  <c r="O124" i="53"/>
  <c r="S124" i="53"/>
  <c r="T124" i="53"/>
  <c r="U124" i="53"/>
  <c r="V124" i="53"/>
  <c r="X124" i="53"/>
  <c r="AA124" i="53"/>
  <c r="AB124" i="53"/>
  <c r="AC124" i="53"/>
  <c r="AD124" i="53"/>
  <c r="AE124" i="53"/>
  <c r="AF124" i="53"/>
  <c r="AG124" i="53"/>
  <c r="AH124" i="53"/>
  <c r="AI124" i="53"/>
  <c r="AJ124" i="53"/>
  <c r="AK124" i="53"/>
  <c r="AL124" i="53"/>
  <c r="AM124" i="53"/>
  <c r="AN124" i="53"/>
  <c r="AO124" i="53"/>
  <c r="AP124" i="53"/>
  <c r="AQ124" i="53"/>
  <c r="AS124" i="53"/>
  <c r="AT124" i="53"/>
  <c r="AU124" i="53"/>
  <c r="AZ124" i="53"/>
  <c r="BA124" i="53"/>
  <c r="BB124" i="53"/>
  <c r="BC124" i="53"/>
  <c r="BD124" i="53"/>
  <c r="BF124" i="53"/>
  <c r="BG124" i="53"/>
  <c r="BH124" i="53"/>
  <c r="C125" i="53"/>
  <c r="D125" i="53"/>
  <c r="F125" i="53"/>
  <c r="G125" i="53"/>
  <c r="H125" i="53"/>
  <c r="J125" i="53"/>
  <c r="K125" i="53"/>
  <c r="L125" i="53"/>
  <c r="M125" i="53"/>
  <c r="N125" i="53"/>
  <c r="O125" i="53"/>
  <c r="S125" i="53"/>
  <c r="T125" i="53"/>
  <c r="U125" i="53"/>
  <c r="V125" i="53"/>
  <c r="X125" i="53"/>
  <c r="AA125" i="53"/>
  <c r="AB125" i="53"/>
  <c r="AC125" i="53"/>
  <c r="AD125" i="53"/>
  <c r="AE125" i="53"/>
  <c r="AF125" i="53"/>
  <c r="AG125" i="53"/>
  <c r="AH125" i="53"/>
  <c r="AI125" i="53"/>
  <c r="AJ125" i="53"/>
  <c r="AK125" i="53"/>
  <c r="AL125" i="53"/>
  <c r="AM125" i="53"/>
  <c r="AN125" i="53"/>
  <c r="AO125" i="53"/>
  <c r="AP125" i="53"/>
  <c r="AQ125" i="53"/>
  <c r="AS125" i="53"/>
  <c r="AT125" i="53"/>
  <c r="AU125" i="53"/>
  <c r="AZ125" i="53"/>
  <c r="BA125" i="53"/>
  <c r="BB125" i="53"/>
  <c r="BC125" i="53"/>
  <c r="BD125" i="53"/>
  <c r="BF125" i="53"/>
  <c r="BG125" i="53"/>
  <c r="BH125" i="53"/>
  <c r="C126" i="53"/>
  <c r="D126" i="53"/>
  <c r="F126" i="53"/>
  <c r="G126" i="53"/>
  <c r="H126" i="53"/>
  <c r="J126" i="53"/>
  <c r="K126" i="53"/>
  <c r="L126" i="53"/>
  <c r="M126" i="53"/>
  <c r="N126" i="53"/>
  <c r="O126" i="53"/>
  <c r="S126" i="53"/>
  <c r="T126" i="53"/>
  <c r="U126" i="53"/>
  <c r="V126" i="53"/>
  <c r="X126" i="53"/>
  <c r="AA126" i="53"/>
  <c r="AB126" i="53"/>
  <c r="AC126" i="53"/>
  <c r="AD126" i="53"/>
  <c r="AE126" i="53"/>
  <c r="AF126" i="53"/>
  <c r="AG126" i="53"/>
  <c r="AH126" i="53"/>
  <c r="AI126" i="53"/>
  <c r="AJ126" i="53"/>
  <c r="AK126" i="53"/>
  <c r="AL126" i="53"/>
  <c r="AM126" i="53"/>
  <c r="AN126" i="53"/>
  <c r="AO126" i="53"/>
  <c r="AP126" i="53"/>
  <c r="AQ126" i="53"/>
  <c r="AS126" i="53"/>
  <c r="AT126" i="53"/>
  <c r="AU126" i="53"/>
  <c r="AZ126" i="53"/>
  <c r="BA126" i="53"/>
  <c r="BB126" i="53"/>
  <c r="BC126" i="53"/>
  <c r="BD126" i="53"/>
  <c r="BF126" i="53"/>
  <c r="BG126" i="53"/>
  <c r="BH126" i="53"/>
  <c r="C127" i="53"/>
  <c r="D127" i="53"/>
  <c r="F127" i="53"/>
  <c r="G127" i="53"/>
  <c r="H127" i="53"/>
  <c r="J127" i="53"/>
  <c r="K127" i="53"/>
  <c r="L127" i="53"/>
  <c r="M127" i="53"/>
  <c r="N127" i="53"/>
  <c r="O127" i="53"/>
  <c r="S127" i="53"/>
  <c r="T127" i="53"/>
  <c r="U127" i="53"/>
  <c r="V127" i="53"/>
  <c r="X127" i="53"/>
  <c r="AA127" i="53"/>
  <c r="AB127" i="53"/>
  <c r="AC127" i="53"/>
  <c r="AD127" i="53"/>
  <c r="AE127" i="53"/>
  <c r="AF127" i="53"/>
  <c r="AG127" i="53"/>
  <c r="AH127" i="53"/>
  <c r="AI127" i="53"/>
  <c r="AJ127" i="53"/>
  <c r="AK127" i="53"/>
  <c r="AL127" i="53"/>
  <c r="AM127" i="53"/>
  <c r="AN127" i="53"/>
  <c r="AO127" i="53"/>
  <c r="AP127" i="53"/>
  <c r="AQ127" i="53"/>
  <c r="AS127" i="53"/>
  <c r="AT127" i="53"/>
  <c r="AU127" i="53"/>
  <c r="AZ127" i="53"/>
  <c r="BA127" i="53"/>
  <c r="BB127" i="53"/>
  <c r="BC127" i="53"/>
  <c r="BD127" i="53"/>
  <c r="BF127" i="53"/>
  <c r="BG127" i="53"/>
  <c r="BH127" i="53"/>
  <c r="C128" i="53"/>
  <c r="D128" i="53"/>
  <c r="F128" i="53"/>
  <c r="G128" i="53"/>
  <c r="H128" i="53"/>
  <c r="J128" i="53"/>
  <c r="K128" i="53"/>
  <c r="L128" i="53"/>
  <c r="M128" i="53"/>
  <c r="N128" i="53"/>
  <c r="O128" i="53"/>
  <c r="S128" i="53"/>
  <c r="T128" i="53"/>
  <c r="U128" i="53"/>
  <c r="V128" i="53"/>
  <c r="X128" i="53"/>
  <c r="AA128" i="53"/>
  <c r="AB128" i="53"/>
  <c r="AC128" i="53"/>
  <c r="AD128" i="53"/>
  <c r="AE128" i="53"/>
  <c r="AF128" i="53"/>
  <c r="AG128" i="53"/>
  <c r="AH128" i="53"/>
  <c r="AI128" i="53"/>
  <c r="AJ128" i="53"/>
  <c r="AK128" i="53"/>
  <c r="AL128" i="53"/>
  <c r="AM128" i="53"/>
  <c r="AN128" i="53"/>
  <c r="AO128" i="53"/>
  <c r="AP128" i="53"/>
  <c r="AQ128" i="53"/>
  <c r="AS128" i="53"/>
  <c r="AT128" i="53"/>
  <c r="AU128" i="53"/>
  <c r="AZ128" i="53"/>
  <c r="BA128" i="53"/>
  <c r="BB128" i="53"/>
  <c r="BC128" i="53"/>
  <c r="BD128" i="53"/>
  <c r="BF128" i="53"/>
  <c r="BG128" i="53"/>
  <c r="BH128" i="53"/>
  <c r="C129" i="53"/>
  <c r="D129" i="53"/>
  <c r="F129" i="53"/>
  <c r="G129" i="53"/>
  <c r="H129" i="53"/>
  <c r="J129" i="53"/>
  <c r="K129" i="53"/>
  <c r="L129" i="53"/>
  <c r="M129" i="53"/>
  <c r="N129" i="53"/>
  <c r="O129" i="53"/>
  <c r="S129" i="53"/>
  <c r="T129" i="53"/>
  <c r="U129" i="53"/>
  <c r="V129" i="53"/>
  <c r="X129" i="53"/>
  <c r="AA129" i="53"/>
  <c r="AB129" i="53"/>
  <c r="AC129" i="53"/>
  <c r="AD129" i="53"/>
  <c r="AE129" i="53"/>
  <c r="AF129" i="53"/>
  <c r="AG129" i="53"/>
  <c r="AH129" i="53"/>
  <c r="AI129" i="53"/>
  <c r="AJ129" i="53"/>
  <c r="AK129" i="53"/>
  <c r="AL129" i="53"/>
  <c r="AM129" i="53"/>
  <c r="AN129" i="53"/>
  <c r="AO129" i="53"/>
  <c r="AP129" i="53"/>
  <c r="AQ129" i="53"/>
  <c r="AS129" i="53"/>
  <c r="AT129" i="53"/>
  <c r="AU129" i="53"/>
  <c r="AZ129" i="53"/>
  <c r="BA129" i="53"/>
  <c r="BB129" i="53"/>
  <c r="BC129" i="53"/>
  <c r="BD129" i="53"/>
  <c r="BF129" i="53"/>
  <c r="BG129" i="53"/>
  <c r="BH129" i="53"/>
  <c r="C130" i="53"/>
  <c r="D130" i="53"/>
  <c r="F130" i="53"/>
  <c r="G130" i="53"/>
  <c r="H130" i="53"/>
  <c r="J130" i="53"/>
  <c r="K130" i="53"/>
  <c r="L130" i="53"/>
  <c r="M130" i="53"/>
  <c r="N130" i="53"/>
  <c r="O130" i="53"/>
  <c r="S130" i="53"/>
  <c r="T130" i="53"/>
  <c r="U130" i="53"/>
  <c r="V130" i="53"/>
  <c r="X130" i="53"/>
  <c r="AA130" i="53"/>
  <c r="AB130" i="53"/>
  <c r="AC130" i="53"/>
  <c r="AD130" i="53"/>
  <c r="AE130" i="53"/>
  <c r="AF130" i="53"/>
  <c r="AG130" i="53"/>
  <c r="AH130" i="53"/>
  <c r="AI130" i="53"/>
  <c r="AJ130" i="53"/>
  <c r="AK130" i="53"/>
  <c r="AL130" i="53"/>
  <c r="AM130" i="53"/>
  <c r="AN130" i="53"/>
  <c r="AO130" i="53"/>
  <c r="AP130" i="53"/>
  <c r="AQ130" i="53"/>
  <c r="AS130" i="53"/>
  <c r="AT130" i="53"/>
  <c r="AU130" i="53"/>
  <c r="AZ130" i="53"/>
  <c r="BA130" i="53"/>
  <c r="BB130" i="53"/>
  <c r="BC130" i="53"/>
  <c r="BD130" i="53"/>
  <c r="BF130" i="53"/>
  <c r="BG130" i="53"/>
  <c r="BH130" i="53"/>
  <c r="C131" i="53"/>
  <c r="D131" i="53"/>
  <c r="F131" i="53"/>
  <c r="G131" i="53"/>
  <c r="H131" i="53"/>
  <c r="J131" i="53"/>
  <c r="K131" i="53"/>
  <c r="L131" i="53"/>
  <c r="M131" i="53"/>
  <c r="N131" i="53"/>
  <c r="O131" i="53"/>
  <c r="S131" i="53"/>
  <c r="T131" i="53"/>
  <c r="U131" i="53"/>
  <c r="V131" i="53"/>
  <c r="X131" i="53"/>
  <c r="AA131" i="53"/>
  <c r="AB131" i="53"/>
  <c r="AC131" i="53"/>
  <c r="AD131" i="53"/>
  <c r="AE131" i="53"/>
  <c r="AF131" i="53"/>
  <c r="AG131" i="53"/>
  <c r="AH131" i="53"/>
  <c r="AI131" i="53"/>
  <c r="AJ131" i="53"/>
  <c r="AK131" i="53"/>
  <c r="AL131" i="53"/>
  <c r="AM131" i="53"/>
  <c r="AN131" i="53"/>
  <c r="AO131" i="53"/>
  <c r="AP131" i="53"/>
  <c r="AQ131" i="53"/>
  <c r="AS131" i="53"/>
  <c r="AT131" i="53"/>
  <c r="AU131" i="53"/>
  <c r="AZ131" i="53"/>
  <c r="BA131" i="53"/>
  <c r="BB131" i="53"/>
  <c r="BC131" i="53"/>
  <c r="BD131" i="53"/>
  <c r="BF131" i="53"/>
  <c r="BG131" i="53"/>
  <c r="BH131" i="53"/>
  <c r="C132" i="53"/>
  <c r="D132" i="53"/>
  <c r="F132" i="53"/>
  <c r="G132" i="53"/>
  <c r="H132" i="53"/>
  <c r="J132" i="53"/>
  <c r="K132" i="53"/>
  <c r="L132" i="53"/>
  <c r="M132" i="53"/>
  <c r="N132" i="53"/>
  <c r="O132" i="53"/>
  <c r="S132" i="53"/>
  <c r="T132" i="53"/>
  <c r="U132" i="53"/>
  <c r="V132" i="53"/>
  <c r="X132" i="53"/>
  <c r="AA132" i="53"/>
  <c r="AB132" i="53"/>
  <c r="AC132" i="53"/>
  <c r="AD132" i="53"/>
  <c r="AE132" i="53"/>
  <c r="AF132" i="53"/>
  <c r="AG132" i="53"/>
  <c r="AH132" i="53"/>
  <c r="AI132" i="53"/>
  <c r="AJ132" i="53"/>
  <c r="AK132" i="53"/>
  <c r="AL132" i="53"/>
  <c r="AM132" i="53"/>
  <c r="AN132" i="53"/>
  <c r="AO132" i="53"/>
  <c r="AP132" i="53"/>
  <c r="AQ132" i="53"/>
  <c r="AS132" i="53"/>
  <c r="AT132" i="53"/>
  <c r="AU132" i="53"/>
  <c r="AZ132" i="53"/>
  <c r="BA132" i="53"/>
  <c r="BB132" i="53"/>
  <c r="BC132" i="53"/>
  <c r="BD132" i="53"/>
  <c r="BF132" i="53"/>
  <c r="BG132" i="53"/>
  <c r="BH132" i="53"/>
  <c r="C133" i="53"/>
  <c r="D133" i="53"/>
  <c r="F133" i="53"/>
  <c r="G133" i="53"/>
  <c r="H133" i="53"/>
  <c r="J133" i="53"/>
  <c r="K133" i="53"/>
  <c r="L133" i="53"/>
  <c r="M133" i="53"/>
  <c r="N133" i="53"/>
  <c r="O133" i="53"/>
  <c r="S133" i="53"/>
  <c r="T133" i="53"/>
  <c r="U133" i="53"/>
  <c r="V133" i="53"/>
  <c r="X133" i="53"/>
  <c r="AA133" i="53"/>
  <c r="AB133" i="53"/>
  <c r="AC133" i="53"/>
  <c r="AD133" i="53"/>
  <c r="AE133" i="53"/>
  <c r="AF133" i="53"/>
  <c r="AG133" i="53"/>
  <c r="AH133" i="53"/>
  <c r="AI133" i="53"/>
  <c r="AJ133" i="53"/>
  <c r="AK133" i="53"/>
  <c r="AL133" i="53"/>
  <c r="AM133" i="53"/>
  <c r="AN133" i="53"/>
  <c r="AO133" i="53"/>
  <c r="AP133" i="53"/>
  <c r="AQ133" i="53"/>
  <c r="AS133" i="53"/>
  <c r="AT133" i="53"/>
  <c r="AU133" i="53"/>
  <c r="AZ133" i="53"/>
  <c r="BA133" i="53"/>
  <c r="BB133" i="53"/>
  <c r="BC133" i="53"/>
  <c r="BD133" i="53"/>
  <c r="BF133" i="53"/>
  <c r="BG133" i="53"/>
  <c r="BH133" i="53"/>
  <c r="C134" i="53"/>
  <c r="D134" i="53"/>
  <c r="F134" i="53"/>
  <c r="G134" i="53"/>
  <c r="H134" i="53"/>
  <c r="J134" i="53"/>
  <c r="K134" i="53"/>
  <c r="L134" i="53"/>
  <c r="M134" i="53"/>
  <c r="N134" i="53"/>
  <c r="O134" i="53"/>
  <c r="S134" i="53"/>
  <c r="T134" i="53"/>
  <c r="U134" i="53"/>
  <c r="V134" i="53"/>
  <c r="X134" i="53"/>
  <c r="AA134" i="53"/>
  <c r="AB134" i="53"/>
  <c r="AC134" i="53"/>
  <c r="AD134" i="53"/>
  <c r="AE134" i="53"/>
  <c r="AF134" i="53"/>
  <c r="AG134" i="53"/>
  <c r="AH134" i="53"/>
  <c r="AI134" i="53"/>
  <c r="AJ134" i="53"/>
  <c r="AK134" i="53"/>
  <c r="AL134" i="53"/>
  <c r="AM134" i="53"/>
  <c r="AN134" i="53"/>
  <c r="AO134" i="53"/>
  <c r="AP134" i="53"/>
  <c r="AQ134" i="53"/>
  <c r="AS134" i="53"/>
  <c r="AT134" i="53"/>
  <c r="AU134" i="53"/>
  <c r="AZ134" i="53"/>
  <c r="BA134" i="53"/>
  <c r="BB134" i="53"/>
  <c r="BC134" i="53"/>
  <c r="BD134" i="53"/>
  <c r="BF134" i="53"/>
  <c r="BG134" i="53"/>
  <c r="BH134" i="53"/>
  <c r="C135" i="53"/>
  <c r="D135" i="53"/>
  <c r="F135" i="53"/>
  <c r="G135" i="53"/>
  <c r="H135" i="53"/>
  <c r="J135" i="53"/>
  <c r="K135" i="53"/>
  <c r="L135" i="53"/>
  <c r="M135" i="53"/>
  <c r="N135" i="53"/>
  <c r="O135" i="53"/>
  <c r="S135" i="53"/>
  <c r="T135" i="53"/>
  <c r="U135" i="53"/>
  <c r="V135" i="53"/>
  <c r="X135" i="53"/>
  <c r="AA135" i="53"/>
  <c r="AB135" i="53"/>
  <c r="AC135" i="53"/>
  <c r="AD135" i="53"/>
  <c r="AE135" i="53"/>
  <c r="AF135" i="53"/>
  <c r="AG135" i="53"/>
  <c r="AH135" i="53"/>
  <c r="AI135" i="53"/>
  <c r="AJ135" i="53"/>
  <c r="AK135" i="53"/>
  <c r="AL135" i="53"/>
  <c r="AM135" i="53"/>
  <c r="AN135" i="53"/>
  <c r="AO135" i="53"/>
  <c r="AP135" i="53"/>
  <c r="AQ135" i="53"/>
  <c r="AS135" i="53"/>
  <c r="AT135" i="53"/>
  <c r="AU135" i="53"/>
  <c r="AZ135" i="53"/>
  <c r="BA135" i="53"/>
  <c r="BB135" i="53"/>
  <c r="BC135" i="53"/>
  <c r="BD135" i="53"/>
  <c r="BF135" i="53"/>
  <c r="BG135" i="53"/>
  <c r="BH135" i="53"/>
  <c r="L2" i="53"/>
  <c r="C2" i="53"/>
  <c r="O2" i="53"/>
  <c r="N2" i="53"/>
  <c r="M2" i="53"/>
  <c r="K2" i="53"/>
  <c r="J2" i="53"/>
  <c r="H2" i="53"/>
  <c r="G2" i="53"/>
  <c r="F2" i="53"/>
  <c r="D2" i="53"/>
  <c r="BH2" i="53"/>
  <c r="BG2" i="53"/>
  <c r="BF2" i="53"/>
  <c r="BD2" i="53"/>
  <c r="BC2" i="53"/>
  <c r="BB2" i="53"/>
  <c r="BA2" i="53"/>
  <c r="AZ2" i="53"/>
  <c r="AU2" i="53"/>
  <c r="AT2" i="53"/>
  <c r="AS2" i="53"/>
  <c r="AQ2" i="53"/>
  <c r="AP2" i="53"/>
  <c r="AO2" i="53"/>
  <c r="AN2" i="53"/>
  <c r="AM2" i="53"/>
  <c r="AL2" i="53"/>
  <c r="AK2" i="53"/>
  <c r="AJ2" i="53"/>
  <c r="AI2" i="53"/>
  <c r="AH2" i="53"/>
  <c r="AG2" i="53"/>
  <c r="AF2" i="53"/>
  <c r="AE2" i="53"/>
  <c r="AD2" i="53"/>
  <c r="AC2" i="53"/>
  <c r="AB2" i="53"/>
  <c r="AA2" i="53"/>
  <c r="X2" i="53"/>
  <c r="V2" i="53"/>
  <c r="U2" i="53"/>
  <c r="T2" i="53"/>
  <c r="S2" i="53"/>
</calcChain>
</file>

<file path=xl/sharedStrings.xml><?xml version="1.0" encoding="utf-8"?>
<sst xmlns="http://schemas.openxmlformats.org/spreadsheetml/2006/main" count="3594" uniqueCount="474">
  <si>
    <t>Elektrotechnik</t>
  </si>
  <si>
    <t>Weidner</t>
  </si>
  <si>
    <t>Raßbach</t>
  </si>
  <si>
    <t>Werkstoffkunde</t>
  </si>
  <si>
    <t>Chemie</t>
  </si>
  <si>
    <t>Pietzsch</t>
  </si>
  <si>
    <t>Sprachen</t>
  </si>
  <si>
    <t>Müller</t>
  </si>
  <si>
    <t>Braunschweig</t>
  </si>
  <si>
    <t>Behn</t>
  </si>
  <si>
    <t>Gratz</t>
  </si>
  <si>
    <t>Kretzer</t>
  </si>
  <si>
    <t>Blancke</t>
  </si>
  <si>
    <t>Dechant</t>
  </si>
  <si>
    <t>Schäfer</t>
  </si>
  <si>
    <t>Kamprath</t>
  </si>
  <si>
    <t>V</t>
  </si>
  <si>
    <t>Ü</t>
  </si>
  <si>
    <t>P</t>
  </si>
  <si>
    <t>Römhild</t>
  </si>
  <si>
    <t>Svoboda</t>
  </si>
  <si>
    <t>Labor</t>
  </si>
  <si>
    <t>Technische Mechanik</t>
  </si>
  <si>
    <t>Informatik</t>
  </si>
  <si>
    <t>Plätze</t>
  </si>
  <si>
    <t>Fischer</t>
  </si>
  <si>
    <t>Mathematik I</t>
  </si>
  <si>
    <t>Technische Mechanik I</t>
  </si>
  <si>
    <t>Konstruktion III</t>
  </si>
  <si>
    <t>Technische Mechanik III</t>
  </si>
  <si>
    <t>Technische Thermodynamik</t>
  </si>
  <si>
    <t>Physik I</t>
  </si>
  <si>
    <t>U-Woche</t>
  </si>
  <si>
    <t>WIW</t>
  </si>
  <si>
    <t>MB</t>
  </si>
  <si>
    <t>Konstruktion I</t>
  </si>
  <si>
    <t>G-Woche</t>
  </si>
  <si>
    <t>Fach</t>
  </si>
  <si>
    <t>Lehrende(r)</t>
  </si>
  <si>
    <t>Raum</t>
  </si>
  <si>
    <t>Termin</t>
  </si>
  <si>
    <t>A</t>
  </si>
  <si>
    <t>B</t>
  </si>
  <si>
    <t>C</t>
  </si>
  <si>
    <t>D</t>
  </si>
  <si>
    <t>Art</t>
  </si>
  <si>
    <t>L</t>
  </si>
  <si>
    <t>x</t>
  </si>
  <si>
    <t>-</t>
  </si>
  <si>
    <t>Montag</t>
  </si>
  <si>
    <t>Dienstag</t>
  </si>
  <si>
    <t>Mittwoch</t>
  </si>
  <si>
    <t>Donnerstag</t>
  </si>
  <si>
    <t>Freitag</t>
  </si>
  <si>
    <t>08</t>
  </si>
  <si>
    <t>10</t>
  </si>
  <si>
    <t>12</t>
  </si>
  <si>
    <t>14</t>
  </si>
  <si>
    <t>16</t>
  </si>
  <si>
    <t>18</t>
  </si>
  <si>
    <t>Gruppe oder Termin</t>
  </si>
  <si>
    <t>Thermodynamik</t>
  </si>
  <si>
    <t>Schweißtechnik</t>
  </si>
  <si>
    <t>Projektmanagement</t>
  </si>
  <si>
    <t>H 0003</t>
  </si>
  <si>
    <t>H 0002</t>
  </si>
  <si>
    <t>Fertigungstechnik I</t>
  </si>
  <si>
    <t>Seul</t>
  </si>
  <si>
    <t>Werkstofftechnik I</t>
  </si>
  <si>
    <t>Informatik I</t>
  </si>
  <si>
    <t>Elektrotechnik II</t>
  </si>
  <si>
    <t>Michelfeit</t>
  </si>
  <si>
    <t>W</t>
  </si>
  <si>
    <t>Kelber</t>
  </si>
  <si>
    <t>WV</t>
  </si>
  <si>
    <t>WL</t>
  </si>
  <si>
    <t>Konstruktion V</t>
  </si>
  <si>
    <t>Automatisierungstechnik</t>
  </si>
  <si>
    <t>Schlüsselqualifikationen</t>
  </si>
  <si>
    <t>Rickes</t>
  </si>
  <si>
    <t xml:space="preserve">Konstruktion III </t>
  </si>
  <si>
    <t>D 0110</t>
  </si>
  <si>
    <t>WÜ</t>
  </si>
  <si>
    <t>D 0111</t>
  </si>
  <si>
    <t>Qualitätsmanagement</t>
  </si>
  <si>
    <t>H 0001</t>
  </si>
  <si>
    <t>D 0117</t>
  </si>
  <si>
    <t>H 0102</t>
  </si>
  <si>
    <t>H 0103</t>
  </si>
  <si>
    <t>D 0207</t>
  </si>
  <si>
    <t>D 0113</t>
  </si>
  <si>
    <t>H 0203</t>
  </si>
  <si>
    <t>Mensch-Schäfer</t>
  </si>
  <si>
    <t>Bagchi</t>
  </si>
  <si>
    <t>D 0107</t>
  </si>
  <si>
    <t>H 0215</t>
  </si>
  <si>
    <t>H 0216</t>
  </si>
  <si>
    <t>D 0108</t>
  </si>
  <si>
    <t>D 0210</t>
  </si>
  <si>
    <t>H 0214</t>
  </si>
  <si>
    <t>H 0116</t>
  </si>
  <si>
    <t>H 0112</t>
  </si>
  <si>
    <t>H 0113</t>
  </si>
  <si>
    <t>H 0212</t>
  </si>
  <si>
    <t>alle</t>
  </si>
  <si>
    <t>Beugel</t>
  </si>
  <si>
    <t>Schrodt</t>
  </si>
  <si>
    <t>Wahrenberg</t>
  </si>
  <si>
    <t>Grünler</t>
  </si>
  <si>
    <t>Heinemann</t>
  </si>
  <si>
    <t>Jakobi</t>
  </si>
  <si>
    <t>Krause</t>
  </si>
  <si>
    <t>Margraf</t>
  </si>
  <si>
    <t>Roppel</t>
  </si>
  <si>
    <t>Rozek</t>
  </si>
  <si>
    <t>Schulz</t>
  </si>
  <si>
    <t>Dopplung</t>
  </si>
  <si>
    <t>überprüft</t>
  </si>
  <si>
    <t>freie Tage, darf nichts drin stehen!</t>
  </si>
  <si>
    <t>D 0214</t>
  </si>
  <si>
    <t>D 0301</t>
  </si>
  <si>
    <t>D 0302</t>
  </si>
  <si>
    <t>H 0011</t>
  </si>
  <si>
    <t>H 0111</t>
  </si>
  <si>
    <t>H 0115</t>
  </si>
  <si>
    <t>H 0202</t>
  </si>
  <si>
    <t>H 0211</t>
  </si>
  <si>
    <t>H 0213</t>
  </si>
  <si>
    <t>E 0103</t>
  </si>
  <si>
    <t>E 0104</t>
  </si>
  <si>
    <t>D 0201</t>
  </si>
  <si>
    <t>D 0202</t>
  </si>
  <si>
    <t>D 0203</t>
  </si>
  <si>
    <t>B 0323</t>
  </si>
  <si>
    <t>B 0406</t>
  </si>
  <si>
    <t>Fertigungstechnik V</t>
  </si>
  <si>
    <t>Konstruktion VII</t>
  </si>
  <si>
    <t>Computergestützte Prozessplanung</t>
  </si>
  <si>
    <t>Kinematische und dynamische Simulation</t>
  </si>
  <si>
    <t>Christ</t>
  </si>
  <si>
    <t>Kolev</t>
  </si>
  <si>
    <t>Praktikumskolloquium</t>
  </si>
  <si>
    <t>Vogel</t>
  </si>
  <si>
    <t>Ergonomie</t>
  </si>
  <si>
    <t>Bachmann</t>
  </si>
  <si>
    <t>Digitale Schaltungstechnik</t>
  </si>
  <si>
    <t>Brenn</t>
  </si>
  <si>
    <t>Fr. Gratz</t>
  </si>
  <si>
    <t>B 0422</t>
  </si>
  <si>
    <t>B 0423</t>
  </si>
  <si>
    <t>ET</t>
  </si>
  <si>
    <t>B 0318</t>
  </si>
  <si>
    <t>B 0424</t>
  </si>
  <si>
    <t>Leistungselektronik II</t>
  </si>
  <si>
    <t>Tischer</t>
  </si>
  <si>
    <t>08:00</t>
  </si>
  <si>
    <t>10:00</t>
  </si>
  <si>
    <t>12:30</t>
  </si>
  <si>
    <t>14:15</t>
  </si>
  <si>
    <t>16:00</t>
  </si>
  <si>
    <t>17:45</t>
  </si>
  <si>
    <t>Eingebettete Systeme</t>
  </si>
  <si>
    <t>Technische Mechanik und</t>
  </si>
  <si>
    <t>Werkstoffe</t>
  </si>
  <si>
    <t>Fr. Müller</t>
  </si>
  <si>
    <t>Fr.Gratz</t>
  </si>
  <si>
    <t>Elektrotechnik I</t>
  </si>
  <si>
    <t xml:space="preserve">Grundlagen der </t>
  </si>
  <si>
    <t>Elektrotechnik III</t>
  </si>
  <si>
    <t>Theoretische Elektrotechnik</t>
  </si>
  <si>
    <t>Elektrische Messtechnik II</t>
  </si>
  <si>
    <t>Mathematik III</t>
  </si>
  <si>
    <t>Schwingungen und Wellen</t>
  </si>
  <si>
    <t>Englisch</t>
  </si>
  <si>
    <t>Inf</t>
  </si>
  <si>
    <t>Fr.Müller</t>
  </si>
  <si>
    <t>Albrecht</t>
  </si>
  <si>
    <t>H 0114</t>
  </si>
  <si>
    <t>Computergestützte Produktionstechnik</t>
  </si>
  <si>
    <r>
      <t>Konstruktion I</t>
    </r>
    <r>
      <rPr>
        <sz val="14"/>
        <rFont val="Arial"/>
        <family val="2"/>
      </rPr>
      <t xml:space="preserve"> </t>
    </r>
  </si>
  <si>
    <t>Brennecke</t>
  </si>
  <si>
    <t>Tribologie</t>
  </si>
  <si>
    <t>WR</t>
  </si>
  <si>
    <t>ZfW</t>
  </si>
  <si>
    <t>Valencia</t>
  </si>
  <si>
    <t>E 0102</t>
  </si>
  <si>
    <t>Mikrocontroller</t>
  </si>
  <si>
    <t>Schmidt</t>
  </si>
  <si>
    <t>D 0012</t>
  </si>
  <si>
    <t>ZfF</t>
  </si>
  <si>
    <t>I</t>
  </si>
  <si>
    <t>Engineering</t>
  </si>
  <si>
    <t>FMT</t>
  </si>
  <si>
    <t>B 0101</t>
  </si>
  <si>
    <t>B 0102</t>
  </si>
  <si>
    <t>B 0231</t>
  </si>
  <si>
    <t>Dorner-Reisel</t>
  </si>
  <si>
    <t>Kny</t>
  </si>
  <si>
    <t>Entwicklung von Kunststoffspritzgießwerkzeugen</t>
  </si>
  <si>
    <t>V/Ü</t>
  </si>
  <si>
    <t>Ersatz für freien Wunschtag</t>
  </si>
  <si>
    <t>Kollision</t>
  </si>
  <si>
    <t>Internationales Management</t>
  </si>
  <si>
    <t>C.Behn</t>
  </si>
  <si>
    <t>TM</t>
  </si>
  <si>
    <t>Betriebswirtschaftliche Basics</t>
  </si>
  <si>
    <t>JK</t>
  </si>
  <si>
    <t>Technische Mechanik und Werkstoffe</t>
  </si>
  <si>
    <t>PC-Pool</t>
  </si>
  <si>
    <t>WS-Pool</t>
  </si>
  <si>
    <t>5. Semester</t>
  </si>
  <si>
    <t>E 0010</t>
  </si>
  <si>
    <t>Wenzel</t>
  </si>
  <si>
    <t>Finanzierung Teil A</t>
  </si>
  <si>
    <t>gemeinsam mit 1. WIW</t>
  </si>
  <si>
    <t>E 0008</t>
  </si>
  <si>
    <t>Numerische Methoden in der Thermodynamik</t>
  </si>
  <si>
    <t>Fertigungsmesstechnik</t>
  </si>
  <si>
    <t>Fertigungstechnik III</t>
  </si>
  <si>
    <t>Finanzmanagement und Steuerlehre</t>
  </si>
  <si>
    <t>gemeinsam mit 3. WIW</t>
  </si>
  <si>
    <t xml:space="preserve">Konstruktion II </t>
  </si>
  <si>
    <t xml:space="preserve">mit 5. ET Finanzierung Teil A </t>
  </si>
  <si>
    <t>mit 3. WIW Finanzmanagement und Steuerlehre</t>
  </si>
  <si>
    <t xml:space="preserve">sollte möglichst nicht belegt werden (nur im Notfall) - Andrea und Ramona fragen </t>
  </si>
  <si>
    <t>Energiemanagement</t>
  </si>
  <si>
    <t>Schramm</t>
  </si>
  <si>
    <t>Systemtheorie und Signalverarbeitung</t>
  </si>
  <si>
    <t>Svooda</t>
  </si>
  <si>
    <r>
      <rPr>
        <b/>
        <sz val="14"/>
        <rFont val="Arial"/>
        <family val="2"/>
      </rPr>
      <t>Vibrations</t>
    </r>
    <r>
      <rPr>
        <sz val="14"/>
        <rFont val="Arial"/>
        <family val="2"/>
      </rPr>
      <t xml:space="preserve"> </t>
    </r>
  </si>
  <si>
    <t>E 0015</t>
  </si>
  <si>
    <t>Finite Elemente Methode</t>
  </si>
  <si>
    <t>MMB</t>
  </si>
  <si>
    <t>Kunststoffe in der Medizintechnik</t>
  </si>
  <si>
    <t>Wirtschaftsrecht</t>
  </si>
  <si>
    <t>Gruppe 1</t>
  </si>
  <si>
    <t>Gruppe 2</t>
  </si>
  <si>
    <t>Gruppe 3</t>
  </si>
  <si>
    <t>Prozessgestaltung/ Ergonomie</t>
  </si>
  <si>
    <t>Bussysteme</t>
  </si>
  <si>
    <t>Projekt- und Innovationsm.</t>
  </si>
  <si>
    <t>Bilanzierung</t>
  </si>
  <si>
    <t xml:space="preserve">Physik I </t>
  </si>
  <si>
    <r>
      <t>Finanzierung Teil B</t>
    </r>
    <r>
      <rPr>
        <sz val="14"/>
        <rFont val="Arial"/>
        <family val="2"/>
      </rPr>
      <t xml:space="preserve"> </t>
    </r>
  </si>
  <si>
    <t>bis 47. KW</t>
  </si>
  <si>
    <t>Surfaces, coatings &amp; technologies</t>
  </si>
  <si>
    <t>Mathematik</t>
  </si>
  <si>
    <t>Unternehmensgründung/ Finanzierung</t>
  </si>
  <si>
    <t>Löser</t>
  </si>
  <si>
    <t>Orf</t>
  </si>
  <si>
    <t>D 0212</t>
  </si>
  <si>
    <r>
      <t>Fertigungstechnik</t>
    </r>
    <r>
      <rPr>
        <sz val="14"/>
        <rFont val="Arial"/>
        <family val="2"/>
      </rPr>
      <t xml:space="preserve"> </t>
    </r>
    <r>
      <rPr>
        <b/>
        <sz val="14"/>
        <rFont val="Arial"/>
        <family val="2"/>
      </rPr>
      <t>V</t>
    </r>
  </si>
  <si>
    <t>H 0016</t>
  </si>
  <si>
    <t>Studiengruppe Technische Mechanik I</t>
  </si>
  <si>
    <t>Studiengruppe Physik II</t>
  </si>
  <si>
    <t>Studiengruppe Technische Mechanik II</t>
  </si>
  <si>
    <t>Studiengruppe Physik I</t>
  </si>
  <si>
    <t>Studiengruppe Mathematik II</t>
  </si>
  <si>
    <t>Studiengruppe Technische Thermodynamik</t>
  </si>
  <si>
    <t>Studiengruppe Mathematik I</t>
  </si>
  <si>
    <t>Regelungstechnik</t>
  </si>
  <si>
    <t xml:space="preserve">Elektrische Antriebstechnik/ </t>
  </si>
  <si>
    <t xml:space="preserve"> Werkstoffe</t>
  </si>
  <si>
    <t>bis 47.KW</t>
  </si>
  <si>
    <t>Döbel</t>
  </si>
  <si>
    <t>D 0215</t>
  </si>
  <si>
    <t>Logistik</t>
  </si>
  <si>
    <t>Gruppen im 1. Semester 8 deutsche Studierende und 4 Ausländer</t>
  </si>
  <si>
    <t>V/ Ü</t>
  </si>
  <si>
    <t>Baumann</t>
  </si>
  <si>
    <t>Gruppe 4</t>
  </si>
  <si>
    <t xml:space="preserve">Konstruktionsprozess  II </t>
  </si>
  <si>
    <t>Konstruktionsprozess  II</t>
  </si>
  <si>
    <r>
      <t xml:space="preserve">Konstruktion II </t>
    </r>
    <r>
      <rPr>
        <sz val="14"/>
        <rFont val="Arial"/>
        <family val="2"/>
      </rPr>
      <t>mit 3. MB</t>
    </r>
  </si>
  <si>
    <r>
      <t xml:space="preserve">Automatisierungstechnik </t>
    </r>
    <r>
      <rPr>
        <sz val="14"/>
        <rFont val="Arial"/>
        <family val="2"/>
      </rPr>
      <t>mit 5. WIW(MB)</t>
    </r>
  </si>
  <si>
    <r>
      <t xml:space="preserve">Konstruktion III </t>
    </r>
    <r>
      <rPr>
        <sz val="14"/>
        <rFont val="Arial"/>
        <family val="2"/>
      </rPr>
      <t>mit 3. WIW(MB)</t>
    </r>
  </si>
  <si>
    <t xml:space="preserve">Werkstofftechnik I </t>
  </si>
  <si>
    <r>
      <t xml:space="preserve">Automatisierungstechnik </t>
    </r>
    <r>
      <rPr>
        <sz val="14"/>
        <rFont val="Arial"/>
        <family val="2"/>
      </rPr>
      <t>mit 5. MB</t>
    </r>
  </si>
  <si>
    <r>
      <t xml:space="preserve">Mathematik I </t>
    </r>
    <r>
      <rPr>
        <sz val="14"/>
        <rFont val="Arial"/>
        <family val="2"/>
      </rPr>
      <t>gemeinsam mit MB</t>
    </r>
  </si>
  <si>
    <r>
      <t xml:space="preserve">Mathematik I </t>
    </r>
    <r>
      <rPr>
        <sz val="14"/>
        <rFont val="Arial"/>
        <family val="2"/>
      </rPr>
      <t>gemeinsam mit WIW</t>
    </r>
  </si>
  <si>
    <r>
      <t xml:space="preserve">Physik I  </t>
    </r>
    <r>
      <rPr>
        <sz val="14"/>
        <rFont val="Arial"/>
        <family val="2"/>
      </rPr>
      <t>gemeinsam mit WIW</t>
    </r>
  </si>
  <si>
    <r>
      <t xml:space="preserve">Fertigungstechnik III </t>
    </r>
    <r>
      <rPr>
        <sz val="14"/>
        <rFont val="Arial"/>
        <family val="2"/>
      </rPr>
      <t>ab 46. KW</t>
    </r>
  </si>
  <si>
    <t>überprüft MB</t>
  </si>
  <si>
    <t>überprüft ET</t>
  </si>
  <si>
    <t>Träger- Aufbau- u. Verbindungst.</t>
  </si>
  <si>
    <t>Physikalisch-Techn. Praktikum</t>
  </si>
  <si>
    <t>Digital Signal Processing</t>
  </si>
  <si>
    <t>Elektrische Anlagen</t>
  </si>
  <si>
    <t>Medizinische Grundlagen I</t>
  </si>
  <si>
    <t>Yilmaz</t>
  </si>
  <si>
    <t>im Elisabeth Klinikum Schmalkalden</t>
  </si>
  <si>
    <t xml:space="preserve">mit 1. ET BWL </t>
  </si>
  <si>
    <r>
      <t xml:space="preserve">Physik I </t>
    </r>
    <r>
      <rPr>
        <sz val="14"/>
        <rFont val="Arial"/>
        <family val="2"/>
      </rPr>
      <t xml:space="preserve">ab 49. KW </t>
    </r>
  </si>
  <si>
    <t>bis 48. KW gemeinsam mit 1. MB</t>
  </si>
  <si>
    <t>JKTM</t>
  </si>
  <si>
    <r>
      <t xml:space="preserve">Physik I </t>
    </r>
    <r>
      <rPr>
        <sz val="14"/>
        <rFont val="Arial"/>
        <family val="2"/>
      </rPr>
      <t>bis 48. KW</t>
    </r>
  </si>
  <si>
    <t>Schreiber</t>
  </si>
  <si>
    <t>Simulation of Motion</t>
  </si>
  <si>
    <t>Roth</t>
  </si>
  <si>
    <r>
      <t xml:space="preserve">7. MB (30) </t>
    </r>
    <r>
      <rPr>
        <sz val="16"/>
        <rFont val="Arial"/>
        <family val="2"/>
      </rPr>
      <t xml:space="preserve"> 
Gruppen A,B,C</t>
    </r>
    <r>
      <rPr>
        <b/>
        <sz val="20"/>
        <rFont val="Arial"/>
        <family val="2"/>
      </rPr>
      <t xml:space="preserve">
</t>
    </r>
    <r>
      <rPr>
        <sz val="14"/>
        <rFont val="Arial"/>
        <family val="2"/>
      </rPr>
      <t>LV bis einschließlich 45. KW, 46. KW Prüfungen
W = Wahlpflichtmodul (eins zu wählen)</t>
    </r>
  </si>
  <si>
    <t>MKT</t>
  </si>
  <si>
    <r>
      <t>Konstruktion III</t>
    </r>
    <r>
      <rPr>
        <sz val="14"/>
        <rFont val="Arial"/>
        <family val="2"/>
      </rPr>
      <t xml:space="preserve"> (WIW zeitgleich)</t>
    </r>
  </si>
  <si>
    <r>
      <t xml:space="preserve">Konstruktion III  </t>
    </r>
    <r>
      <rPr>
        <sz val="14"/>
        <rFont val="Arial"/>
        <family val="2"/>
      </rPr>
      <t>(WIW zeitgleich)</t>
    </r>
  </si>
  <si>
    <t>Svobvoda</t>
  </si>
  <si>
    <r>
      <t xml:space="preserve">Mathematik I </t>
    </r>
    <r>
      <rPr>
        <sz val="14"/>
        <rFont val="Arial"/>
        <family val="2"/>
      </rPr>
      <t>(Ausweichtermin mit WIW)</t>
    </r>
  </si>
  <si>
    <r>
      <t>Physik I</t>
    </r>
    <r>
      <rPr>
        <sz val="14"/>
        <rFont val="Arial"/>
        <family val="2"/>
      </rPr>
      <t xml:space="preserve"> ab 49. KW</t>
    </r>
  </si>
  <si>
    <t>geht nicht</t>
  </si>
  <si>
    <r>
      <t xml:space="preserve">Konstruktion II ProE </t>
    </r>
    <r>
      <rPr>
        <sz val="14"/>
        <rFont val="Arial"/>
        <family val="2"/>
      </rPr>
      <t>(MB zeitgleich)</t>
    </r>
  </si>
  <si>
    <r>
      <t>Konstruktion II</t>
    </r>
    <r>
      <rPr>
        <sz val="14"/>
        <rFont val="Arial"/>
        <family val="2"/>
      </rPr>
      <t xml:space="preserve"> </t>
    </r>
    <r>
      <rPr>
        <b/>
        <sz val="14"/>
        <rFont val="Arial"/>
        <family val="2"/>
      </rPr>
      <t>ProE</t>
    </r>
    <r>
      <rPr>
        <sz val="14"/>
        <rFont val="Arial"/>
        <family val="2"/>
      </rPr>
      <t xml:space="preserve"> (MB zeitgleich)</t>
    </r>
  </si>
  <si>
    <t>frei gehalten, wenn irgendwie möglich</t>
  </si>
  <si>
    <t>ZFW</t>
  </si>
  <si>
    <t>in Einzelfällen nachfragen</t>
  </si>
  <si>
    <t>eingeplant</t>
  </si>
  <si>
    <t>Elektronische Baugruppen</t>
  </si>
  <si>
    <r>
      <t xml:space="preserve">Physik I  </t>
    </r>
    <r>
      <rPr>
        <sz val="14"/>
        <rFont val="Arial"/>
        <family val="2"/>
      </rPr>
      <t>ab 49. KW</t>
    </r>
  </si>
  <si>
    <t>Hornaff</t>
  </si>
  <si>
    <t>SM9</t>
  </si>
  <si>
    <r>
      <t xml:space="preserve">5. MB (30) </t>
    </r>
    <r>
      <rPr>
        <sz val="16"/>
        <rFont val="Arial"/>
        <family val="2"/>
      </rPr>
      <t xml:space="preserve">(ab 47. KW ) </t>
    </r>
    <r>
      <rPr>
        <b/>
        <sz val="16"/>
        <rFont val="Arial"/>
        <family val="2"/>
      </rPr>
      <t xml:space="preserve">
</t>
    </r>
    <r>
      <rPr>
        <sz val="12"/>
        <rFont val="Arial"/>
        <family val="2"/>
      </rPr>
      <t>3 Gruppen A, B, C
Eintragung in die Wahlpflichtmodul-Gruppen erfolgt in Stud.IP</t>
    </r>
  </si>
  <si>
    <t xml:space="preserve">9. Master MMB (5), AKT (5), gesamt (10)
</t>
  </si>
  <si>
    <r>
      <t xml:space="preserve">5. WIW (23) </t>
    </r>
    <r>
      <rPr>
        <sz val="16"/>
        <rFont val="Arial"/>
        <family val="2"/>
      </rPr>
      <t>- (MB) erst ab 47.KW, TM ab Semesterbeginn</t>
    </r>
    <r>
      <rPr>
        <b/>
        <sz val="16"/>
        <rFont val="Arial"/>
        <family val="2"/>
      </rPr>
      <t xml:space="preserve">
</t>
    </r>
    <r>
      <rPr>
        <sz val="12"/>
        <rFont val="Arial"/>
        <family val="2"/>
      </rPr>
      <t xml:space="preserve">Aufteilung in Gruppen JK = MB (13); TM = (10) </t>
    </r>
  </si>
  <si>
    <r>
      <t xml:space="preserve">7. WIW(MB) (11) 
</t>
    </r>
    <r>
      <rPr>
        <sz val="16"/>
        <rFont val="Arial"/>
        <family val="2"/>
      </rPr>
      <t xml:space="preserve">LV bis einschl. 45. KW, 46. KW Prüfungen </t>
    </r>
    <r>
      <rPr>
        <sz val="12"/>
        <rFont val="Arial"/>
        <family val="2"/>
      </rPr>
      <t xml:space="preserve">
</t>
    </r>
  </si>
  <si>
    <t>gemeinsam mit 3. WIW(MB)</t>
  </si>
  <si>
    <r>
      <t xml:space="preserve">Fertigungstechnik III </t>
    </r>
    <r>
      <rPr>
        <sz val="14"/>
        <rFont val="Arial"/>
        <family val="2"/>
      </rPr>
      <t>bis 46. KW</t>
    </r>
  </si>
  <si>
    <r>
      <t>Fertigungstechnik III</t>
    </r>
    <r>
      <rPr>
        <sz val="14"/>
        <rFont val="Arial"/>
        <family val="2"/>
      </rPr>
      <t xml:space="preserve"> ab 47. KW</t>
    </r>
  </si>
  <si>
    <t>D 0016</t>
  </si>
  <si>
    <r>
      <t xml:space="preserve">englischsprachige Lehrveranstaltungen
max. </t>
    </r>
    <r>
      <rPr>
        <sz val="16"/>
        <rFont val="Arial"/>
        <family val="2"/>
      </rPr>
      <t>4 Gruppen (A, B, C, D, I - Indische Teilnehmer)</t>
    </r>
  </si>
  <si>
    <t>IJK</t>
  </si>
  <si>
    <r>
      <t xml:space="preserve">Mathematik I </t>
    </r>
    <r>
      <rPr>
        <sz val="14"/>
        <rFont val="Arial"/>
        <family val="2"/>
      </rPr>
      <t>gemeinsam mit 1.MB</t>
    </r>
  </si>
  <si>
    <r>
      <t xml:space="preserve">Werkstoffkunde </t>
    </r>
    <r>
      <rPr>
        <sz val="14"/>
        <rFont val="Arial"/>
        <family val="2"/>
      </rPr>
      <t>gemeinsam mit 1. MB</t>
    </r>
  </si>
  <si>
    <t>mit 3. WIW Finanzmanagement und Steuerlehre u. HT</t>
  </si>
  <si>
    <t>mit 3. WIW Finanzmanagement und Steuerlehre und HT</t>
  </si>
  <si>
    <t>HT</t>
  </si>
  <si>
    <t>Studiengruppe Mathematik</t>
  </si>
  <si>
    <r>
      <t>Betriebswirtschaftliche Basics</t>
    </r>
    <r>
      <rPr>
        <sz val="14"/>
        <rFont val="Arial"/>
        <family val="2"/>
      </rPr>
      <t xml:space="preserve"> (mit 1.WIW)</t>
    </r>
  </si>
  <si>
    <t>V/L</t>
  </si>
  <si>
    <t>D 0004</t>
  </si>
  <si>
    <t>WR eingeplant</t>
  </si>
  <si>
    <t>Fossil and Bio fuels, lubricants and plastics</t>
  </si>
  <si>
    <t>Garden</t>
  </si>
  <si>
    <r>
      <t xml:space="preserve">Konstruktion I </t>
    </r>
    <r>
      <rPr>
        <sz val="14"/>
        <rFont val="Arial"/>
        <family val="2"/>
      </rPr>
      <t>gemeinsam mit 1. MB</t>
    </r>
  </si>
  <si>
    <r>
      <t xml:space="preserve">Chemie I </t>
    </r>
    <r>
      <rPr>
        <sz val="14"/>
        <rFont val="Arial"/>
        <family val="2"/>
      </rPr>
      <t>gemeinsam mit 1. MB</t>
    </r>
  </si>
  <si>
    <r>
      <t>Fertigungstechnik I</t>
    </r>
    <r>
      <rPr>
        <sz val="14"/>
        <rFont val="Arial"/>
        <family val="2"/>
      </rPr>
      <t xml:space="preserve"> gemeinsam mit 1. MB </t>
    </r>
  </si>
  <si>
    <r>
      <t xml:space="preserve">Fertigungstechnik I </t>
    </r>
    <r>
      <rPr>
        <sz val="14"/>
        <rFont val="Arial"/>
        <family val="2"/>
      </rPr>
      <t>gemeinsam mit 1. MB</t>
    </r>
  </si>
  <si>
    <t>Elektroenergiesysteme</t>
  </si>
  <si>
    <t>EI</t>
  </si>
  <si>
    <t>Digitale Kommunikationstechnik</t>
  </si>
  <si>
    <t>Artifical Intelligence</t>
  </si>
  <si>
    <t>EE</t>
  </si>
  <si>
    <t xml:space="preserve">Regelungstechnik </t>
  </si>
  <si>
    <t>AT</t>
  </si>
  <si>
    <t>V/P</t>
  </si>
  <si>
    <t>Automatic Control</t>
  </si>
  <si>
    <t>Trommer</t>
  </si>
  <si>
    <t>mit WIW TM</t>
  </si>
  <si>
    <t>WV/P</t>
  </si>
  <si>
    <t>Grunglagen der Hochfequenztechnik</t>
  </si>
  <si>
    <t>Potential- und Investitionsmanagement</t>
  </si>
  <si>
    <t>in englischer Sprache</t>
  </si>
  <si>
    <t>englisch sprachige Vorlesungen</t>
  </si>
  <si>
    <t>Automatisierungstechnik/ Elektrische Energietechnik</t>
  </si>
  <si>
    <t>Health Tech</t>
  </si>
  <si>
    <r>
      <t xml:space="preserve">Finanz- und Investitionsm. </t>
    </r>
    <r>
      <rPr>
        <sz val="14"/>
        <rFont val="Arial"/>
        <family val="2"/>
      </rPr>
      <t>mit 5. ET</t>
    </r>
  </si>
  <si>
    <t>Änderungen MB</t>
  </si>
  <si>
    <t>Änderungen ET</t>
  </si>
  <si>
    <t>Termin 1</t>
  </si>
  <si>
    <t>Termin 2</t>
  </si>
  <si>
    <t>Termin 3</t>
  </si>
  <si>
    <t>Termin 4</t>
  </si>
  <si>
    <t>Labor ET III, Messtechnik II</t>
  </si>
  <si>
    <r>
      <t xml:space="preserve">1. MB (30) </t>
    </r>
    <r>
      <rPr>
        <b/>
        <sz val="16"/>
        <rFont val="Arial"/>
        <family val="2"/>
      </rPr>
      <t xml:space="preserve">
</t>
    </r>
    <r>
      <rPr>
        <sz val="12"/>
        <rFont val="Arial"/>
        <family val="2"/>
      </rPr>
      <t>Einschreibung in 3 (evt. 4 ) Gruppen MB (A, B, C, evtl. D)</t>
    </r>
  </si>
  <si>
    <t>(D) evtl.</t>
  </si>
  <si>
    <t>D 0103</t>
  </si>
  <si>
    <t>DSP und FPGA</t>
  </si>
  <si>
    <r>
      <t xml:space="preserve">Projektarbeit </t>
    </r>
    <r>
      <rPr>
        <sz val="14"/>
        <rFont val="Arial"/>
        <family val="2"/>
      </rPr>
      <t>(Konsultation)</t>
    </r>
  </si>
  <si>
    <t>Finite Element Method</t>
  </si>
  <si>
    <t>Vibrations Engineering</t>
  </si>
  <si>
    <t>MMB A</t>
  </si>
  <si>
    <t>MMB B</t>
  </si>
  <si>
    <r>
      <t xml:space="preserve">Project Work </t>
    </r>
    <r>
      <rPr>
        <sz val="14"/>
        <rFont val="Arial"/>
        <family val="2"/>
      </rPr>
      <t>(Consultation)</t>
    </r>
  </si>
  <si>
    <t xml:space="preserve">Konstruktion I </t>
  </si>
  <si>
    <r>
      <t xml:space="preserve">Mathematik I </t>
    </r>
    <r>
      <rPr>
        <sz val="14"/>
        <rFont val="Arial"/>
        <family val="2"/>
      </rPr>
      <t>(Ausweichtermin mit 1. MB)</t>
    </r>
  </si>
  <si>
    <t>CD</t>
  </si>
  <si>
    <r>
      <t>1. WIW (24)</t>
    </r>
    <r>
      <rPr>
        <b/>
        <sz val="16"/>
        <rFont val="Arial"/>
        <family val="2"/>
      </rPr>
      <t xml:space="preserve">
</t>
    </r>
    <r>
      <rPr>
        <sz val="12"/>
        <rFont val="Arial"/>
        <family val="2"/>
      </rPr>
      <t>Einschreibung in 3 Gruppen MB (8)=  JK; T (8) und M (8) ; I = Indische Teilnehmer</t>
    </r>
  </si>
  <si>
    <t>AB</t>
  </si>
  <si>
    <t>CDI</t>
  </si>
  <si>
    <t>ABI</t>
  </si>
  <si>
    <t>ABCD</t>
  </si>
  <si>
    <t>Reserve AB</t>
  </si>
  <si>
    <t>Reserve CD</t>
  </si>
  <si>
    <t>Development of Mechatronic Systems</t>
  </si>
  <si>
    <t>Drives for Automative Systems</t>
  </si>
  <si>
    <t>Automation Control</t>
  </si>
  <si>
    <t>Digital Signal Processing for Engineering Applications</t>
  </si>
  <si>
    <t xml:space="preserve">Automatisierungstechnik </t>
  </si>
  <si>
    <r>
      <t>Drives for Automative Systems</t>
    </r>
    <r>
      <rPr>
        <sz val="14"/>
        <rFont val="Arial"/>
        <family val="2"/>
      </rPr>
      <t xml:space="preserve"> bis 46. KW</t>
    </r>
  </si>
  <si>
    <t>WMB V</t>
  </si>
  <si>
    <t>WMB Ü</t>
  </si>
  <si>
    <t>WMB L</t>
  </si>
  <si>
    <t>WET V</t>
  </si>
  <si>
    <t>WET L</t>
  </si>
  <si>
    <r>
      <t xml:space="preserve">Konstruktion II </t>
    </r>
    <r>
      <rPr>
        <sz val="14"/>
        <rFont val="Arial"/>
        <family val="2"/>
      </rPr>
      <t>AutoCAD bis 46. KW</t>
    </r>
  </si>
  <si>
    <r>
      <t xml:space="preserve">Techn. Projekt, und Innovationsmanagement </t>
    </r>
    <r>
      <rPr>
        <sz val="14"/>
        <rFont val="Arial"/>
        <family val="2"/>
      </rPr>
      <t>ab 47. KW</t>
    </r>
  </si>
  <si>
    <r>
      <t>Techn. Projekt, und Innovationsmanagement</t>
    </r>
    <r>
      <rPr>
        <sz val="14"/>
        <rFont val="Arial"/>
        <family val="2"/>
      </rPr>
      <t xml:space="preserve"> ab 47. KW</t>
    </r>
  </si>
  <si>
    <r>
      <t xml:space="preserve">8. Master M&amp;R (40)
</t>
    </r>
    <r>
      <rPr>
        <sz val="14"/>
        <rFont val="Arial"/>
        <family val="2"/>
      </rPr>
      <t>2 Gruppen (MRA und MRB)</t>
    </r>
  </si>
  <si>
    <t>Gruppe 5</t>
  </si>
  <si>
    <t>Erstsemestereinführung 1.10.2019</t>
  </si>
  <si>
    <t>CDI1</t>
  </si>
  <si>
    <t>ABI2</t>
  </si>
  <si>
    <t>WR: 13:30 Uhr Haus H 0002 -&gt; H 0003</t>
  </si>
  <si>
    <t xml:space="preserve">INF: 14:00 Uhr Haus H0001 -&gt; H 0002 Mit unserem englischsprachigen Master können wir 14 Uhr in den D 0113 ausweichen, der sollte für den einen Tag ausreichen. (Oder F WiWi um Tausch mit H 0002 bitten, falls es der H 0001 sein muss) </t>
  </si>
  <si>
    <t>ET: 11:00-13:00 Uhr Haus H 0103 -&gt; H 0003 (bereits abgesprochen und eingetragen)</t>
  </si>
  <si>
    <t xml:space="preserve">MB: 10:00 Uhr Haus D 0207 </t>
  </si>
  <si>
    <t>Einführungsveranstalungen am 1.10.</t>
  </si>
  <si>
    <t>D 0209</t>
  </si>
  <si>
    <t>MERO A1</t>
  </si>
  <si>
    <t>MERO A2</t>
  </si>
  <si>
    <t>MERO B1</t>
  </si>
  <si>
    <t>MERO B2</t>
  </si>
  <si>
    <t>MERO C1</t>
  </si>
  <si>
    <t>T</t>
  </si>
  <si>
    <r>
      <t>3. MB (50)</t>
    </r>
    <r>
      <rPr>
        <b/>
        <sz val="16"/>
        <rFont val="Arial"/>
        <family val="2"/>
      </rPr>
      <t xml:space="preserve">
</t>
    </r>
    <r>
      <rPr>
        <sz val="12"/>
        <rFont val="Arial"/>
        <family val="2"/>
      </rPr>
      <t xml:space="preserve">Einschreibung in 4 Gruppen (MB= A, B, C, D, I = Indische Teilnehmer) 
Ko III-L: Blockveranstaltungen (T = terminbezogene Einschreibung in Stud.IP) </t>
    </r>
  </si>
  <si>
    <r>
      <t>Konstruktion III</t>
    </r>
    <r>
      <rPr>
        <sz val="14"/>
        <rFont val="Arial"/>
        <family val="2"/>
      </rPr>
      <t xml:space="preserve"> </t>
    </r>
  </si>
  <si>
    <t xml:space="preserve">WiWi: 11:00 Uhr Aula Haus C </t>
  </si>
  <si>
    <t>MERO: 2.10. 9:30 H 0102</t>
  </si>
  <si>
    <t>MERO A</t>
  </si>
  <si>
    <t>MERO B</t>
  </si>
  <si>
    <t>MERO C</t>
  </si>
  <si>
    <t>Knechtel</t>
  </si>
  <si>
    <r>
      <t xml:space="preserve">Project Work </t>
    </r>
    <r>
      <rPr>
        <sz val="14"/>
        <rFont val="Arial"/>
        <family val="2"/>
      </rPr>
      <t xml:space="preserve">(Consultation) </t>
    </r>
  </si>
  <si>
    <t>Grundlagen der Mikroelektronik</t>
  </si>
  <si>
    <t>Elektronik</t>
  </si>
  <si>
    <t>Tutorium Mathematik</t>
  </si>
  <si>
    <t>Heyne</t>
  </si>
  <si>
    <t>Informationstechnik/ Fahrzeugelektronik</t>
  </si>
  <si>
    <t>FE</t>
  </si>
  <si>
    <t>IT</t>
  </si>
  <si>
    <t>Fahrzeugelektronik I</t>
  </si>
  <si>
    <t>Dick</t>
  </si>
  <si>
    <t>Sensoren und Signalauswertung</t>
  </si>
  <si>
    <t>Robotic Vision</t>
  </si>
  <si>
    <t>Finanzmanagement und Kostenmanagement</t>
  </si>
  <si>
    <t>Elektrische Antriebstechnik</t>
  </si>
  <si>
    <t>B0406</t>
  </si>
  <si>
    <t>Health Tech I</t>
  </si>
  <si>
    <r>
      <t xml:space="preserve">LASER and Technical Optics </t>
    </r>
    <r>
      <rPr>
        <sz val="14"/>
        <rFont val="Arial"/>
        <family val="2"/>
      </rPr>
      <t>ab 47. KW</t>
    </r>
  </si>
  <si>
    <t>Reserve</t>
  </si>
  <si>
    <t xml:space="preserve">LASER and Technical Optics </t>
  </si>
  <si>
    <t>LASER and Technical Optics</t>
  </si>
  <si>
    <r>
      <t xml:space="preserve">Drives for Automative Systems </t>
    </r>
    <r>
      <rPr>
        <sz val="14"/>
        <rFont val="Arial"/>
        <family val="2"/>
      </rPr>
      <t>bis 46. KW</t>
    </r>
  </si>
  <si>
    <r>
      <t xml:space="preserve">Project Work </t>
    </r>
    <r>
      <rPr>
        <sz val="14"/>
        <rFont val="Arial"/>
        <family val="2"/>
      </rPr>
      <t>(Consultation) bis 46. KW</t>
    </r>
  </si>
  <si>
    <t>I1</t>
  </si>
  <si>
    <t>I2</t>
  </si>
  <si>
    <r>
      <t xml:space="preserve">Konstruktion II </t>
    </r>
    <r>
      <rPr>
        <sz val="14"/>
        <rFont val="Arial"/>
        <family val="2"/>
      </rPr>
      <t>AutoCAD ab 47. KW</t>
    </r>
  </si>
  <si>
    <r>
      <t xml:space="preserve">Sprachen </t>
    </r>
    <r>
      <rPr>
        <sz val="14"/>
        <rFont val="Arial"/>
        <family val="2"/>
      </rPr>
      <t>ab 47.KW</t>
    </r>
  </si>
  <si>
    <r>
      <t>Sprachen bis</t>
    </r>
    <r>
      <rPr>
        <sz val="14"/>
        <rFont val="Arial"/>
        <family val="2"/>
      </rPr>
      <t xml:space="preserve"> 46.KW</t>
    </r>
  </si>
  <si>
    <t>1. Semester HT (15)</t>
  </si>
  <si>
    <t>3. Semester  EI (28)/ HT (6)</t>
  </si>
  <si>
    <r>
      <t xml:space="preserve"> ET Master (40)
</t>
    </r>
    <r>
      <rPr>
        <sz val="14"/>
        <rFont val="Arial"/>
        <family val="2"/>
      </rPr>
      <t>(montags 30, sonst 20)</t>
    </r>
  </si>
  <si>
    <t>1. Semester EI (30)</t>
  </si>
  <si>
    <r>
      <t xml:space="preserve">3. WIW (10) 
</t>
    </r>
    <r>
      <rPr>
        <sz val="14"/>
        <rFont val="Arial"/>
        <family val="2"/>
      </rPr>
      <t>Aufteilung in Gruppen JK = MB (5); TM = (6)</t>
    </r>
  </si>
  <si>
    <t>(17:45 - 19:15 Uhr)</t>
  </si>
  <si>
    <t>Müller-Grune</t>
  </si>
  <si>
    <t>Dr. Fischer</t>
  </si>
  <si>
    <t>(7./ 14./ 21./ 28.10.2019 VL im Krankenhaus)</t>
  </si>
  <si>
    <t>Datenschutzrecht - Health Tech I</t>
  </si>
  <si>
    <t>(Reservetermin)</t>
  </si>
  <si>
    <r>
      <t xml:space="preserve">Elektronik </t>
    </r>
    <r>
      <rPr>
        <sz val="14"/>
        <rFont val="Arial"/>
        <family val="2"/>
      </rPr>
      <t>mit 3. HT</t>
    </r>
  </si>
  <si>
    <t>Richtl. und Regular. b. med. Prod u. Geräten</t>
  </si>
  <si>
    <t>Dr. Liebaug</t>
  </si>
  <si>
    <t>Huxholl</t>
  </si>
  <si>
    <t>Design of Tools for metal forming</t>
  </si>
  <si>
    <t>B 0301</t>
  </si>
  <si>
    <t>ab 50. KW</t>
  </si>
  <si>
    <t>bis 49. 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</si>
</sst>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4"/>
      <color indexed="10"/>
      <name val="Arial"/>
      <family val="2"/>
    </font>
    <font>
      <sz val="14"/>
      <name val="Arial"/>
      <family val="2"/>
    </font>
    <font>
      <sz val="14"/>
      <color indexed="10"/>
      <name val="Arial"/>
      <family val="2"/>
    </font>
    <font>
      <sz val="16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</font>
    <font>
      <b/>
      <sz val="14"/>
      <name val="Arial Narrow"/>
      <family val="2"/>
    </font>
    <font>
      <b/>
      <strike/>
      <sz val="14"/>
      <name val="Arial"/>
      <family val="2"/>
    </font>
    <font>
      <strike/>
      <sz val="14"/>
      <name val="Arial"/>
      <family val="2"/>
    </font>
    <font>
      <sz val="9"/>
      <name val="Arial"/>
      <family val="2"/>
    </font>
    <font>
      <sz val="26"/>
      <name val="Arial"/>
      <family val="2"/>
    </font>
    <font>
      <b/>
      <sz val="26"/>
      <name val="Arial"/>
      <family val="2"/>
    </font>
    <font>
      <b/>
      <sz val="14"/>
      <color rgb="FFFF0000"/>
      <name val="Arial"/>
      <family val="2"/>
    </font>
    <font>
      <sz val="14"/>
      <color rgb="FFFF0000"/>
      <name val="Arial"/>
      <family val="2"/>
    </font>
    <font>
      <sz val="10"/>
      <color rgb="FFFF0000"/>
      <name val="Arial"/>
      <family val="2"/>
    </font>
    <font>
      <sz val="20"/>
      <color rgb="FFFF0000"/>
      <name val="Arial"/>
      <family val="2"/>
    </font>
    <font>
      <sz val="14"/>
      <color theme="1"/>
      <name val="Arial"/>
      <family val="2"/>
    </font>
    <font>
      <sz val="14"/>
      <color theme="0" tint="-0.34998626667073579"/>
      <name val="Arial"/>
      <family val="2"/>
    </font>
    <font>
      <sz val="14"/>
      <color theme="0" tint="-0.249977111117893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2">
    <xf numFmtId="0" fontId="0" fillId="0" borderId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6" fillId="20" borderId="1" applyNumberFormat="0" applyAlignment="0" applyProtection="0"/>
    <xf numFmtId="0" fontId="17" fillId="20" borderId="2" applyNumberFormat="0" applyAlignment="0" applyProtection="0"/>
    <xf numFmtId="0" fontId="18" fillId="7" borderId="2" applyNumberFormat="0" applyAlignment="0" applyProtection="0"/>
    <xf numFmtId="0" fontId="19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2" fillId="21" borderId="0" applyNumberFormat="0" applyBorder="0" applyAlignment="0" applyProtection="0"/>
    <xf numFmtId="0" fontId="4" fillId="22" borderId="4" applyNumberFormat="0" applyFont="0" applyAlignment="0" applyProtection="0"/>
    <xf numFmtId="0" fontId="23" fillId="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 applyNumberFormat="0" applyFill="0" applyBorder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7" fillId="0" borderId="7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8" applyNumberFormat="0" applyFill="0" applyAlignment="0" applyProtection="0"/>
    <xf numFmtId="0" fontId="29" fillId="0" borderId="0" applyNumberFormat="0" applyFill="0" applyBorder="0" applyAlignment="0" applyProtection="0"/>
    <xf numFmtId="0" fontId="30" fillId="23" borderId="9" applyNumberFormat="0" applyAlignment="0" applyProtection="0"/>
    <xf numFmtId="0" fontId="1" fillId="22" borderId="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2" borderId="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25">
    <xf numFmtId="0" fontId="0" fillId="0" borderId="0" xfId="0"/>
    <xf numFmtId="0" fontId="3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left" indent="1"/>
    </xf>
    <xf numFmtId="0" fontId="0" fillId="0" borderId="0" xfId="0" applyBorder="1"/>
    <xf numFmtId="0" fontId="0" fillId="0" borderId="10" xfId="0" applyBorder="1"/>
    <xf numFmtId="0" fontId="0" fillId="0" borderId="0" xfId="0" applyFill="1" applyBorder="1" applyAlignment="1">
      <alignment horizontal="left" indent="1"/>
    </xf>
    <xf numFmtId="0" fontId="0" fillId="0" borderId="0" xfId="0" applyFill="1"/>
    <xf numFmtId="0" fontId="0" fillId="0" borderId="0" xfId="0" applyAlignment="1">
      <alignment horizontal="right" indent="1"/>
    </xf>
    <xf numFmtId="0" fontId="3" fillId="0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left" indent="1"/>
    </xf>
    <xf numFmtId="0" fontId="6" fillId="0" borderId="14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3" fillId="0" borderId="0" xfId="0" applyNumberFormat="1" applyFont="1" applyFill="1" applyBorder="1"/>
    <xf numFmtId="49" fontId="3" fillId="0" borderId="12" xfId="0" applyNumberFormat="1" applyFont="1" applyFill="1" applyBorder="1"/>
    <xf numFmtId="49" fontId="5" fillId="0" borderId="0" xfId="0" applyNumberFormat="1" applyFont="1" applyFill="1" applyBorder="1" applyAlignment="1">
      <alignment horizontal="right" indent="1"/>
    </xf>
    <xf numFmtId="49" fontId="5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left" indent="1"/>
    </xf>
    <xf numFmtId="0" fontId="3" fillId="0" borderId="0" xfId="0" applyNumberFormat="1" applyFont="1" applyFill="1" applyBorder="1" applyAlignment="1">
      <alignment horizontal="right" indent="1"/>
    </xf>
    <xf numFmtId="0" fontId="5" fillId="0" borderId="0" xfId="0" applyNumberFormat="1" applyFont="1" applyFill="1" applyBorder="1" applyAlignment="1">
      <alignment horizontal="right" indent="1"/>
    </xf>
    <xf numFmtId="0" fontId="5" fillId="0" borderId="0" xfId="0" applyNumberFormat="1" applyFont="1" applyFill="1" applyBorder="1" applyAlignment="1">
      <alignment horizontal="center" vertical="center"/>
    </xf>
    <xf numFmtId="0" fontId="4" fillId="0" borderId="0" xfId="0" applyFont="1" applyBorder="1"/>
    <xf numFmtId="0" fontId="0" fillId="0" borderId="15" xfId="0" applyFill="1" applyBorder="1"/>
    <xf numFmtId="0" fontId="4" fillId="0" borderId="16" xfId="0" applyFont="1" applyFill="1" applyBorder="1" applyAlignment="1">
      <alignment horizontal="center" vertical="center"/>
    </xf>
    <xf numFmtId="0" fontId="4" fillId="0" borderId="11" xfId="0" applyFont="1" applyFill="1" applyBorder="1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/>
    <xf numFmtId="0" fontId="4" fillId="0" borderId="0" xfId="0" applyFont="1" applyFill="1" applyAlignment="1">
      <alignment horizontal="center"/>
    </xf>
    <xf numFmtId="49" fontId="3" fillId="0" borderId="0" xfId="0" applyNumberFormat="1" applyFont="1" applyFill="1" applyBorder="1" applyAlignment="1">
      <alignment horizontal="left" vertical="center"/>
    </xf>
    <xf numFmtId="49" fontId="5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0" fontId="5" fillId="0" borderId="0" xfId="0" applyNumberFormat="1" applyFont="1" applyFill="1" applyBorder="1" applyAlignment="1">
      <alignment horizontal="left" vertical="center"/>
    </xf>
    <xf numFmtId="0" fontId="4" fillId="0" borderId="16" xfId="0" applyFont="1" applyFill="1" applyBorder="1"/>
    <xf numFmtId="0" fontId="4" fillId="0" borderId="11" xfId="0" applyFont="1" applyFill="1" applyBorder="1" applyAlignment="1"/>
    <xf numFmtId="0" fontId="4" fillId="0" borderId="0" xfId="0" applyFont="1" applyFill="1" applyBorder="1" applyAlignment="1"/>
    <xf numFmtId="49" fontId="8" fillId="0" borderId="16" xfId="0" applyNumberFormat="1" applyFont="1" applyFill="1" applyBorder="1" applyAlignment="1">
      <alignment vertical="center"/>
    </xf>
    <xf numFmtId="0" fontId="8" fillId="0" borderId="11" xfId="0" applyNumberFormat="1" applyFont="1" applyFill="1" applyBorder="1" applyAlignment="1"/>
    <xf numFmtId="0" fontId="7" fillId="0" borderId="19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7" fillId="0" borderId="14" xfId="0" applyFont="1" applyFill="1" applyBorder="1" applyAlignment="1">
      <alignment vertical="center"/>
    </xf>
    <xf numFmtId="0" fontId="7" fillId="0" borderId="13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0" fontId="8" fillId="0" borderId="23" xfId="0" applyFont="1" applyFill="1" applyBorder="1" applyAlignment="1">
      <alignment horizontal="left" vertical="center"/>
    </xf>
    <xf numFmtId="0" fontId="7" fillId="0" borderId="11" xfId="0" applyFont="1" applyFill="1" applyBorder="1" applyAlignment="1">
      <alignment horizontal="left" indent="1"/>
    </xf>
    <xf numFmtId="0" fontId="7" fillId="0" borderId="17" xfId="0" applyFont="1" applyFill="1" applyBorder="1" applyAlignment="1">
      <alignment horizontal="left" indent="1"/>
    </xf>
    <xf numFmtId="0" fontId="10" fillId="0" borderId="11" xfId="0" applyFont="1" applyFill="1" applyBorder="1" applyAlignment="1">
      <alignment horizontal="left" indent="1"/>
    </xf>
    <xf numFmtId="0" fontId="8" fillId="0" borderId="11" xfId="0" applyFont="1" applyFill="1" applyBorder="1"/>
    <xf numFmtId="0" fontId="8" fillId="0" borderId="11" xfId="0" applyFont="1" applyFill="1" applyBorder="1" applyAlignment="1">
      <alignment horizontal="left" vertical="center" indent="1"/>
    </xf>
    <xf numFmtId="49" fontId="8" fillId="0" borderId="11" xfId="0" applyNumberFormat="1" applyFont="1" applyFill="1" applyBorder="1" applyAlignment="1">
      <alignment horizontal="right" vertical="center" indent="1"/>
    </xf>
    <xf numFmtId="49" fontId="7" fillId="0" borderId="11" xfId="0" applyNumberFormat="1" applyFont="1" applyFill="1" applyBorder="1" applyAlignment="1">
      <alignment horizontal="left" indent="1"/>
    </xf>
    <xf numFmtId="0" fontId="6" fillId="0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7" fillId="0" borderId="11" xfId="0" applyFont="1" applyFill="1" applyBorder="1" applyAlignment="1">
      <alignment horizontal="right" vertical="center"/>
    </xf>
    <xf numFmtId="0" fontId="0" fillId="0" borderId="0" xfId="0" applyBorder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right" indent="1"/>
    </xf>
    <xf numFmtId="0" fontId="0" fillId="0" borderId="0" xfId="0" applyFill="1" applyAlignment="1">
      <alignment horizontal="left" indent="1"/>
    </xf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right" indent="1"/>
    </xf>
    <xf numFmtId="0" fontId="8" fillId="0" borderId="0" xfId="0" applyFont="1" applyFill="1" applyAlignment="1">
      <alignment horizontal="left" indent="1"/>
    </xf>
    <xf numFmtId="0" fontId="8" fillId="0" borderId="21" xfId="0" applyFont="1" applyFill="1" applyBorder="1" applyAlignment="1">
      <alignment horizontal="right" vertical="center" indent="1"/>
    </xf>
    <xf numFmtId="0" fontId="4" fillId="0" borderId="0" xfId="0" applyFont="1" applyFill="1" applyAlignment="1">
      <alignment horizontal="right" vertical="center" indent="1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4" fillId="0" borderId="17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Fill="1" applyBorder="1"/>
    <xf numFmtId="0" fontId="4" fillId="0" borderId="0" xfId="0" applyFont="1" applyFill="1" applyAlignment="1">
      <alignment horizontal="left"/>
    </xf>
    <xf numFmtId="0" fontId="4" fillId="0" borderId="0" xfId="0" applyFont="1" applyFill="1"/>
    <xf numFmtId="0" fontId="8" fillId="0" borderId="0" xfId="0" applyFont="1" applyFill="1" applyBorder="1" applyAlignment="1">
      <alignment horizontal="right" indent="1"/>
    </xf>
    <xf numFmtId="0" fontId="7" fillId="0" borderId="0" xfId="0" applyFont="1" applyFill="1" applyBorder="1" applyAlignment="1">
      <alignment horizontal="left" indent="1"/>
    </xf>
    <xf numFmtId="0" fontId="8" fillId="0" borderId="0" xfId="0" applyFont="1" applyFill="1" applyBorder="1" applyAlignment="1">
      <alignment horizontal="left"/>
    </xf>
    <xf numFmtId="0" fontId="7" fillId="0" borderId="17" xfId="0" applyFont="1" applyFill="1" applyBorder="1" applyAlignment="1">
      <alignment vertical="center"/>
    </xf>
    <xf numFmtId="0" fontId="11" fillId="0" borderId="21" xfId="0" applyFont="1" applyFill="1" applyBorder="1" applyAlignment="1"/>
    <xf numFmtId="0" fontId="8" fillId="0" borderId="17" xfId="0" applyNumberFormat="1" applyFont="1" applyFill="1" applyBorder="1" applyAlignment="1">
      <alignment horizontal="right" indent="1"/>
    </xf>
    <xf numFmtId="0" fontId="11" fillId="0" borderId="11" xfId="0" applyFont="1" applyFill="1" applyBorder="1" applyAlignment="1"/>
    <xf numFmtId="0" fontId="11" fillId="0" borderId="0" xfId="0" applyFont="1" applyFill="1" applyBorder="1" applyAlignment="1"/>
    <xf numFmtId="0" fontId="11" fillId="0" borderId="14" xfId="0" applyFont="1" applyFill="1" applyBorder="1" applyAlignment="1"/>
    <xf numFmtId="0" fontId="7" fillId="0" borderId="10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/>
    </xf>
    <xf numFmtId="0" fontId="11" fillId="0" borderId="11" xfId="0" applyFont="1" applyFill="1" applyBorder="1" applyAlignment="1">
      <alignment horizontal="left"/>
    </xf>
    <xf numFmtId="0" fontId="4" fillId="0" borderId="21" xfId="0" applyFont="1" applyFill="1" applyBorder="1" applyAlignment="1">
      <alignment horizontal="right" indent="1"/>
    </xf>
    <xf numFmtId="0" fontId="6" fillId="0" borderId="19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49" fontId="7" fillId="0" borderId="16" xfId="0" applyNumberFormat="1" applyFont="1" applyFill="1" applyBorder="1" applyAlignment="1">
      <alignment vertical="center"/>
    </xf>
    <xf numFmtId="0" fontId="8" fillId="0" borderId="16" xfId="0" applyNumberFormat="1" applyFont="1" applyFill="1" applyBorder="1" applyAlignment="1">
      <alignment vertical="center"/>
    </xf>
    <xf numFmtId="0" fontId="0" fillId="0" borderId="16" xfId="0" applyBorder="1"/>
    <xf numFmtId="49" fontId="8" fillId="0" borderId="21" xfId="0" applyNumberFormat="1" applyFont="1" applyFill="1" applyBorder="1" applyAlignment="1">
      <alignment horizontal="left" vertical="center"/>
    </xf>
    <xf numFmtId="0" fontId="0" fillId="25" borderId="0" xfId="0" applyFill="1"/>
    <xf numFmtId="0" fontId="34" fillId="0" borderId="0" xfId="0" applyFont="1"/>
    <xf numFmtId="0" fontId="1" fillId="0" borderId="10" xfId="0" applyFont="1" applyFill="1" applyBorder="1"/>
    <xf numFmtId="0" fontId="11" fillId="0" borderId="17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left" vertical="center"/>
    </xf>
    <xf numFmtId="0" fontId="9" fillId="0" borderId="14" xfId="0" applyFont="1" applyFill="1" applyBorder="1" applyAlignment="1">
      <alignment vertical="center"/>
    </xf>
    <xf numFmtId="0" fontId="11" fillId="0" borderId="0" xfId="0" applyFont="1" applyFill="1" applyAlignment="1"/>
    <xf numFmtId="0" fontId="11" fillId="0" borderId="21" xfId="0" applyFont="1" applyFill="1" applyBorder="1" applyAlignment="1">
      <alignment horizontal="left"/>
    </xf>
    <xf numFmtId="0" fontId="11" fillId="0" borderId="11" xfId="0" applyFont="1" applyFill="1" applyBorder="1" applyAlignment="1">
      <alignment vertical="center"/>
    </xf>
    <xf numFmtId="0" fontId="4" fillId="0" borderId="11" xfId="0" applyFont="1" applyFill="1" applyBorder="1" applyAlignment="1">
      <alignment horizontal="left" vertical="center"/>
    </xf>
    <xf numFmtId="0" fontId="0" fillId="26" borderId="0" xfId="0" applyFill="1"/>
    <xf numFmtId="0" fontId="8" fillId="0" borderId="24" xfId="0" applyFont="1" applyFill="1" applyBorder="1" applyAlignment="1">
      <alignment horizontal="left" vertical="center"/>
    </xf>
    <xf numFmtId="0" fontId="8" fillId="0" borderId="17" xfId="0" applyNumberFormat="1" applyFont="1" applyFill="1" applyBorder="1" applyAlignment="1">
      <alignment horizontal="center" vertical="center"/>
    </xf>
    <xf numFmtId="49" fontId="7" fillId="0" borderId="17" xfId="0" applyNumberFormat="1" applyFont="1" applyFill="1" applyBorder="1" applyAlignment="1">
      <alignment horizontal="left" indent="1"/>
    </xf>
    <xf numFmtId="0" fontId="0" fillId="0" borderId="11" xfId="0" applyFill="1" applyBorder="1" applyAlignment="1"/>
    <xf numFmtId="0" fontId="8" fillId="0" borderId="0" xfId="0" applyFont="1" applyFill="1" applyBorder="1" applyAlignment="1">
      <alignment horizontal="right" vertical="center" indent="1"/>
    </xf>
    <xf numFmtId="0" fontId="7" fillId="0" borderId="0" xfId="0" applyFont="1" applyFill="1" applyBorder="1" applyAlignment="1">
      <alignment horizontal="right" vertical="center" indent="1"/>
    </xf>
    <xf numFmtId="0" fontId="8" fillId="0" borderId="0" xfId="0" applyFont="1"/>
    <xf numFmtId="0" fontId="11" fillId="0" borderId="0" xfId="0" applyFont="1" applyFill="1"/>
    <xf numFmtId="0" fontId="11" fillId="0" borderId="0" xfId="0" applyFont="1" applyFill="1" applyBorder="1"/>
    <xf numFmtId="0" fontId="35" fillId="0" borderId="17" xfId="0" applyFont="1" applyFill="1" applyBorder="1"/>
    <xf numFmtId="0" fontId="4" fillId="0" borderId="13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vertical="center"/>
    </xf>
    <xf numFmtId="49" fontId="8" fillId="0" borderId="11" xfId="0" applyNumberFormat="1" applyFont="1" applyFill="1" applyBorder="1" applyAlignment="1">
      <alignment vertical="center"/>
    </xf>
    <xf numFmtId="49" fontId="7" fillId="0" borderId="11" xfId="0" applyNumberFormat="1" applyFont="1" applyFill="1" applyBorder="1" applyAlignment="1">
      <alignment vertical="center"/>
    </xf>
    <xf numFmtId="0" fontId="8" fillId="0" borderId="11" xfId="0" applyNumberFormat="1" applyFont="1" applyFill="1" applyBorder="1" applyAlignment="1">
      <alignment vertical="center"/>
    </xf>
    <xf numFmtId="0" fontId="4" fillId="0" borderId="11" xfId="0" applyFont="1" applyFill="1" applyBorder="1" applyAlignment="1">
      <alignment vertical="center"/>
    </xf>
    <xf numFmtId="0" fontId="35" fillId="0" borderId="11" xfId="0" applyFont="1" applyFill="1" applyBorder="1" applyAlignment="1">
      <alignment horizontal="left"/>
    </xf>
    <xf numFmtId="0" fontId="38" fillId="0" borderId="10" xfId="0" applyFont="1" applyBorder="1"/>
    <xf numFmtId="0" fontId="38" fillId="28" borderId="10" xfId="0" applyFont="1" applyFill="1" applyBorder="1"/>
    <xf numFmtId="0" fontId="38" fillId="0" borderId="10" xfId="0" applyFont="1" applyFill="1" applyBorder="1"/>
    <xf numFmtId="0" fontId="38" fillId="24" borderId="10" xfId="0" applyFont="1" applyFill="1" applyBorder="1"/>
    <xf numFmtId="0" fontId="38" fillId="27" borderId="10" xfId="0" applyFont="1" applyFill="1" applyBorder="1"/>
    <xf numFmtId="0" fontId="38" fillId="29" borderId="10" xfId="0" applyFont="1" applyFill="1" applyBorder="1"/>
    <xf numFmtId="0" fontId="38" fillId="27" borderId="15" xfId="0" applyFont="1" applyFill="1" applyBorder="1"/>
    <xf numFmtId="0" fontId="38" fillId="0" borderId="0" xfId="0" applyFont="1"/>
    <xf numFmtId="0" fontId="0" fillId="0" borderId="10" xfId="0" applyBorder="1" applyAlignment="1">
      <alignment textRotation="90"/>
    </xf>
    <xf numFmtId="0" fontId="0" fillId="0" borderId="10" xfId="0" applyBorder="1" applyAlignment="1"/>
    <xf numFmtId="0" fontId="0" fillId="27" borderId="10" xfId="0" applyFill="1" applyBorder="1" applyAlignment="1"/>
    <xf numFmtId="0" fontId="0" fillId="27" borderId="15" xfId="0" applyFill="1" applyBorder="1" applyAlignment="1"/>
    <xf numFmtId="0" fontId="0" fillId="0" borderId="0" xfId="0" applyAlignment="1"/>
    <xf numFmtId="0" fontId="0" fillId="28" borderId="14" xfId="0" applyFill="1" applyBorder="1" applyAlignment="1">
      <alignment textRotation="90"/>
    </xf>
    <xf numFmtId="0" fontId="0" fillId="27" borderId="14" xfId="0" applyFill="1" applyBorder="1" applyAlignment="1">
      <alignment textRotation="90"/>
    </xf>
    <xf numFmtId="0" fontId="0" fillId="27" borderId="19" xfId="0" applyFill="1" applyBorder="1" applyAlignment="1">
      <alignment textRotation="90"/>
    </xf>
    <xf numFmtId="0" fontId="32" fillId="28" borderId="15" xfId="0" applyFont="1" applyFill="1" applyBorder="1"/>
    <xf numFmtId="0" fontId="0" fillId="27" borderId="0" xfId="0" applyFill="1"/>
    <xf numFmtId="0" fontId="0" fillId="0" borderId="17" xfId="0" applyFill="1" applyBorder="1" applyAlignment="1">
      <alignment horizontal="left" indent="1"/>
    </xf>
    <xf numFmtId="0" fontId="0" fillId="0" borderId="18" xfId="0" applyFill="1" applyBorder="1" applyAlignment="1">
      <alignment horizontal="right" indent="1"/>
    </xf>
    <xf numFmtId="49" fontId="8" fillId="0" borderId="20" xfId="0" applyNumberFormat="1" applyFont="1" applyFill="1" applyBorder="1" applyAlignment="1">
      <alignment horizontal="center" vertical="center"/>
    </xf>
    <xf numFmtId="0" fontId="0" fillId="0" borderId="17" xfId="0" applyFill="1" applyBorder="1" applyAlignment="1">
      <alignment horizontal="right" indent="1"/>
    </xf>
    <xf numFmtId="0" fontId="8" fillId="0" borderId="10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 indent="1"/>
    </xf>
    <xf numFmtId="0" fontId="0" fillId="33" borderId="14" xfId="0" applyFill="1" applyBorder="1" applyAlignment="1">
      <alignment textRotation="90"/>
    </xf>
    <xf numFmtId="0" fontId="1" fillId="27" borderId="10" xfId="0" applyFont="1" applyFill="1" applyBorder="1" applyAlignment="1">
      <alignment textRotation="90"/>
    </xf>
    <xf numFmtId="0" fontId="0" fillId="27" borderId="11" xfId="0" applyFont="1" applyFill="1" applyBorder="1" applyAlignment="1">
      <alignment textRotation="90"/>
    </xf>
    <xf numFmtId="0" fontId="1" fillId="27" borderId="11" xfId="0" applyFont="1" applyFill="1" applyBorder="1" applyAlignment="1">
      <alignment textRotation="90"/>
    </xf>
    <xf numFmtId="0" fontId="8" fillId="0" borderId="0" xfId="0" applyNumberFormat="1" applyFont="1" applyFill="1" applyBorder="1" applyAlignment="1">
      <alignment horizontal="left" vertical="center"/>
    </xf>
    <xf numFmtId="0" fontId="0" fillId="0" borderId="11" xfId="0" applyFill="1" applyBorder="1"/>
    <xf numFmtId="0" fontId="0" fillId="0" borderId="13" xfId="0" applyFill="1" applyBorder="1"/>
    <xf numFmtId="0" fontId="8" fillId="0" borderId="0" xfId="0" applyFont="1" applyFill="1" applyAlignment="1"/>
    <xf numFmtId="0" fontId="38" fillId="31" borderId="10" xfId="0" applyFont="1" applyFill="1" applyBorder="1"/>
    <xf numFmtId="0" fontId="0" fillId="31" borderId="0" xfId="0" applyFill="1"/>
    <xf numFmtId="0" fontId="38" fillId="31" borderId="15" xfId="0" applyFont="1" applyFill="1" applyBorder="1"/>
    <xf numFmtId="0" fontId="0" fillId="0" borderId="0" xfId="0" applyFill="1" applyBorder="1" applyAlignment="1">
      <alignment horizontal="right" indent="1"/>
    </xf>
    <xf numFmtId="0" fontId="5" fillId="0" borderId="0" xfId="0" applyFont="1" applyFill="1" applyBorder="1" applyAlignment="1">
      <alignment horizontal="right" indent="1"/>
    </xf>
    <xf numFmtId="0" fontId="8" fillId="0" borderId="18" xfId="0" applyFont="1" applyFill="1" applyBorder="1" applyAlignment="1">
      <alignment horizontal="left" vertical="center"/>
    </xf>
    <xf numFmtId="0" fontId="8" fillId="0" borderId="17" xfId="0" applyFont="1" applyFill="1" applyBorder="1" applyAlignment="1">
      <alignment horizontal="right" indent="1"/>
    </xf>
    <xf numFmtId="0" fontId="0" fillId="0" borderId="0" xfId="0" applyFill="1" applyAlignment="1">
      <alignment horizontal="right" indent="1"/>
    </xf>
    <xf numFmtId="0" fontId="12" fillId="0" borderId="11" xfId="0" applyFont="1" applyFill="1" applyBorder="1" applyAlignment="1">
      <alignment horizontal="left" vertical="center"/>
    </xf>
    <xf numFmtId="0" fontId="41" fillId="0" borderId="17" xfId="0" applyFont="1" applyFill="1" applyBorder="1" applyAlignment="1">
      <alignment horizontal="left" vertical="center"/>
    </xf>
    <xf numFmtId="0" fontId="42" fillId="0" borderId="11" xfId="0" applyFont="1" applyFill="1" applyBorder="1" applyAlignment="1">
      <alignment horizontal="left"/>
    </xf>
    <xf numFmtId="0" fontId="0" fillId="36" borderId="0" xfId="0" applyFill="1"/>
    <xf numFmtId="0" fontId="1" fillId="0" borderId="0" xfId="0" applyFont="1"/>
    <xf numFmtId="0" fontId="0" fillId="37" borderId="0" xfId="0" applyFill="1"/>
    <xf numFmtId="0" fontId="38" fillId="37" borderId="10" xfId="0" applyFont="1" applyFill="1" applyBorder="1"/>
    <xf numFmtId="0" fontId="7" fillId="0" borderId="14" xfId="0" applyFont="1" applyFill="1" applyBorder="1" applyAlignment="1">
      <alignment horizontal="left"/>
    </xf>
    <xf numFmtId="0" fontId="8" fillId="0" borderId="18" xfId="0" applyFont="1" applyFill="1" applyBorder="1" applyAlignment="1"/>
    <xf numFmtId="0" fontId="0" fillId="34" borderId="0" xfId="0" applyFill="1"/>
    <xf numFmtId="0" fontId="1" fillId="0" borderId="0" xfId="0" applyFont="1" applyFill="1"/>
    <xf numFmtId="0" fontId="7" fillId="0" borderId="16" xfId="0" applyFont="1" applyFill="1" applyBorder="1" applyAlignment="1">
      <alignment vertical="center"/>
    </xf>
    <xf numFmtId="0" fontId="8" fillId="0" borderId="22" xfId="0" applyFont="1" applyFill="1" applyBorder="1" applyAlignment="1">
      <alignment vertical="center"/>
    </xf>
    <xf numFmtId="0" fontId="8" fillId="0" borderId="12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0" fillId="0" borderId="11" xfId="0" applyFill="1" applyBorder="1" applyAlignment="1">
      <alignment horizontal="left" indent="1"/>
    </xf>
    <xf numFmtId="0" fontId="0" fillId="0" borderId="11" xfId="0" applyFill="1" applyBorder="1" applyAlignment="1">
      <alignment horizontal="right" indent="1"/>
    </xf>
    <xf numFmtId="49" fontId="8" fillId="0" borderId="14" xfId="0" applyNumberFormat="1" applyFont="1" applyFill="1" applyBorder="1" applyAlignment="1">
      <alignment vertical="center"/>
    </xf>
    <xf numFmtId="0" fontId="8" fillId="0" borderId="14" xfId="0" applyNumberFormat="1" applyFont="1" applyFill="1" applyBorder="1" applyAlignment="1">
      <alignment horizontal="left" vertical="center"/>
    </xf>
    <xf numFmtId="0" fontId="7" fillId="0" borderId="11" xfId="0" applyFont="1" applyFill="1" applyBorder="1" applyAlignment="1">
      <alignment vertical="center"/>
    </xf>
    <xf numFmtId="0" fontId="8" fillId="0" borderId="21" xfId="0" applyFont="1" applyFill="1" applyBorder="1" applyAlignment="1">
      <alignment vertical="center"/>
    </xf>
    <xf numFmtId="0" fontId="7" fillId="0" borderId="12" xfId="0" applyFont="1" applyFill="1" applyBorder="1" applyAlignment="1">
      <alignment horizontal="center" vertical="center"/>
    </xf>
    <xf numFmtId="0" fontId="8" fillId="0" borderId="17" xfId="0" applyFont="1" applyFill="1" applyBorder="1" applyAlignment="1">
      <alignment vertical="center"/>
    </xf>
    <xf numFmtId="0" fontId="0" fillId="0" borderId="21" xfId="0" applyFill="1" applyBorder="1" applyAlignment="1">
      <alignment horizontal="right" indent="1"/>
    </xf>
    <xf numFmtId="0" fontId="8" fillId="0" borderId="24" xfId="0" applyFont="1" applyFill="1" applyBorder="1" applyAlignment="1">
      <alignment vertical="center"/>
    </xf>
    <xf numFmtId="0" fontId="7" fillId="0" borderId="15" xfId="0" applyFont="1" applyFill="1" applyBorder="1" applyAlignment="1"/>
    <xf numFmtId="49" fontId="8" fillId="0" borderId="17" xfId="0" applyNumberFormat="1" applyFont="1" applyFill="1" applyBorder="1" applyAlignment="1">
      <alignment horizontal="center" vertical="center"/>
    </xf>
    <xf numFmtId="0" fontId="7" fillId="0" borderId="16" xfId="0" applyFont="1" applyFill="1" applyBorder="1" applyAlignment="1"/>
    <xf numFmtId="0" fontId="8" fillId="0" borderId="22" xfId="0" applyFont="1" applyFill="1" applyBorder="1" applyAlignment="1"/>
    <xf numFmtId="0" fontId="7" fillId="0" borderId="18" xfId="0" applyNumberFormat="1" applyFont="1" applyFill="1" applyBorder="1" applyAlignment="1"/>
    <xf numFmtId="0" fontId="8" fillId="0" borderId="18" xfId="0" applyNumberFormat="1" applyFont="1" applyFill="1" applyBorder="1" applyAlignment="1">
      <alignment horizontal="center" vertical="center"/>
    </xf>
    <xf numFmtId="0" fontId="8" fillId="0" borderId="21" xfId="0" applyNumberFormat="1" applyFont="1" applyFill="1" applyBorder="1" applyAlignment="1"/>
    <xf numFmtId="49" fontId="8" fillId="0" borderId="11" xfId="0" applyNumberFormat="1" applyFont="1" applyFill="1" applyBorder="1" applyAlignment="1"/>
    <xf numFmtId="49" fontId="7" fillId="0" borderId="11" xfId="0" applyNumberFormat="1" applyFont="1" applyFill="1" applyBorder="1" applyAlignment="1"/>
    <xf numFmtId="0" fontId="8" fillId="0" borderId="12" xfId="0" applyFont="1" applyFill="1" applyBorder="1" applyAlignment="1"/>
    <xf numFmtId="0" fontId="7" fillId="0" borderId="12" xfId="0" applyFont="1" applyFill="1" applyBorder="1" applyAlignment="1"/>
    <xf numFmtId="0" fontId="7" fillId="0" borderId="23" xfId="0" applyFont="1" applyFill="1" applyBorder="1" applyAlignment="1"/>
    <xf numFmtId="49" fontId="7" fillId="0" borderId="17" xfId="0" applyNumberFormat="1" applyFont="1" applyFill="1" applyBorder="1" applyAlignment="1"/>
    <xf numFmtId="0" fontId="8" fillId="0" borderId="21" xfId="0" applyFont="1" applyFill="1" applyBorder="1" applyAlignment="1">
      <alignment horizontal="left"/>
    </xf>
    <xf numFmtId="0" fontId="8" fillId="0" borderId="23" xfId="0" applyFont="1" applyFill="1" applyBorder="1" applyAlignment="1">
      <alignment horizontal="center" vertical="center"/>
    </xf>
    <xf numFmtId="0" fontId="8" fillId="0" borderId="11" xfId="0" applyNumberFormat="1" applyFont="1" applyFill="1" applyBorder="1" applyAlignment="1">
      <alignment horizontal="left"/>
    </xf>
    <xf numFmtId="49" fontId="8" fillId="0" borderId="16" xfId="0" applyNumberFormat="1" applyFont="1" applyFill="1" applyBorder="1" applyAlignment="1"/>
    <xf numFmtId="49" fontId="7" fillId="0" borderId="16" xfId="0" applyNumberFormat="1" applyFont="1" applyFill="1" applyBorder="1" applyAlignment="1"/>
    <xf numFmtId="0" fontId="8" fillId="0" borderId="22" xfId="0" applyNumberFormat="1" applyFont="1" applyFill="1" applyBorder="1" applyAlignment="1"/>
    <xf numFmtId="0" fontId="8" fillId="0" borderId="10" xfId="0" applyFont="1" applyFill="1" applyBorder="1" applyAlignment="1"/>
    <xf numFmtId="0" fontId="0" fillId="0" borderId="0" xfId="0"/>
    <xf numFmtId="0" fontId="0" fillId="0" borderId="0" xfId="0" applyFill="1"/>
    <xf numFmtId="0" fontId="7" fillId="0" borderId="20" xfId="0" applyFont="1" applyFill="1" applyBorder="1" applyAlignment="1"/>
    <xf numFmtId="0" fontId="8" fillId="0" borderId="21" xfId="0" applyFont="1" applyFill="1" applyBorder="1" applyAlignment="1"/>
    <xf numFmtId="0" fontId="7" fillId="0" borderId="18" xfId="0" applyFont="1" applyFill="1" applyBorder="1" applyAlignment="1"/>
    <xf numFmtId="0" fontId="7" fillId="0" borderId="11" xfId="0" applyFont="1" applyFill="1" applyBorder="1" applyAlignment="1">
      <alignment horizontal="center" vertical="center"/>
    </xf>
    <xf numFmtId="0" fontId="8" fillId="0" borderId="21" xfId="0" applyNumberFormat="1" applyFont="1" applyFill="1" applyBorder="1" applyAlignment="1">
      <alignment horizontal="center" vertical="center"/>
    </xf>
    <xf numFmtId="0" fontId="8" fillId="0" borderId="16" xfId="0" applyFont="1" applyFill="1" applyBorder="1" applyAlignment="1"/>
    <xf numFmtId="0" fontId="8" fillId="0" borderId="12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/>
    <xf numFmtId="0" fontId="8" fillId="0" borderId="17" xfId="0" applyFont="1" applyFill="1" applyBorder="1" applyAlignment="1"/>
    <xf numFmtId="0" fontId="7" fillId="0" borderId="11" xfId="0" applyFont="1" applyFill="1" applyBorder="1" applyAlignment="1">
      <alignment horizontal="right" vertical="center" indent="1"/>
    </xf>
    <xf numFmtId="0" fontId="8" fillId="0" borderId="11" xfId="0" applyFont="1" applyFill="1" applyBorder="1" applyAlignment="1">
      <alignment horizontal="right" vertical="center" indent="1"/>
    </xf>
    <xf numFmtId="0" fontId="7" fillId="0" borderId="18" xfId="0" applyFont="1" applyFill="1" applyBorder="1" applyAlignment="1">
      <alignment horizontal="left" vertical="center"/>
    </xf>
    <xf numFmtId="0" fontId="8" fillId="0" borderId="16" xfId="0" applyFont="1" applyFill="1" applyBorder="1" applyAlignment="1">
      <alignment horizontal="right" vertical="center" indent="1"/>
    </xf>
    <xf numFmtId="0" fontId="7" fillId="0" borderId="16" xfId="0" applyFont="1" applyFill="1" applyBorder="1" applyAlignment="1">
      <alignment horizontal="right" vertical="center" indent="1"/>
    </xf>
    <xf numFmtId="0" fontId="8" fillId="0" borderId="12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right"/>
    </xf>
    <xf numFmtId="0" fontId="7" fillId="0" borderId="12" xfId="0" applyFont="1" applyFill="1" applyBorder="1" applyAlignment="1">
      <alignment horizontal="left" vertical="center"/>
    </xf>
    <xf numFmtId="0" fontId="8" fillId="0" borderId="24" xfId="0" applyFont="1" applyFill="1" applyBorder="1" applyAlignment="1">
      <alignment horizontal="left"/>
    </xf>
    <xf numFmtId="0" fontId="8" fillId="0" borderId="11" xfId="0" applyFont="1" applyFill="1" applyBorder="1" applyAlignment="1">
      <alignment horizontal="left" indent="1"/>
    </xf>
    <xf numFmtId="0" fontId="8" fillId="0" borderId="17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21" xfId="0" applyFont="1" applyFill="1" applyBorder="1" applyAlignment="1">
      <alignment horizontal="right" indent="1"/>
    </xf>
    <xf numFmtId="0" fontId="8" fillId="0" borderId="17" xfId="0" applyFont="1" applyFill="1" applyBorder="1" applyAlignment="1">
      <alignment horizontal="left"/>
    </xf>
    <xf numFmtId="49" fontId="8" fillId="0" borderId="11" xfId="0" applyNumberFormat="1" applyFont="1" applyFill="1" applyBorder="1" applyAlignment="1">
      <alignment horizontal="right" indent="1"/>
    </xf>
    <xf numFmtId="49" fontId="7" fillId="0" borderId="11" xfId="0" applyNumberFormat="1" applyFont="1" applyFill="1" applyBorder="1" applyAlignment="1">
      <alignment horizontal="right" indent="1"/>
    </xf>
    <xf numFmtId="49" fontId="7" fillId="0" borderId="11" xfId="0" applyNumberFormat="1" applyFont="1" applyFill="1" applyBorder="1" applyAlignment="1">
      <alignment horizontal="right" vertical="center" indent="1"/>
    </xf>
    <xf numFmtId="0" fontId="7" fillId="0" borderId="21" xfId="0" applyNumberFormat="1" applyFont="1" applyFill="1" applyBorder="1" applyAlignment="1">
      <alignment horizontal="left" vertical="center"/>
    </xf>
    <xf numFmtId="0" fontId="8" fillId="0" borderId="21" xfId="0" applyNumberFormat="1" applyFont="1" applyFill="1" applyBorder="1" applyAlignment="1">
      <alignment horizontal="left" vertical="center"/>
    </xf>
    <xf numFmtId="0" fontId="8" fillId="0" borderId="11" xfId="0" applyNumberFormat="1" applyFont="1" applyFill="1" applyBorder="1" applyAlignment="1">
      <alignment horizontal="right" indent="1"/>
    </xf>
    <xf numFmtId="0" fontId="8" fillId="0" borderId="11" xfId="0" applyNumberFormat="1" applyFont="1" applyFill="1" applyBorder="1" applyAlignment="1">
      <alignment horizontal="right" vertical="center" indent="1"/>
    </xf>
    <xf numFmtId="0" fontId="8" fillId="0" borderId="16" xfId="0" applyFont="1" applyFill="1" applyBorder="1" applyAlignment="1">
      <alignment horizontal="right" indent="1"/>
    </xf>
    <xf numFmtId="0" fontId="8" fillId="0" borderId="16" xfId="0" applyFont="1" applyFill="1" applyBorder="1" applyAlignment="1">
      <alignment horizontal="left"/>
    </xf>
    <xf numFmtId="0" fontId="1" fillId="0" borderId="21" xfId="0" applyFont="1" applyFill="1" applyBorder="1" applyAlignment="1">
      <alignment horizontal="right" indent="1"/>
    </xf>
    <xf numFmtId="0" fontId="8" fillId="0" borderId="16" xfId="0" applyNumberFormat="1" applyFont="1" applyFill="1" applyBorder="1" applyAlignment="1">
      <alignment horizontal="left" vertical="center"/>
    </xf>
    <xf numFmtId="0" fontId="8" fillId="0" borderId="21" xfId="0" applyFont="1" applyFill="1" applyBorder="1" applyAlignment="1">
      <alignment horizontal="center"/>
    </xf>
    <xf numFmtId="0" fontId="8" fillId="0" borderId="23" xfId="0" applyFont="1" applyFill="1" applyBorder="1" applyAlignment="1"/>
    <xf numFmtId="0" fontId="8" fillId="0" borderId="17" xfId="0" applyFont="1" applyFill="1" applyBorder="1" applyAlignment="1">
      <alignment horizontal="center"/>
    </xf>
    <xf numFmtId="0" fontId="8" fillId="0" borderId="22" xfId="0" applyNumberFormat="1" applyFont="1" applyFill="1" applyBorder="1" applyAlignment="1">
      <alignment horizontal="left" vertical="center"/>
    </xf>
    <xf numFmtId="0" fontId="1" fillId="0" borderId="11" xfId="0" applyFont="1" applyFill="1" applyBorder="1" applyAlignment="1">
      <alignment horizontal="right" indent="1"/>
    </xf>
    <xf numFmtId="0" fontId="8" fillId="0" borderId="11" xfId="0" applyNumberFormat="1" applyFont="1" applyFill="1" applyBorder="1" applyAlignment="1">
      <alignment horizontal="left" vertical="center"/>
    </xf>
    <xf numFmtId="0" fontId="8" fillId="0" borderId="11" xfId="0" applyNumberFormat="1" applyFont="1" applyFill="1" applyBorder="1" applyAlignment="1">
      <alignment horizontal="center" vertical="center"/>
    </xf>
    <xf numFmtId="0" fontId="7" fillId="0" borderId="11" xfId="0" applyNumberFormat="1" applyFont="1" applyFill="1" applyBorder="1" applyAlignment="1">
      <alignment horizontal="left" vertical="center"/>
    </xf>
    <xf numFmtId="0" fontId="7" fillId="0" borderId="11" xfId="0" applyFont="1" applyFill="1" applyBorder="1"/>
    <xf numFmtId="0" fontId="8" fillId="0" borderId="17" xfId="0" applyFont="1" applyFill="1" applyBorder="1" applyAlignment="1">
      <alignment horizontal="left" indent="1"/>
    </xf>
    <xf numFmtId="0" fontId="8" fillId="0" borderId="18" xfId="0" applyFont="1" applyFill="1" applyBorder="1" applyAlignment="1">
      <alignment horizontal="right" indent="1"/>
    </xf>
    <xf numFmtId="0" fontId="8" fillId="0" borderId="19" xfId="0" applyFont="1" applyFill="1" applyBorder="1" applyAlignment="1">
      <alignment vertical="center"/>
    </xf>
    <xf numFmtId="0" fontId="7" fillId="0" borderId="21" xfId="0" applyFont="1" applyFill="1" applyBorder="1" applyAlignment="1"/>
    <xf numFmtId="0" fontId="7" fillId="0" borderId="17" xfId="0" applyFont="1" applyFill="1" applyBorder="1" applyAlignment="1">
      <alignment horizontal="left"/>
    </xf>
    <xf numFmtId="0" fontId="4" fillId="0" borderId="13" xfId="0" applyFont="1" applyFill="1" applyBorder="1" applyAlignment="1">
      <alignment horizontal="left" vertical="center"/>
    </xf>
    <xf numFmtId="0" fontId="4" fillId="0" borderId="21" xfId="0" applyFont="1" applyFill="1" applyBorder="1"/>
    <xf numFmtId="0" fontId="8" fillId="0" borderId="16" xfId="0" applyFont="1" applyFill="1" applyBorder="1" applyAlignment="1">
      <alignment vertical="center"/>
    </xf>
    <xf numFmtId="0" fontId="8" fillId="0" borderId="19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right" indent="1"/>
    </xf>
    <xf numFmtId="0" fontId="7" fillId="0" borderId="20" xfId="0" applyFont="1" applyFill="1" applyBorder="1" applyAlignment="1">
      <alignment horizontal="left" vertical="center"/>
    </xf>
    <xf numFmtId="0" fontId="8" fillId="0" borderId="16" xfId="0" applyFont="1" applyFill="1" applyBorder="1" applyAlignment="1">
      <alignment horizontal="left" vertical="center"/>
    </xf>
    <xf numFmtId="0" fontId="7" fillId="0" borderId="17" xfId="0" applyFont="1" applyFill="1" applyBorder="1" applyAlignment="1">
      <alignment horizontal="left" vertical="center"/>
    </xf>
    <xf numFmtId="0" fontId="7" fillId="0" borderId="11" xfId="0" applyFont="1" applyFill="1" applyBorder="1" applyAlignment="1">
      <alignment horizontal="right" indent="1"/>
    </xf>
    <xf numFmtId="0" fontId="38" fillId="39" borderId="10" xfId="0" applyFont="1" applyFill="1" applyBorder="1"/>
    <xf numFmtId="0" fontId="7" fillId="0" borderId="21" xfId="0" applyFont="1" applyFill="1" applyBorder="1" applyAlignment="1">
      <alignment horizontal="left"/>
    </xf>
    <xf numFmtId="49" fontId="33" fillId="32" borderId="0" xfId="0" applyNumberFormat="1" applyFont="1" applyFill="1" applyBorder="1" applyAlignment="1">
      <alignment horizontal="center" vertical="center"/>
    </xf>
    <xf numFmtId="0" fontId="32" fillId="32" borderId="15" xfId="0" applyFont="1" applyFill="1" applyBorder="1"/>
    <xf numFmtId="49" fontId="33" fillId="32" borderId="12" xfId="0" applyNumberFormat="1" applyFont="1" applyFill="1" applyBorder="1" applyAlignment="1">
      <alignment horizontal="center" vertical="center"/>
    </xf>
    <xf numFmtId="0" fontId="0" fillId="32" borderId="0" xfId="0" applyFill="1"/>
    <xf numFmtId="0" fontId="0" fillId="32" borderId="0" xfId="0" applyFill="1" applyBorder="1"/>
    <xf numFmtId="0" fontId="44" fillId="0" borderId="0" xfId="0" applyFont="1" applyFill="1" applyBorder="1" applyAlignment="1">
      <alignment horizontal="left" vertical="center"/>
    </xf>
    <xf numFmtId="0" fontId="43" fillId="0" borderId="0" xfId="0" applyFont="1" applyFill="1" applyBorder="1" applyAlignment="1">
      <alignment horizontal="center" vertical="center"/>
    </xf>
    <xf numFmtId="0" fontId="43" fillId="0" borderId="0" xfId="0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left" vertical="center"/>
    </xf>
    <xf numFmtId="0" fontId="0" fillId="0" borderId="0" xfId="0"/>
    <xf numFmtId="0" fontId="8" fillId="0" borderId="0" xfId="0" applyFont="1" applyFill="1" applyBorder="1" applyAlignment="1"/>
    <xf numFmtId="0" fontId="8" fillId="0" borderId="11" xfId="0" applyFont="1" applyFill="1" applyBorder="1" applyAlignment="1">
      <alignment horizontal="center"/>
    </xf>
    <xf numFmtId="0" fontId="8" fillId="0" borderId="20" xfId="0" applyFont="1" applyFill="1" applyBorder="1" applyAlignment="1">
      <alignment horizontal="center" vertical="center"/>
    </xf>
    <xf numFmtId="0" fontId="7" fillId="0" borderId="17" xfId="0" applyFont="1" applyFill="1" applyBorder="1" applyAlignment="1"/>
    <xf numFmtId="49" fontId="8" fillId="0" borderId="14" xfId="0" applyNumberFormat="1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left" vertical="center"/>
    </xf>
    <xf numFmtId="49" fontId="7" fillId="0" borderId="14" xfId="0" applyNumberFormat="1" applyFont="1" applyFill="1" applyBorder="1" applyAlignment="1">
      <alignment horizontal="left" vertical="center"/>
    </xf>
    <xf numFmtId="49" fontId="8" fillId="0" borderId="14" xfId="0" applyNumberFormat="1" applyFont="1" applyFill="1" applyBorder="1" applyAlignment="1">
      <alignment horizontal="left" vertical="center"/>
    </xf>
    <xf numFmtId="0" fontId="8" fillId="0" borderId="19" xfId="0" applyFont="1" applyFill="1" applyBorder="1" applyAlignment="1"/>
    <xf numFmtId="0" fontId="1" fillId="38" borderId="10" xfId="0" applyFont="1" applyFill="1" applyBorder="1" applyAlignment="1">
      <alignment textRotation="90"/>
    </xf>
    <xf numFmtId="0" fontId="1" fillId="33" borderId="14" xfId="0" applyFont="1" applyFill="1" applyBorder="1" applyAlignment="1">
      <alignment textRotation="90"/>
    </xf>
    <xf numFmtId="0" fontId="0" fillId="0" borderId="10" xfId="0" applyFill="1" applyBorder="1"/>
    <xf numFmtId="0" fontId="8" fillId="0" borderId="21" xfId="0" applyFont="1" applyFill="1" applyBorder="1" applyAlignment="1">
      <alignment horizontal="left" indent="1"/>
    </xf>
    <xf numFmtId="0" fontId="0" fillId="0" borderId="21" xfId="0" applyFill="1" applyBorder="1" applyAlignment="1">
      <alignment horizontal="left" indent="1"/>
    </xf>
    <xf numFmtId="0" fontId="0" fillId="33" borderId="10" xfId="0" applyFill="1" applyBorder="1" applyAlignment="1"/>
    <xf numFmtId="0" fontId="0" fillId="40" borderId="10" xfId="0" applyFill="1" applyBorder="1" applyAlignment="1"/>
    <xf numFmtId="0" fontId="0" fillId="40" borderId="14" xfId="0" applyFill="1" applyBorder="1" applyAlignment="1">
      <alignment textRotation="90"/>
    </xf>
    <xf numFmtId="0" fontId="0" fillId="31" borderId="14" xfId="0" applyFill="1" applyBorder="1" applyAlignment="1">
      <alignment textRotation="90"/>
    </xf>
    <xf numFmtId="0" fontId="0" fillId="0" borderId="10" xfId="0" applyFill="1" applyBorder="1" applyAlignment="1"/>
    <xf numFmtId="0" fontId="0" fillId="41" borderId="14" xfId="0" applyFill="1" applyBorder="1" applyAlignment="1">
      <alignment textRotation="90"/>
    </xf>
    <xf numFmtId="0" fontId="0" fillId="37" borderId="14" xfId="0" applyFill="1" applyBorder="1" applyAlignment="1">
      <alignment textRotation="90"/>
    </xf>
    <xf numFmtId="0" fontId="0" fillId="42" borderId="14" xfId="0" applyFill="1" applyBorder="1" applyAlignment="1">
      <alignment textRotation="90"/>
    </xf>
    <xf numFmtId="0" fontId="0" fillId="40" borderId="10" xfId="0" applyFill="1" applyBorder="1" applyAlignment="1">
      <alignment textRotation="90"/>
    </xf>
    <xf numFmtId="0" fontId="8" fillId="0" borderId="22" xfId="0" applyFont="1" applyFill="1" applyBorder="1" applyAlignment="1">
      <alignment horizontal="left"/>
    </xf>
    <xf numFmtId="0" fontId="8" fillId="0" borderId="19" xfId="0" applyFont="1" applyFill="1" applyBorder="1" applyAlignment="1">
      <alignment horizontal="left"/>
    </xf>
    <xf numFmtId="0" fontId="12" fillId="0" borderId="22" xfId="0" applyFont="1" applyFill="1" applyBorder="1" applyAlignment="1">
      <alignment horizontal="left"/>
    </xf>
    <xf numFmtId="0" fontId="8" fillId="0" borderId="0" xfId="0" applyFont="1" applyFill="1" applyAlignment="1">
      <alignment vertical="center"/>
    </xf>
    <xf numFmtId="0" fontId="8" fillId="0" borderId="0" xfId="0" applyFont="1" applyFill="1" applyAlignment="1">
      <alignment horizontal="left" vertical="center"/>
    </xf>
    <xf numFmtId="0" fontId="8" fillId="0" borderId="16" xfId="0" applyFont="1" applyFill="1" applyBorder="1" applyAlignment="1">
      <alignment horizontal="left" indent="1"/>
    </xf>
    <xf numFmtId="0" fontId="8" fillId="0" borderId="22" xfId="0" applyFont="1" applyFill="1" applyBorder="1" applyAlignment="1">
      <alignment horizontal="right" vertical="center"/>
    </xf>
    <xf numFmtId="0" fontId="8" fillId="0" borderId="21" xfId="0" applyFont="1" applyFill="1" applyBorder="1" applyAlignment="1">
      <alignment horizontal="right" vertical="center"/>
    </xf>
    <xf numFmtId="0" fontId="8" fillId="0" borderId="22" xfId="0" applyFont="1" applyFill="1" applyBorder="1" applyAlignment="1">
      <alignment horizontal="right" indent="1"/>
    </xf>
    <xf numFmtId="0" fontId="7" fillId="0" borderId="18" xfId="0" applyNumberFormat="1" applyFont="1" applyFill="1" applyBorder="1" applyAlignment="1">
      <alignment horizontal="left" vertical="center"/>
    </xf>
    <xf numFmtId="0" fontId="11" fillId="0" borderId="16" xfId="0" applyFont="1" applyFill="1" applyBorder="1" applyAlignment="1">
      <alignment horizontal="left"/>
    </xf>
    <xf numFmtId="0" fontId="0" fillId="32" borderId="10" xfId="0" applyFill="1" applyBorder="1"/>
    <xf numFmtId="0" fontId="0" fillId="0" borderId="0" xfId="0" applyFill="1"/>
    <xf numFmtId="49" fontId="3" fillId="0" borderId="0" xfId="0" applyNumberFormat="1" applyFont="1" applyFill="1" applyBorder="1" applyAlignment="1">
      <alignment horizontal="center" vertical="center"/>
    </xf>
    <xf numFmtId="49" fontId="3" fillId="0" borderId="12" xfId="0" applyNumberFormat="1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0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horizontal="left"/>
    </xf>
    <xf numFmtId="0" fontId="7" fillId="0" borderId="21" xfId="0" applyFont="1" applyFill="1" applyBorder="1" applyAlignment="1">
      <alignment horizontal="center" vertical="center"/>
    </xf>
    <xf numFmtId="0" fontId="0" fillId="0" borderId="13" xfId="0" applyFill="1" applyBorder="1"/>
    <xf numFmtId="0" fontId="8" fillId="0" borderId="11" xfId="0" applyFont="1" applyFill="1" applyBorder="1" applyAlignment="1"/>
    <xf numFmtId="0" fontId="8" fillId="0" borderId="14" xfId="0" applyFont="1" applyFill="1" applyBorder="1" applyAlignment="1"/>
    <xf numFmtId="0" fontId="8" fillId="0" borderId="14" xfId="0" applyFont="1" applyFill="1" applyBorder="1" applyAlignment="1">
      <alignment horizontal="center"/>
    </xf>
    <xf numFmtId="0" fontId="8" fillId="0" borderId="14" xfId="0" applyFont="1" applyFill="1" applyBorder="1" applyAlignment="1">
      <alignment horizontal="left"/>
    </xf>
    <xf numFmtId="0" fontId="1" fillId="0" borderId="13" xfId="0" applyFont="1" applyFill="1" applyBorder="1"/>
    <xf numFmtId="0" fontId="0" fillId="31" borderId="10" xfId="0" applyFill="1" applyBorder="1"/>
    <xf numFmtId="0" fontId="9" fillId="0" borderId="11" xfId="0" applyFont="1" applyFill="1" applyBorder="1" applyAlignment="1">
      <alignment horizontal="center" vertical="center" wrapText="1"/>
    </xf>
    <xf numFmtId="0" fontId="0" fillId="0" borderId="11" xfId="0" applyFill="1" applyBorder="1"/>
    <xf numFmtId="0" fontId="40" fillId="0" borderId="11" xfId="0" applyFont="1" applyFill="1" applyBorder="1" applyAlignment="1">
      <alignment horizontal="center" vertical="center"/>
    </xf>
    <xf numFmtId="0" fontId="0" fillId="0" borderId="16" xfId="0" applyFill="1" applyBorder="1"/>
    <xf numFmtId="49" fontId="8" fillId="0" borderId="13" xfId="0" applyNumberFormat="1" applyFont="1" applyFill="1" applyBorder="1" applyAlignment="1">
      <alignment horizontal="left" vertical="center"/>
    </xf>
    <xf numFmtId="0" fontId="7" fillId="0" borderId="11" xfId="0" applyFont="1" applyFill="1" applyBorder="1" applyAlignment="1">
      <alignment horizontal="left"/>
    </xf>
    <xf numFmtId="0" fontId="8" fillId="0" borderId="21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left" vertical="center"/>
    </xf>
    <xf numFmtId="0" fontId="8" fillId="0" borderId="21" xfId="0" applyFont="1" applyFill="1" applyBorder="1" applyAlignment="1">
      <alignment horizontal="left" vertical="center"/>
    </xf>
    <xf numFmtId="0" fontId="7" fillId="0" borderId="22" xfId="0" applyFont="1" applyFill="1" applyBorder="1" applyAlignment="1">
      <alignment horizontal="left" vertical="center"/>
    </xf>
    <xf numFmtId="0" fontId="7" fillId="0" borderId="11" xfId="0" applyFont="1" applyFill="1" applyBorder="1" applyAlignment="1">
      <alignment horizontal="left" vertical="center"/>
    </xf>
    <xf numFmtId="0" fontId="7" fillId="0" borderId="21" xfId="0" applyFont="1" applyFill="1" applyBorder="1" applyAlignment="1">
      <alignment horizontal="left" vertical="center"/>
    </xf>
    <xf numFmtId="0" fontId="7" fillId="0" borderId="23" xfId="0" applyFont="1" applyFill="1" applyBorder="1" applyAlignment="1">
      <alignment horizontal="left" vertical="center"/>
    </xf>
    <xf numFmtId="0" fontId="7" fillId="0" borderId="16" xfId="0" applyFont="1" applyFill="1" applyBorder="1" applyAlignment="1">
      <alignment horizontal="left" vertical="center"/>
    </xf>
    <xf numFmtId="0" fontId="8" fillId="0" borderId="11" xfId="0" applyFont="1" applyFill="1" applyBorder="1" applyAlignment="1">
      <alignment vertical="center"/>
    </xf>
    <xf numFmtId="0" fontId="8" fillId="0" borderId="11" xfId="0" applyFont="1" applyFill="1" applyBorder="1" applyAlignment="1">
      <alignment horizontal="center" vertical="center"/>
    </xf>
    <xf numFmtId="0" fontId="7" fillId="0" borderId="14" xfId="0" applyFont="1" applyFill="1" applyBorder="1" applyAlignment="1"/>
    <xf numFmtId="0" fontId="8" fillId="0" borderId="14" xfId="0" applyFont="1" applyFill="1" applyBorder="1" applyAlignment="1">
      <alignment horizontal="center" vertical="center"/>
    </xf>
    <xf numFmtId="0" fontId="7" fillId="0" borderId="11" xfId="0" applyFont="1" applyFill="1" applyBorder="1" applyAlignment="1"/>
    <xf numFmtId="0" fontId="8" fillId="0" borderId="17" xfId="0" applyFont="1" applyFill="1" applyBorder="1" applyAlignment="1">
      <alignment horizontal="center" vertical="center"/>
    </xf>
    <xf numFmtId="49" fontId="8" fillId="0" borderId="11" xfId="0" applyNumberFormat="1" applyFont="1" applyFill="1" applyBorder="1" applyAlignment="1">
      <alignment horizontal="center" vertical="center"/>
    </xf>
    <xf numFmtId="49" fontId="7" fillId="0" borderId="11" xfId="0" applyNumberFormat="1" applyFont="1" applyFill="1" applyBorder="1" applyAlignment="1">
      <alignment horizontal="left" vertical="center"/>
    </xf>
    <xf numFmtId="49" fontId="8" fillId="0" borderId="11" xfId="0" applyNumberFormat="1" applyFont="1" applyFill="1" applyBorder="1" applyAlignment="1">
      <alignment horizontal="left" vertical="center"/>
    </xf>
    <xf numFmtId="0" fontId="0" fillId="0" borderId="10" xfId="0" applyFill="1" applyBorder="1"/>
    <xf numFmtId="0" fontId="39" fillId="0" borderId="17" xfId="0" applyFont="1" applyFill="1" applyBorder="1" applyAlignment="1">
      <alignment horizontal="center" vertical="center"/>
    </xf>
    <xf numFmtId="0" fontId="1" fillId="31" borderId="10" xfId="0" applyFont="1" applyFill="1" applyBorder="1"/>
    <xf numFmtId="0" fontId="0" fillId="42" borderId="0" xfId="0" applyFill="1"/>
    <xf numFmtId="0" fontId="0" fillId="32" borderId="10" xfId="0" applyNumberFormat="1" applyFill="1" applyBorder="1" applyProtection="1">
      <protection locked="0"/>
    </xf>
    <xf numFmtId="0" fontId="0" fillId="32" borderId="10" xfId="0" applyNumberFormat="1" applyFill="1" applyBorder="1"/>
    <xf numFmtId="0" fontId="5" fillId="0" borderId="10" xfId="0" applyFont="1" applyFill="1" applyBorder="1" applyAlignment="1">
      <alignment textRotation="90"/>
    </xf>
    <xf numFmtId="0" fontId="5" fillId="0" borderId="10" xfId="0" applyFont="1" applyFill="1" applyBorder="1" applyAlignment="1">
      <alignment textRotation="90" wrapText="1"/>
    </xf>
    <xf numFmtId="0" fontId="0" fillId="0" borderId="10" xfId="0" applyNumberFormat="1" applyFill="1" applyBorder="1" applyProtection="1">
      <protection locked="0"/>
    </xf>
    <xf numFmtId="0" fontId="0" fillId="0" borderId="10" xfId="0" applyNumberFormat="1" applyFill="1" applyBorder="1"/>
    <xf numFmtId="0" fontId="32" fillId="30" borderId="10" xfId="0" applyFont="1" applyFill="1" applyBorder="1"/>
    <xf numFmtId="49" fontId="33" fillId="30" borderId="10" xfId="0" applyNumberFormat="1" applyFont="1" applyFill="1" applyBorder="1" applyAlignment="1">
      <alignment horizontal="center" vertical="center"/>
    </xf>
    <xf numFmtId="0" fontId="0" fillId="30" borderId="10" xfId="0" applyFill="1" applyBorder="1"/>
    <xf numFmtId="0" fontId="5" fillId="32" borderId="10" xfId="0" applyFont="1" applyFill="1" applyBorder="1" applyAlignment="1">
      <alignment textRotation="90"/>
    </xf>
    <xf numFmtId="0" fontId="7" fillId="0" borderId="16" xfId="0" applyFont="1" applyFill="1" applyBorder="1" applyAlignment="1">
      <alignment horizontal="left" indent="1"/>
    </xf>
    <xf numFmtId="0" fontId="0" fillId="43" borderId="10" xfId="0" applyFill="1" applyBorder="1"/>
    <xf numFmtId="0" fontId="0" fillId="40" borderId="10" xfId="0" applyFill="1" applyBorder="1"/>
    <xf numFmtId="0" fontId="0" fillId="37" borderId="10" xfId="0" applyFill="1" applyBorder="1"/>
    <xf numFmtId="0" fontId="8" fillId="0" borderId="0" xfId="0" applyFont="1" applyFill="1"/>
    <xf numFmtId="0" fontId="0" fillId="40" borderId="0" xfId="0" applyFill="1"/>
    <xf numFmtId="0" fontId="45" fillId="0" borderId="11" xfId="0" applyFont="1" applyFill="1" applyBorder="1" applyAlignment="1"/>
    <xf numFmtId="0" fontId="0" fillId="37" borderId="10" xfId="0" applyFill="1" applyBorder="1" applyAlignment="1"/>
    <xf numFmtId="0" fontId="0" fillId="31" borderId="10" xfId="0" applyFill="1" applyBorder="1" applyAlignment="1"/>
    <xf numFmtId="0" fontId="1" fillId="40" borderId="10" xfId="0" applyFont="1" applyFill="1" applyBorder="1"/>
    <xf numFmtId="0" fontId="0" fillId="44" borderId="10" xfId="0" applyFill="1" applyBorder="1"/>
    <xf numFmtId="0" fontId="0" fillId="38" borderId="10" xfId="0" applyFill="1" applyBorder="1"/>
    <xf numFmtId="0" fontId="0" fillId="31" borderId="10" xfId="0" applyNumberFormat="1" applyFill="1" applyBorder="1"/>
    <xf numFmtId="0" fontId="0" fillId="45" borderId="10" xfId="0" applyFill="1" applyBorder="1"/>
    <xf numFmtId="0" fontId="0" fillId="34" borderId="10" xfId="0" applyFill="1" applyBorder="1"/>
    <xf numFmtId="0" fontId="6" fillId="0" borderId="23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6" fillId="0" borderId="17" xfId="0" applyFont="1" applyFill="1" applyBorder="1" applyAlignment="1">
      <alignment horizontal="center" vertical="center"/>
    </xf>
    <xf numFmtId="0" fontId="39" fillId="0" borderId="13" xfId="0" applyFont="1" applyFill="1" applyBorder="1" applyAlignment="1">
      <alignment horizontal="center" vertical="center"/>
    </xf>
    <xf numFmtId="0" fontId="37" fillId="0" borderId="0" xfId="52" applyFont="1" applyFill="1" applyBorder="1" applyAlignment="1">
      <alignment horizontal="center" vertical="center"/>
    </xf>
    <xf numFmtId="0" fontId="8" fillId="0" borderId="21" xfId="52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left"/>
    </xf>
    <xf numFmtId="0" fontId="8" fillId="0" borderId="0" xfId="52" applyFont="1" applyFill="1" applyBorder="1" applyAlignment="1">
      <alignment horizontal="left" vertical="center"/>
    </xf>
    <xf numFmtId="0" fontId="8" fillId="0" borderId="0" xfId="52" applyFont="1" applyFill="1" applyBorder="1" applyAlignment="1">
      <alignment horizontal="right" indent="1"/>
    </xf>
    <xf numFmtId="0" fontId="1" fillId="0" borderId="21" xfId="52" applyFont="1" applyFill="1" applyBorder="1" applyAlignment="1">
      <alignment horizontal="right" indent="1"/>
    </xf>
    <xf numFmtId="0" fontId="8" fillId="0" borderId="16" xfId="52" applyFont="1" applyFill="1" applyBorder="1" applyAlignment="1">
      <alignment vertical="center"/>
    </xf>
    <xf numFmtId="0" fontId="8" fillId="0" borderId="22" xfId="52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right" indent="1"/>
    </xf>
    <xf numFmtId="49" fontId="8" fillId="0" borderId="11" xfId="52" applyNumberFormat="1" applyFont="1" applyFill="1" applyBorder="1" applyAlignment="1">
      <alignment horizontal="left" vertical="center"/>
    </xf>
    <xf numFmtId="0" fontId="8" fillId="0" borderId="12" xfId="52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left" indent="1"/>
    </xf>
    <xf numFmtId="0" fontId="1" fillId="0" borderId="11" xfId="52" applyFont="1" applyFill="1" applyBorder="1" applyAlignment="1">
      <alignment horizontal="left" indent="1"/>
    </xf>
    <xf numFmtId="0" fontId="1" fillId="0" borderId="11" xfId="52" applyFont="1" applyFill="1" applyBorder="1" applyAlignment="1">
      <alignment horizontal="right" indent="1"/>
    </xf>
    <xf numFmtId="0" fontId="8" fillId="0" borderId="17" xfId="52" applyNumberFormat="1" applyFont="1" applyFill="1" applyBorder="1" applyAlignment="1">
      <alignment horizontal="left" vertical="center"/>
    </xf>
    <xf numFmtId="49" fontId="8" fillId="0" borderId="17" xfId="52" applyNumberFormat="1" applyFont="1" applyFill="1" applyBorder="1" applyAlignment="1">
      <alignment horizontal="left" vertical="center"/>
    </xf>
    <xf numFmtId="0" fontId="1" fillId="0" borderId="16" xfId="52" applyFont="1" applyFill="1" applyBorder="1" applyAlignment="1">
      <alignment horizontal="right" indent="1"/>
    </xf>
    <xf numFmtId="0" fontId="1" fillId="0" borderId="0" xfId="52" applyFont="1" applyFill="1" applyBorder="1" applyAlignment="1">
      <alignment horizontal="right" indent="1"/>
    </xf>
    <xf numFmtId="0" fontId="8" fillId="0" borderId="0" xfId="52" applyFont="1" applyFill="1" applyBorder="1" applyAlignment="1">
      <alignment horizontal="left" indent="1"/>
    </xf>
    <xf numFmtId="0" fontId="8" fillId="0" borderId="16" xfId="52" applyFont="1" applyFill="1" applyBorder="1" applyAlignment="1">
      <alignment horizontal="left" vertical="center"/>
    </xf>
    <xf numFmtId="0" fontId="8" fillId="0" borderId="20" xfId="52" applyFont="1" applyFill="1" applyBorder="1" applyAlignment="1">
      <alignment horizontal="left" vertical="center"/>
    </xf>
    <xf numFmtId="0" fontId="8" fillId="0" borderId="14" xfId="52" applyFont="1" applyFill="1" applyBorder="1" applyAlignment="1">
      <alignment horizontal="left" vertical="center"/>
    </xf>
    <xf numFmtId="0" fontId="8" fillId="0" borderId="11" xfId="52" applyFont="1" applyFill="1" applyBorder="1" applyAlignment="1">
      <alignment vertical="center"/>
    </xf>
    <xf numFmtId="0" fontId="8" fillId="0" borderId="11" xfId="52" applyNumberFormat="1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left" vertical="center"/>
    </xf>
    <xf numFmtId="0" fontId="7" fillId="0" borderId="11" xfId="52" applyFont="1" applyFill="1" applyBorder="1" applyAlignment="1"/>
    <xf numFmtId="0" fontId="8" fillId="0" borderId="11" xfId="52" applyFont="1" applyFill="1" applyBorder="1" applyAlignment="1"/>
    <xf numFmtId="0" fontId="1" fillId="0" borderId="0" xfId="52" applyFill="1"/>
    <xf numFmtId="0" fontId="7" fillId="0" borderId="0" xfId="52" applyFont="1" applyFill="1"/>
    <xf numFmtId="0" fontId="1" fillId="0" borderId="13" xfId="52" applyFill="1" applyBorder="1"/>
    <xf numFmtId="0" fontId="1" fillId="31" borderId="0" xfId="52" applyFill="1"/>
    <xf numFmtId="0" fontId="1" fillId="37" borderId="0" xfId="52" applyFill="1"/>
    <xf numFmtId="49" fontId="3" fillId="0" borderId="0" xfId="52" applyNumberFormat="1" applyFont="1" applyFill="1" applyBorder="1" applyAlignment="1">
      <alignment horizontal="center" vertical="center"/>
    </xf>
    <xf numFmtId="49" fontId="3" fillId="0" borderId="12" xfId="52" applyNumberFormat="1" applyFont="1" applyFill="1" applyBorder="1" applyAlignment="1">
      <alignment horizontal="center" vertical="center"/>
    </xf>
    <xf numFmtId="0" fontId="7" fillId="0" borderId="19" xfId="52" applyFont="1" applyFill="1" applyBorder="1" applyAlignment="1">
      <alignment horizontal="left" vertical="center"/>
    </xf>
    <xf numFmtId="0" fontId="7" fillId="0" borderId="10" xfId="52" applyFont="1" applyFill="1" applyBorder="1" applyAlignment="1">
      <alignment horizontal="left" vertical="center"/>
    </xf>
    <xf numFmtId="0" fontId="1" fillId="0" borderId="15" xfId="52" applyFont="1" applyFill="1" applyBorder="1"/>
    <xf numFmtId="0" fontId="8" fillId="0" borderId="22" xfId="52" applyFont="1" applyFill="1" applyBorder="1" applyAlignment="1">
      <alignment horizontal="left" vertical="center"/>
    </xf>
    <xf numFmtId="0" fontId="7" fillId="0" borderId="22" xfId="52" applyFont="1" applyFill="1" applyBorder="1" applyAlignment="1">
      <alignment horizontal="left" vertical="center"/>
    </xf>
    <xf numFmtId="0" fontId="7" fillId="0" borderId="21" xfId="52" applyFont="1" applyFill="1" applyBorder="1" applyAlignment="1">
      <alignment horizontal="left" vertical="center"/>
    </xf>
    <xf numFmtId="0" fontId="8" fillId="0" borderId="21" xfId="52" applyFont="1" applyFill="1" applyBorder="1" applyAlignment="1">
      <alignment horizontal="center" vertical="center"/>
    </xf>
    <xf numFmtId="0" fontId="8" fillId="0" borderId="21" xfId="52" applyFont="1" applyFill="1" applyBorder="1" applyAlignment="1">
      <alignment horizontal="left" vertical="center"/>
    </xf>
    <xf numFmtId="0" fontId="7" fillId="0" borderId="14" xfId="52" applyFont="1" applyFill="1" applyBorder="1" applyAlignment="1">
      <alignment horizontal="left" vertical="center"/>
    </xf>
    <xf numFmtId="0" fontId="8" fillId="0" borderId="0" xfId="52" applyFont="1" applyFill="1" applyBorder="1" applyAlignment="1">
      <alignment horizontal="center" vertical="center"/>
    </xf>
    <xf numFmtId="0" fontId="8" fillId="0" borderId="0" xfId="52" applyFont="1" applyFill="1" applyBorder="1" applyAlignment="1">
      <alignment horizontal="left" vertical="center"/>
    </xf>
    <xf numFmtId="0" fontId="1" fillId="0" borderId="21" xfId="52" applyFont="1" applyFill="1" applyBorder="1" applyAlignment="1">
      <alignment horizontal="right" indent="1"/>
    </xf>
    <xf numFmtId="0" fontId="7" fillId="0" borderId="11" xfId="52" applyFont="1" applyFill="1" applyBorder="1" applyAlignment="1">
      <alignment horizontal="left" vertical="center"/>
    </xf>
    <xf numFmtId="0" fontId="8" fillId="0" borderId="12" xfId="52" applyFont="1" applyFill="1" applyBorder="1" applyAlignment="1">
      <alignment horizontal="center" vertical="center"/>
    </xf>
    <xf numFmtId="0" fontId="8" fillId="0" borderId="22" xfId="52" applyFont="1" applyFill="1" applyBorder="1" applyAlignment="1">
      <alignment horizontal="left" vertical="center"/>
    </xf>
    <xf numFmtId="0" fontId="8" fillId="0" borderId="12" xfId="52" applyFont="1" applyFill="1" applyBorder="1" applyAlignment="1">
      <alignment horizontal="left" vertical="center"/>
    </xf>
    <xf numFmtId="0" fontId="1" fillId="0" borderId="11" xfId="52" applyFont="1" applyFill="1" applyBorder="1" applyAlignment="1">
      <alignment horizontal="right" indent="1"/>
    </xf>
    <xf numFmtId="0" fontId="1" fillId="0" borderId="21" xfId="52" applyFont="1" applyFill="1" applyBorder="1" applyAlignment="1">
      <alignment horizontal="center"/>
    </xf>
    <xf numFmtId="0" fontId="7" fillId="0" borderId="20" xfId="52" applyFont="1" applyFill="1" applyBorder="1" applyAlignment="1">
      <alignment horizontal="left" vertical="center"/>
    </xf>
    <xf numFmtId="0" fontId="1" fillId="0" borderId="11" xfId="52" applyFont="1" applyFill="1" applyBorder="1" applyAlignment="1">
      <alignment horizontal="center"/>
    </xf>
    <xf numFmtId="0" fontId="8" fillId="0" borderId="11" xfId="52" applyFont="1" applyFill="1" applyBorder="1" applyAlignment="1">
      <alignment horizontal="right" vertical="center"/>
    </xf>
    <xf numFmtId="0" fontId="8" fillId="0" borderId="11" xfId="52" applyFont="1" applyFill="1" applyBorder="1" applyAlignment="1">
      <alignment horizontal="center"/>
    </xf>
    <xf numFmtId="0" fontId="8" fillId="0" borderId="14" xfId="52" applyFont="1" applyFill="1" applyBorder="1" applyAlignment="1"/>
    <xf numFmtId="0" fontId="8" fillId="0" borderId="14" xfId="52" applyFont="1" applyFill="1" applyBorder="1" applyAlignment="1">
      <alignment horizontal="center" vertical="center"/>
    </xf>
    <xf numFmtId="0" fontId="8" fillId="0" borderId="16" xfId="52" applyFont="1" applyFill="1" applyBorder="1" applyAlignment="1">
      <alignment horizontal="left" vertical="center"/>
    </xf>
    <xf numFmtId="0" fontId="8" fillId="0" borderId="14" xfId="52" applyFont="1" applyFill="1" applyBorder="1" applyAlignment="1">
      <alignment horizontal="left" vertical="center"/>
    </xf>
    <xf numFmtId="0" fontId="13" fillId="0" borderId="0" xfId="52" applyFont="1" applyFill="1"/>
    <xf numFmtId="0" fontId="8" fillId="0" borderId="11" xfId="52" applyFont="1" applyFill="1" applyBorder="1" applyAlignment="1">
      <alignment horizontal="left" vertical="center"/>
    </xf>
    <xf numFmtId="0" fontId="8" fillId="0" borderId="11" xfId="52" applyFont="1" applyFill="1" applyBorder="1" applyAlignment="1"/>
    <xf numFmtId="0" fontId="8" fillId="0" borderId="11" xfId="52" applyFont="1" applyFill="1" applyBorder="1" applyAlignment="1">
      <alignment horizontal="center" vertical="center"/>
    </xf>
    <xf numFmtId="0" fontId="8" fillId="0" borderId="22" xfId="52" applyFont="1" applyFill="1" applyBorder="1" applyAlignment="1">
      <alignment horizontal="center" vertical="center"/>
    </xf>
    <xf numFmtId="0" fontId="7" fillId="0" borderId="14" xfId="52" applyFont="1" applyFill="1" applyBorder="1" applyAlignment="1">
      <alignment horizontal="left" vertical="center"/>
    </xf>
    <xf numFmtId="0" fontId="7" fillId="0" borderId="14" xfId="52" applyFont="1" applyFill="1" applyBorder="1" applyAlignment="1">
      <alignment horizontal="center" vertical="center"/>
    </xf>
    <xf numFmtId="0" fontId="7" fillId="0" borderId="10" xfId="52" applyFont="1" applyFill="1" applyBorder="1" applyAlignment="1">
      <alignment horizontal="left" vertical="center"/>
    </xf>
    <xf numFmtId="0" fontId="8" fillId="0" borderId="22" xfId="52" applyFont="1" applyFill="1" applyBorder="1" applyAlignment="1">
      <alignment horizontal="left" vertical="center"/>
    </xf>
    <xf numFmtId="0" fontId="7" fillId="0" borderId="21" xfId="52" applyFont="1" applyFill="1" applyBorder="1" applyAlignment="1">
      <alignment horizontal="left" vertical="center"/>
    </xf>
    <xf numFmtId="0" fontId="8" fillId="0" borderId="16" xfId="52" applyFont="1" applyFill="1" applyBorder="1" applyAlignment="1">
      <alignment horizontal="center" vertical="center"/>
    </xf>
    <xf numFmtId="0" fontId="7" fillId="0" borderId="21" xfId="52" applyFont="1" applyFill="1" applyBorder="1" applyAlignment="1">
      <alignment horizontal="left" vertical="center"/>
    </xf>
    <xf numFmtId="0" fontId="8" fillId="0" borderId="21" xfId="52" applyFont="1" applyFill="1" applyBorder="1" applyAlignment="1">
      <alignment horizontal="center" vertical="center"/>
    </xf>
    <xf numFmtId="0" fontId="8" fillId="0" borderId="21" xfId="52" applyFont="1" applyFill="1" applyBorder="1" applyAlignment="1">
      <alignment horizontal="left" vertical="center"/>
    </xf>
    <xf numFmtId="0" fontId="7" fillId="0" borderId="14" xfId="52" applyFont="1" applyFill="1" applyBorder="1" applyAlignment="1">
      <alignment horizontal="left" vertical="center"/>
    </xf>
    <xf numFmtId="0" fontId="8" fillId="0" borderId="0" xfId="52" applyFont="1" applyFill="1" applyBorder="1" applyAlignment="1">
      <alignment horizontal="center" vertical="center"/>
    </xf>
    <xf numFmtId="0" fontId="8" fillId="0" borderId="0" xfId="52" applyFont="1" applyFill="1" applyBorder="1" applyAlignment="1">
      <alignment horizontal="left" vertical="center"/>
    </xf>
    <xf numFmtId="0" fontId="1" fillId="0" borderId="21" xfId="52" applyFont="1" applyFill="1" applyBorder="1" applyAlignment="1">
      <alignment horizontal="right" indent="1"/>
    </xf>
    <xf numFmtId="0" fontId="7" fillId="0" borderId="11" xfId="52" applyFont="1" applyFill="1" applyBorder="1" applyAlignment="1">
      <alignment horizontal="left" vertical="center"/>
    </xf>
    <xf numFmtId="0" fontId="8" fillId="0" borderId="12" xfId="52" applyFont="1" applyFill="1" applyBorder="1" applyAlignment="1">
      <alignment horizontal="center" vertical="center"/>
    </xf>
    <xf numFmtId="0" fontId="8" fillId="0" borderId="22" xfId="52" applyFont="1" applyFill="1" applyBorder="1" applyAlignment="1">
      <alignment horizontal="left" vertical="center"/>
    </xf>
    <xf numFmtId="0" fontId="8" fillId="0" borderId="12" xfId="52" applyFont="1" applyFill="1" applyBorder="1" applyAlignment="1">
      <alignment horizontal="left" vertical="center"/>
    </xf>
    <xf numFmtId="0" fontId="1" fillId="0" borderId="11" xfId="52" applyFont="1" applyFill="1" applyBorder="1" applyAlignment="1">
      <alignment horizontal="right" indent="1"/>
    </xf>
    <xf numFmtId="0" fontId="1" fillId="0" borderId="21" xfId="52" applyFont="1" applyFill="1" applyBorder="1" applyAlignment="1">
      <alignment horizontal="center"/>
    </xf>
    <xf numFmtId="0" fontId="8" fillId="0" borderId="16" xfId="52" applyFont="1" applyFill="1" applyBorder="1" applyAlignment="1"/>
    <xf numFmtId="0" fontId="7" fillId="0" borderId="20" xfId="52" applyFont="1" applyFill="1" applyBorder="1" applyAlignment="1">
      <alignment horizontal="left" vertical="center"/>
    </xf>
    <xf numFmtId="0" fontId="1" fillId="0" borderId="11" xfId="52" applyFont="1" applyFill="1" applyBorder="1" applyAlignment="1">
      <alignment horizontal="center"/>
    </xf>
    <xf numFmtId="0" fontId="8" fillId="0" borderId="11" xfId="52" applyFont="1" applyFill="1" applyBorder="1" applyAlignment="1">
      <alignment horizontal="right" vertical="center"/>
    </xf>
    <xf numFmtId="0" fontId="8" fillId="0" borderId="11" xfId="52" applyFont="1" applyFill="1" applyBorder="1" applyAlignment="1">
      <alignment horizontal="center"/>
    </xf>
    <xf numFmtId="0" fontId="8" fillId="0" borderId="14" xfId="52" applyFont="1" applyFill="1" applyBorder="1" applyAlignment="1"/>
    <xf numFmtId="0" fontId="8" fillId="0" borderId="14" xfId="52" applyFont="1" applyFill="1" applyBorder="1" applyAlignment="1">
      <alignment horizontal="center" vertical="center"/>
    </xf>
    <xf numFmtId="0" fontId="8" fillId="0" borderId="16" xfId="52" applyFont="1" applyFill="1" applyBorder="1" applyAlignment="1">
      <alignment horizontal="left" vertical="center"/>
    </xf>
    <xf numFmtId="0" fontId="8" fillId="0" borderId="14" xfId="52" applyFont="1" applyFill="1" applyBorder="1" applyAlignment="1">
      <alignment horizontal="left" vertical="center"/>
    </xf>
    <xf numFmtId="0" fontId="8" fillId="0" borderId="11" xfId="52" applyFont="1" applyFill="1" applyBorder="1" applyAlignment="1">
      <alignment vertical="center"/>
    </xf>
    <xf numFmtId="0" fontId="8" fillId="0" borderId="11" xfId="52" applyFont="1" applyFill="1" applyBorder="1" applyAlignment="1">
      <alignment horizontal="left" vertical="center"/>
    </xf>
    <xf numFmtId="0" fontId="8" fillId="0" borderId="11" xfId="52" applyFont="1" applyFill="1" applyBorder="1" applyAlignment="1"/>
    <xf numFmtId="0" fontId="8" fillId="0" borderId="11" xfId="52" applyFont="1" applyFill="1" applyBorder="1" applyAlignment="1">
      <alignment horizontal="center" vertical="center"/>
    </xf>
    <xf numFmtId="0" fontId="8" fillId="0" borderId="22" xfId="52" applyFont="1" applyFill="1" applyBorder="1" applyAlignment="1">
      <alignment horizontal="center" vertical="center"/>
    </xf>
    <xf numFmtId="0" fontId="7" fillId="0" borderId="14" xfId="52" applyFont="1" applyFill="1" applyBorder="1" applyAlignment="1">
      <alignment horizontal="left" vertical="center"/>
    </xf>
    <xf numFmtId="0" fontId="7" fillId="0" borderId="14" xfId="52" applyFont="1" applyFill="1" applyBorder="1" applyAlignment="1">
      <alignment horizontal="center" vertical="center"/>
    </xf>
    <xf numFmtId="0" fontId="7" fillId="0" borderId="19" xfId="52" applyFont="1" applyFill="1" applyBorder="1" applyAlignment="1">
      <alignment horizontal="left" vertical="center"/>
    </xf>
    <xf numFmtId="0" fontId="7" fillId="0" borderId="10" xfId="52" applyFont="1" applyFill="1" applyBorder="1" applyAlignment="1">
      <alignment horizontal="left" vertical="center"/>
    </xf>
    <xf numFmtId="0" fontId="3" fillId="0" borderId="14" xfId="52" applyFont="1" applyFill="1" applyBorder="1" applyAlignment="1">
      <alignment horizontal="left" vertical="center"/>
    </xf>
    <xf numFmtId="0" fontId="8" fillId="0" borderId="21" xfId="52" applyFont="1" applyFill="1" applyBorder="1" applyAlignment="1">
      <alignment horizontal="center" vertical="center"/>
    </xf>
    <xf numFmtId="0" fontId="8" fillId="0" borderId="21" xfId="52" applyFont="1" applyFill="1" applyBorder="1" applyAlignment="1">
      <alignment horizontal="left" vertical="center"/>
    </xf>
    <xf numFmtId="0" fontId="7" fillId="0" borderId="22" xfId="52" applyFont="1" applyFill="1" applyBorder="1" applyAlignment="1">
      <alignment horizontal="left" vertical="center"/>
    </xf>
    <xf numFmtId="0" fontId="7" fillId="0" borderId="21" xfId="52" applyFont="1" applyFill="1" applyBorder="1" applyAlignment="1">
      <alignment horizontal="left" vertical="center"/>
    </xf>
    <xf numFmtId="0" fontId="8" fillId="0" borderId="21" xfId="52" applyFont="1" applyFill="1" applyBorder="1" applyAlignment="1">
      <alignment horizontal="center" vertical="center"/>
    </xf>
    <xf numFmtId="0" fontId="8" fillId="0" borderId="21" xfId="52" applyFont="1" applyFill="1" applyBorder="1" applyAlignment="1">
      <alignment horizontal="left" vertical="center"/>
    </xf>
    <xf numFmtId="0" fontId="8" fillId="0" borderId="17" xfId="52" applyFont="1" applyFill="1" applyBorder="1" applyAlignment="1">
      <alignment horizontal="left" vertical="center"/>
    </xf>
    <xf numFmtId="0" fontId="7" fillId="0" borderId="11" xfId="52" applyFont="1" applyFill="1" applyBorder="1" applyAlignment="1">
      <alignment horizontal="left" vertical="center"/>
    </xf>
    <xf numFmtId="49" fontId="8" fillId="0" borderId="11" xfId="52" applyNumberFormat="1" applyFont="1" applyFill="1" applyBorder="1" applyAlignment="1">
      <alignment horizontal="center" vertical="center"/>
    </xf>
    <xf numFmtId="0" fontId="8" fillId="0" borderId="22" xfId="52" applyFont="1" applyFill="1" applyBorder="1" applyAlignment="1">
      <alignment horizontal="left" vertical="center"/>
    </xf>
    <xf numFmtId="49" fontId="7" fillId="0" borderId="11" xfId="52" applyNumberFormat="1" applyFont="1" applyFill="1" applyBorder="1" applyAlignment="1">
      <alignment horizontal="left" vertical="center"/>
    </xf>
    <xf numFmtId="49" fontId="8" fillId="0" borderId="11" xfId="52" applyNumberFormat="1" applyFont="1" applyFill="1" applyBorder="1" applyAlignment="1">
      <alignment horizontal="left" vertical="center"/>
    </xf>
    <xf numFmtId="49" fontId="8" fillId="0" borderId="16" xfId="52" applyNumberFormat="1" applyFont="1" applyFill="1" applyBorder="1" applyAlignment="1">
      <alignment horizontal="left" vertical="center"/>
    </xf>
    <xf numFmtId="0" fontId="8" fillId="0" borderId="16" xfId="52" applyFont="1" applyFill="1" applyBorder="1" applyAlignment="1">
      <alignment horizontal="left"/>
    </xf>
    <xf numFmtId="0" fontId="8" fillId="0" borderId="16" xfId="52" applyNumberFormat="1" applyFont="1" applyFill="1" applyBorder="1" applyAlignment="1">
      <alignment horizontal="left" vertical="center"/>
    </xf>
    <xf numFmtId="0" fontId="8" fillId="0" borderId="17" xfId="52" applyNumberFormat="1" applyFont="1" applyFill="1" applyBorder="1" applyAlignment="1">
      <alignment horizontal="left" vertical="center"/>
    </xf>
    <xf numFmtId="49" fontId="8" fillId="0" borderId="17" xfId="52" applyNumberFormat="1" applyFont="1" applyFill="1" applyBorder="1" applyAlignment="1">
      <alignment horizontal="left" vertical="center"/>
    </xf>
    <xf numFmtId="0" fontId="8" fillId="0" borderId="11" xfId="52" applyNumberFormat="1" applyFont="1" applyFill="1" applyBorder="1" applyAlignment="1">
      <alignment horizontal="center" vertical="center"/>
    </xf>
    <xf numFmtId="0" fontId="7" fillId="0" borderId="11" xfId="52" applyNumberFormat="1" applyFont="1" applyFill="1" applyBorder="1" applyAlignment="1">
      <alignment horizontal="left" vertical="center"/>
    </xf>
    <xf numFmtId="0" fontId="8" fillId="0" borderId="16" xfId="52" applyFont="1" applyFill="1" applyBorder="1" applyAlignment="1">
      <alignment horizontal="left" vertical="center"/>
    </xf>
    <xf numFmtId="0" fontId="8" fillId="0" borderId="11" xfId="52" applyNumberFormat="1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center" vertical="center"/>
    </xf>
    <xf numFmtId="0" fontId="7" fillId="0" borderId="14" xfId="52" applyFont="1" applyFill="1" applyBorder="1" applyAlignment="1">
      <alignment horizontal="left" vertical="center"/>
    </xf>
    <xf numFmtId="0" fontId="7" fillId="0" borderId="14" xfId="52" applyFont="1" applyFill="1" applyBorder="1" applyAlignment="1">
      <alignment horizontal="center" vertical="center"/>
    </xf>
    <xf numFmtId="0" fontId="7" fillId="0" borderId="19" xfId="52" applyFont="1" applyFill="1" applyBorder="1" applyAlignment="1">
      <alignment horizontal="left" vertical="center"/>
    </xf>
    <xf numFmtId="0" fontId="7" fillId="0" borderId="13" xfId="52" applyFont="1" applyFill="1" applyBorder="1" applyAlignment="1">
      <alignment horizontal="left" vertical="center"/>
    </xf>
    <xf numFmtId="0" fontId="7" fillId="0" borderId="10" xfId="52" applyFont="1" applyFill="1" applyBorder="1" applyAlignment="1">
      <alignment horizontal="left" vertical="center"/>
    </xf>
    <xf numFmtId="0" fontId="7" fillId="0" borderId="21" xfId="52" applyFont="1" applyFill="1" applyBorder="1" applyAlignment="1">
      <alignment horizontal="center" vertical="center"/>
    </xf>
    <xf numFmtId="0" fontId="7" fillId="0" borderId="22" xfId="52" applyFont="1" applyFill="1" applyBorder="1" applyAlignment="1">
      <alignment horizontal="left" vertical="center"/>
    </xf>
    <xf numFmtId="0" fontId="7" fillId="0" borderId="11" xfId="52" applyFont="1" applyFill="1" applyBorder="1" applyAlignment="1">
      <alignment horizontal="left" vertical="center"/>
    </xf>
    <xf numFmtId="0" fontId="7" fillId="0" borderId="21" xfId="52" applyFont="1" applyFill="1" applyBorder="1" applyAlignment="1">
      <alignment horizontal="left" vertical="center"/>
    </xf>
    <xf numFmtId="0" fontId="7" fillId="0" borderId="23" xfId="52" applyFont="1" applyFill="1" applyBorder="1" applyAlignment="1">
      <alignment horizontal="left" vertical="center"/>
    </xf>
    <xf numFmtId="0" fontId="8" fillId="0" borderId="17" xfId="52" applyFont="1" applyFill="1" applyBorder="1" applyAlignment="1"/>
    <xf numFmtId="0" fontId="8" fillId="0" borderId="16" xfId="52" applyFont="1" applyFill="1" applyBorder="1" applyAlignment="1">
      <alignment horizontal="center" vertical="center"/>
    </xf>
    <xf numFmtId="0" fontId="8" fillId="0" borderId="21" xfId="52" applyFont="1" applyFill="1" applyBorder="1" applyAlignment="1">
      <alignment horizontal="center" vertical="center"/>
    </xf>
    <xf numFmtId="0" fontId="8" fillId="0" borderId="21" xfId="52" applyFont="1" applyFill="1" applyBorder="1" applyAlignment="1">
      <alignment horizontal="left" vertical="center"/>
    </xf>
    <xf numFmtId="0" fontId="7" fillId="0" borderId="14" xfId="52" applyFont="1" applyFill="1" applyBorder="1" applyAlignment="1">
      <alignment horizontal="left" vertical="center"/>
    </xf>
    <xf numFmtId="0" fontId="8" fillId="0" borderId="0" xfId="52" applyFont="1" applyFill="1" applyBorder="1" applyAlignment="1">
      <alignment horizontal="center" vertical="center"/>
    </xf>
    <xf numFmtId="0" fontId="8" fillId="0" borderId="16" xfId="52" applyFont="1" applyFill="1" applyBorder="1" applyAlignment="1">
      <alignment horizontal="right" vertical="center" indent="1"/>
    </xf>
    <xf numFmtId="0" fontId="7" fillId="0" borderId="0" xfId="52" applyFont="1" applyFill="1" applyBorder="1" applyAlignment="1">
      <alignment horizontal="left" vertical="center"/>
    </xf>
    <xf numFmtId="0" fontId="8" fillId="0" borderId="0" xfId="52" applyFont="1" applyFill="1" applyBorder="1" applyAlignment="1">
      <alignment horizontal="left" vertical="center"/>
    </xf>
    <xf numFmtId="0" fontId="8" fillId="0" borderId="21" xfId="52" applyFont="1" applyFill="1" applyBorder="1" applyAlignment="1"/>
    <xf numFmtId="0" fontId="1" fillId="0" borderId="21" xfId="52" applyFont="1" applyFill="1" applyBorder="1" applyAlignment="1">
      <alignment horizontal="right" indent="1"/>
    </xf>
    <xf numFmtId="0" fontId="7" fillId="0" borderId="20" xfId="52" applyFont="1" applyFill="1" applyBorder="1" applyAlignment="1"/>
    <xf numFmtId="0" fontId="7" fillId="0" borderId="17" xfId="52" applyFont="1" applyFill="1" applyBorder="1" applyAlignment="1"/>
    <xf numFmtId="0" fontId="8" fillId="0" borderId="17" xfId="52" applyFont="1" applyFill="1" applyBorder="1" applyAlignment="1">
      <alignment horizontal="center" vertical="center"/>
    </xf>
    <xf numFmtId="0" fontId="7" fillId="0" borderId="18" xfId="52" applyFont="1" applyFill="1" applyBorder="1" applyAlignment="1"/>
    <xf numFmtId="49" fontId="8" fillId="0" borderId="11" xfId="52" applyNumberFormat="1" applyFont="1" applyFill="1" applyBorder="1" applyAlignment="1">
      <alignment horizontal="center" vertical="center"/>
    </xf>
    <xf numFmtId="0" fontId="8" fillId="0" borderId="21" xfId="52" applyNumberFormat="1" applyFont="1" applyFill="1" applyBorder="1" applyAlignment="1">
      <alignment horizontal="center" vertical="center"/>
    </xf>
    <xf numFmtId="0" fontId="8" fillId="0" borderId="12" xfId="52" applyFont="1" applyFill="1" applyBorder="1" applyAlignment="1">
      <alignment horizontal="center" vertical="center"/>
    </xf>
    <xf numFmtId="0" fontId="8" fillId="0" borderId="14" xfId="52" applyFont="1" applyFill="1" applyBorder="1" applyAlignment="1">
      <alignment vertical="center"/>
    </xf>
    <xf numFmtId="0" fontId="8" fillId="0" borderId="22" xfId="52" applyFont="1" applyFill="1" applyBorder="1" applyAlignment="1">
      <alignment horizontal="left" vertical="center"/>
    </xf>
    <xf numFmtId="0" fontId="7" fillId="0" borderId="11" xfId="52" applyFont="1" applyFill="1" applyBorder="1" applyAlignment="1">
      <alignment horizontal="right" vertical="center" indent="1"/>
    </xf>
    <xf numFmtId="0" fontId="8" fillId="0" borderId="19" xfId="52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right" vertical="center" indent="1"/>
    </xf>
    <xf numFmtId="0" fontId="7" fillId="0" borderId="17" xfId="52" applyFont="1" applyFill="1" applyBorder="1" applyAlignment="1">
      <alignment horizontal="left" vertical="center"/>
    </xf>
    <xf numFmtId="0" fontId="7" fillId="0" borderId="18" xfId="52" applyFont="1" applyFill="1" applyBorder="1" applyAlignment="1">
      <alignment horizontal="left" vertical="center"/>
    </xf>
    <xf numFmtId="49" fontId="8" fillId="0" borderId="11" xfId="52" applyNumberFormat="1" applyFont="1" applyFill="1" applyBorder="1" applyAlignment="1">
      <alignment horizontal="left" vertical="center"/>
    </xf>
    <xf numFmtId="0" fontId="8" fillId="0" borderId="12" xfId="52" applyFont="1" applyFill="1" applyBorder="1" applyAlignment="1">
      <alignment horizontal="left" vertical="center"/>
    </xf>
    <xf numFmtId="0" fontId="7" fillId="0" borderId="12" xfId="52" applyFont="1" applyFill="1" applyBorder="1" applyAlignment="1">
      <alignment horizontal="left" vertical="center"/>
    </xf>
    <xf numFmtId="49" fontId="8" fillId="0" borderId="16" xfId="52" applyNumberFormat="1" applyFont="1" applyFill="1" applyBorder="1" applyAlignment="1">
      <alignment horizontal="left" vertical="center"/>
    </xf>
    <xf numFmtId="0" fontId="8" fillId="0" borderId="21" xfId="52" applyNumberFormat="1" applyFont="1" applyFill="1" applyBorder="1" applyAlignment="1">
      <alignment horizontal="left" vertical="center"/>
    </xf>
    <xf numFmtId="0" fontId="8" fillId="0" borderId="11" xfId="52" applyNumberFormat="1" applyFont="1" applyFill="1" applyBorder="1" applyAlignment="1">
      <alignment horizontal="right" vertical="center" indent="1"/>
    </xf>
    <xf numFmtId="0" fontId="8" fillId="0" borderId="16" xfId="52" applyNumberFormat="1" applyFont="1" applyFill="1" applyBorder="1" applyAlignment="1">
      <alignment horizontal="left" vertical="center"/>
    </xf>
    <xf numFmtId="0" fontId="8" fillId="0" borderId="22" xfId="52" applyNumberFormat="1" applyFont="1" applyFill="1" applyBorder="1" applyAlignment="1">
      <alignment horizontal="left" vertical="center"/>
    </xf>
    <xf numFmtId="0" fontId="7" fillId="0" borderId="18" xfId="52" applyNumberFormat="1" applyFont="1" applyFill="1" applyBorder="1" applyAlignment="1">
      <alignment horizontal="left" vertical="center"/>
    </xf>
    <xf numFmtId="0" fontId="1" fillId="0" borderId="11" xfId="52" applyFont="1" applyFill="1" applyBorder="1" applyAlignment="1">
      <alignment horizontal="right" indent="1"/>
    </xf>
    <xf numFmtId="49" fontId="8" fillId="0" borderId="17" xfId="52" applyNumberFormat="1" applyFont="1" applyFill="1" applyBorder="1" applyAlignment="1">
      <alignment horizontal="left" vertical="center"/>
    </xf>
    <xf numFmtId="0" fontId="8" fillId="0" borderId="11" xfId="52" applyNumberFormat="1" applyFont="1" applyFill="1" applyBorder="1" applyAlignment="1">
      <alignment horizontal="center" vertical="center"/>
    </xf>
    <xf numFmtId="0" fontId="1" fillId="0" borderId="21" xfId="52" applyFont="1" applyFill="1" applyBorder="1" applyAlignment="1">
      <alignment horizontal="center"/>
    </xf>
    <xf numFmtId="0" fontId="37" fillId="0" borderId="11" xfId="52" applyFont="1" applyFill="1" applyBorder="1" applyAlignment="1"/>
    <xf numFmtId="0" fontId="37" fillId="0" borderId="11" xfId="52" applyFont="1" applyFill="1" applyBorder="1" applyAlignment="1">
      <alignment horizontal="center" vertical="center"/>
    </xf>
    <xf numFmtId="0" fontId="37" fillId="0" borderId="11" xfId="52" applyFont="1" applyFill="1" applyBorder="1" applyAlignment="1">
      <alignment horizontal="center"/>
    </xf>
    <xf numFmtId="0" fontId="36" fillId="0" borderId="21" xfId="52" applyFont="1" applyFill="1" applyBorder="1" applyAlignment="1">
      <alignment horizontal="center" vertical="center"/>
    </xf>
    <xf numFmtId="0" fontId="37" fillId="0" borderId="21" xfId="52" applyFont="1" applyFill="1" applyBorder="1" applyAlignment="1"/>
    <xf numFmtId="0" fontId="37" fillId="0" borderId="21" xfId="52" applyFont="1" applyFill="1" applyBorder="1" applyAlignment="1">
      <alignment horizontal="center"/>
    </xf>
    <xf numFmtId="0" fontId="1" fillId="0" borderId="16" xfId="52" applyFont="1" applyFill="1" applyBorder="1" applyAlignment="1">
      <alignment horizontal="right" indent="1"/>
    </xf>
    <xf numFmtId="0" fontId="1" fillId="0" borderId="0" xfId="52" applyFont="1" applyFill="1" applyBorder="1" applyAlignment="1">
      <alignment horizontal="right" indent="1"/>
    </xf>
    <xf numFmtId="0" fontId="37" fillId="0" borderId="11" xfId="52" applyFont="1" applyFill="1" applyBorder="1" applyAlignment="1">
      <alignment horizontal="right" vertical="center" indent="1"/>
    </xf>
    <xf numFmtId="0" fontId="36" fillId="0" borderId="11" xfId="52" applyFont="1" applyFill="1" applyBorder="1" applyAlignment="1">
      <alignment horizontal="right" vertical="center" indent="1"/>
    </xf>
    <xf numFmtId="0" fontId="7" fillId="0" borderId="11" xfId="52" applyFont="1" applyFill="1" applyBorder="1" applyAlignment="1">
      <alignment horizontal="center"/>
    </xf>
    <xf numFmtId="0" fontId="37" fillId="0" borderId="16" xfId="52" applyFont="1" applyFill="1" applyBorder="1" applyAlignment="1">
      <alignment horizontal="center" vertical="center"/>
    </xf>
    <xf numFmtId="0" fontId="37" fillId="0" borderId="22" xfId="52" applyFont="1" applyFill="1" applyBorder="1" applyAlignment="1">
      <alignment horizontal="center" vertical="center"/>
    </xf>
    <xf numFmtId="0" fontId="1" fillId="0" borderId="22" xfId="52" applyFont="1" applyFill="1" applyBorder="1" applyAlignment="1">
      <alignment horizontal="right" indent="1"/>
    </xf>
    <xf numFmtId="0" fontId="8" fillId="0" borderId="22" xfId="52" applyFont="1" applyFill="1" applyBorder="1" applyAlignment="1">
      <alignment horizontal="center"/>
    </xf>
    <xf numFmtId="0" fontId="37" fillId="0" borderId="17" xfId="52" applyFont="1" applyFill="1" applyBorder="1" applyAlignment="1"/>
    <xf numFmtId="0" fontId="36" fillId="0" borderId="17" xfId="52" applyFont="1" applyFill="1" applyBorder="1" applyAlignment="1"/>
    <xf numFmtId="0" fontId="36" fillId="0" borderId="18" xfId="52" applyFont="1" applyFill="1" applyBorder="1" applyAlignment="1"/>
    <xf numFmtId="0" fontId="8" fillId="0" borderId="19" xfId="52" applyFont="1" applyFill="1" applyBorder="1" applyAlignment="1">
      <alignment vertical="center"/>
    </xf>
    <xf numFmtId="0" fontId="8" fillId="0" borderId="16" xfId="52" applyFont="1" applyFill="1" applyBorder="1" applyAlignment="1">
      <alignment horizontal="center"/>
    </xf>
    <xf numFmtId="0" fontId="7" fillId="0" borderId="16" xfId="52" applyFont="1" applyFill="1" applyBorder="1" applyAlignment="1">
      <alignment horizontal="center"/>
    </xf>
    <xf numFmtId="0" fontId="36" fillId="0" borderId="11" xfId="52" applyFont="1" applyFill="1" applyBorder="1" applyAlignment="1">
      <alignment horizontal="center" vertical="center"/>
    </xf>
    <xf numFmtId="0" fontId="8" fillId="0" borderId="17" xfId="52" applyFont="1" applyFill="1" applyBorder="1" applyAlignment="1">
      <alignment horizontal="center"/>
    </xf>
    <xf numFmtId="0" fontId="8" fillId="0" borderId="0" xfId="52" applyFont="1" applyFill="1" applyBorder="1"/>
    <xf numFmtId="0" fontId="8" fillId="0" borderId="16" xfId="52" applyFont="1" applyFill="1" applyBorder="1" applyAlignment="1"/>
    <xf numFmtId="0" fontId="1" fillId="0" borderId="11" xfId="52" applyFont="1" applyFill="1" applyBorder="1" applyAlignment="1">
      <alignment horizontal="center"/>
    </xf>
    <xf numFmtId="0" fontId="7" fillId="0" borderId="16" xfId="52" applyFont="1" applyFill="1" applyBorder="1" applyAlignment="1">
      <alignment horizontal="right" vertical="center" indent="1"/>
    </xf>
    <xf numFmtId="0" fontId="7" fillId="0" borderId="17" xfId="52" applyNumberFormat="1" applyFont="1" applyFill="1" applyBorder="1" applyAlignment="1">
      <alignment horizontal="left" vertical="center"/>
    </xf>
    <xf numFmtId="49" fontId="8" fillId="0" borderId="0" xfId="52" applyNumberFormat="1" applyFont="1" applyFill="1" applyBorder="1" applyAlignment="1">
      <alignment horizontal="left" vertical="center"/>
    </xf>
    <xf numFmtId="0" fontId="8" fillId="0" borderId="0" xfId="52" applyFont="1" applyFill="1" applyBorder="1" applyAlignment="1"/>
    <xf numFmtId="0" fontId="7" fillId="0" borderId="11" xfId="52" applyFont="1" applyFill="1" applyBorder="1" applyAlignment="1">
      <alignment horizontal="center" vertical="center"/>
    </xf>
    <xf numFmtId="49" fontId="7" fillId="0" borderId="11" xfId="52" applyNumberFormat="1" applyFont="1" applyFill="1" applyBorder="1" applyAlignment="1">
      <alignment horizontal="center" vertical="center"/>
    </xf>
    <xf numFmtId="49" fontId="7" fillId="0" borderId="11" xfId="52" applyNumberFormat="1" applyFont="1" applyFill="1" applyBorder="1" applyAlignment="1">
      <alignment horizontal="right" vertical="center" indent="1"/>
    </xf>
    <xf numFmtId="0" fontId="8" fillId="0" borderId="11" xfId="52" applyFont="1" applyFill="1" applyBorder="1" applyAlignment="1">
      <alignment horizontal="center"/>
    </xf>
    <xf numFmtId="0" fontId="8" fillId="0" borderId="14" xfId="52" applyFont="1" applyFill="1" applyBorder="1" applyAlignment="1"/>
    <xf numFmtId="0" fontId="8" fillId="0" borderId="14" xfId="52" applyFont="1" applyFill="1" applyBorder="1" applyAlignment="1">
      <alignment horizontal="center" vertical="center"/>
    </xf>
    <xf numFmtId="0" fontId="7" fillId="0" borderId="14" xfId="52" applyFont="1" applyFill="1" applyBorder="1" applyAlignment="1"/>
    <xf numFmtId="0" fontId="8" fillId="0" borderId="16" xfId="52" applyFont="1" applyFill="1" applyBorder="1" applyAlignment="1">
      <alignment horizontal="left" vertical="center"/>
    </xf>
    <xf numFmtId="0" fontId="8" fillId="0" borderId="14" xfId="52" applyFont="1" applyFill="1" applyBorder="1" applyAlignment="1">
      <alignment horizontal="center"/>
    </xf>
    <xf numFmtId="0" fontId="8" fillId="0" borderId="0" xfId="52" applyNumberFormat="1" applyFont="1" applyFill="1" applyBorder="1" applyAlignment="1">
      <alignment horizontal="left" vertical="center"/>
    </xf>
    <xf numFmtId="0" fontId="8" fillId="0" borderId="0" xfId="52" applyFont="1" applyFill="1" applyBorder="1" applyAlignment="1">
      <alignment horizontal="center"/>
    </xf>
    <xf numFmtId="0" fontId="8" fillId="0" borderId="21" xfId="52" applyFont="1" applyFill="1" applyBorder="1" applyAlignment="1">
      <alignment horizontal="center"/>
    </xf>
    <xf numFmtId="0" fontId="8" fillId="0" borderId="11" xfId="52" applyNumberFormat="1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left" vertical="center"/>
    </xf>
    <xf numFmtId="0" fontId="7" fillId="0" borderId="11" xfId="52" applyFont="1" applyFill="1" applyBorder="1" applyAlignment="1"/>
    <xf numFmtId="0" fontId="8" fillId="0" borderId="11" xfId="52" applyFont="1" applyFill="1" applyBorder="1" applyAlignment="1"/>
    <xf numFmtId="0" fontId="8" fillId="0" borderId="11" xfId="52" applyFont="1" applyFill="1" applyBorder="1" applyAlignment="1">
      <alignment horizontal="center" vertical="center"/>
    </xf>
    <xf numFmtId="0" fontId="7" fillId="0" borderId="14" xfId="52" applyFont="1" applyFill="1" applyBorder="1" applyAlignment="1">
      <alignment horizontal="left" vertical="center"/>
    </xf>
    <xf numFmtId="0" fontId="7" fillId="0" borderId="14" xfId="52" applyFont="1" applyFill="1" applyBorder="1" applyAlignment="1">
      <alignment horizontal="center" vertical="center"/>
    </xf>
    <xf numFmtId="0" fontId="7" fillId="0" borderId="19" xfId="52" applyFont="1" applyFill="1" applyBorder="1" applyAlignment="1">
      <alignment horizontal="left" vertical="center"/>
    </xf>
    <xf numFmtId="0" fontId="7" fillId="0" borderId="10" xfId="52" applyFont="1" applyFill="1" applyBorder="1" applyAlignment="1">
      <alignment horizontal="left" vertical="center"/>
    </xf>
    <xf numFmtId="0" fontId="8" fillId="0" borderId="21" xfId="52" applyFont="1" applyFill="1" applyBorder="1" applyAlignment="1">
      <alignment horizontal="center" vertical="center"/>
    </xf>
    <xf numFmtId="0" fontId="8" fillId="0" borderId="21" xfId="52" applyFont="1" applyFill="1" applyBorder="1" applyAlignment="1">
      <alignment horizontal="left" vertical="center"/>
    </xf>
    <xf numFmtId="0" fontId="7" fillId="0" borderId="19" xfId="52" applyFont="1" applyFill="1" applyBorder="1" applyAlignment="1">
      <alignment horizontal="center" vertical="center"/>
    </xf>
    <xf numFmtId="0" fontId="7" fillId="0" borderId="14" xfId="52" applyFont="1" applyFill="1" applyBorder="1" applyAlignment="1">
      <alignment horizontal="left" vertical="center"/>
    </xf>
    <xf numFmtId="0" fontId="8" fillId="0" borderId="11" xfId="52" applyFont="1" applyFill="1" applyBorder="1"/>
    <xf numFmtId="0" fontId="8" fillId="0" borderId="0" xfId="52" applyFont="1" applyFill="1" applyBorder="1" applyAlignment="1">
      <alignment horizontal="left"/>
    </xf>
    <xf numFmtId="0" fontId="8" fillId="0" borderId="18" xfId="52" applyFont="1" applyFill="1" applyBorder="1" applyAlignment="1">
      <alignment horizontal="left" vertical="center"/>
    </xf>
    <xf numFmtId="0" fontId="8" fillId="0" borderId="17" xfId="52" applyFont="1" applyFill="1" applyBorder="1" applyAlignment="1">
      <alignment vertical="center"/>
    </xf>
    <xf numFmtId="0" fontId="9" fillId="0" borderId="11" xfId="52" applyFont="1" applyFill="1" applyBorder="1" applyAlignment="1">
      <alignment horizontal="center" vertical="center" wrapText="1"/>
    </xf>
    <xf numFmtId="0" fontId="40" fillId="0" borderId="11" xfId="52" applyFont="1" applyFill="1" applyBorder="1" applyAlignment="1">
      <alignment horizontal="center" vertical="center"/>
    </xf>
    <xf numFmtId="0" fontId="8" fillId="0" borderId="17" xfId="52" applyFont="1" applyFill="1" applyBorder="1" applyAlignment="1"/>
    <xf numFmtId="0" fontId="7" fillId="0" borderId="21" xfId="52" applyFont="1" applyFill="1" applyBorder="1" applyAlignment="1">
      <alignment horizontal="left" vertical="center"/>
    </xf>
    <xf numFmtId="0" fontId="8" fillId="0" borderId="21" xfId="52" applyFont="1" applyFill="1" applyBorder="1" applyAlignment="1">
      <alignment horizontal="left" vertical="center"/>
    </xf>
    <xf numFmtId="0" fontId="7" fillId="0" borderId="14" xfId="52" applyFont="1" applyFill="1" applyBorder="1" applyAlignment="1">
      <alignment horizontal="left" vertical="center"/>
    </xf>
    <xf numFmtId="0" fontId="8" fillId="0" borderId="17" xfId="52" applyFont="1" applyFill="1" applyBorder="1" applyAlignment="1">
      <alignment horizontal="left" vertical="center"/>
    </xf>
    <xf numFmtId="0" fontId="8" fillId="0" borderId="0" xfId="52" applyFont="1" applyFill="1" applyBorder="1" applyAlignment="1">
      <alignment horizontal="center" vertical="center"/>
    </xf>
    <xf numFmtId="0" fontId="8" fillId="0" borderId="11" xfId="52" applyFont="1" applyFill="1" applyBorder="1" applyAlignment="1">
      <alignment horizontal="left"/>
    </xf>
    <xf numFmtId="0" fontId="7" fillId="0" borderId="0" xfId="52" applyFont="1" applyFill="1" applyBorder="1" applyAlignment="1">
      <alignment horizontal="left" vertical="center"/>
    </xf>
    <xf numFmtId="0" fontId="8" fillId="0" borderId="0" xfId="52" applyFont="1" applyFill="1" applyBorder="1" applyAlignment="1">
      <alignment horizontal="left" vertical="center"/>
    </xf>
    <xf numFmtId="0" fontId="7" fillId="0" borderId="11" xfId="52" applyFont="1" applyFill="1" applyBorder="1" applyAlignment="1">
      <alignment horizontal="left" vertical="center"/>
    </xf>
    <xf numFmtId="0" fontId="8" fillId="0" borderId="17" xfId="52" applyFont="1" applyFill="1" applyBorder="1" applyAlignment="1">
      <alignment horizontal="center" vertical="center"/>
    </xf>
    <xf numFmtId="49" fontId="8" fillId="0" borderId="11" xfId="52" applyNumberFormat="1" applyFont="1" applyFill="1" applyBorder="1" applyAlignment="1">
      <alignment horizontal="left" vertical="center"/>
    </xf>
    <xf numFmtId="0" fontId="8" fillId="0" borderId="17" xfId="52" applyFont="1" applyFill="1" applyBorder="1" applyAlignment="1">
      <alignment horizontal="left"/>
    </xf>
    <xf numFmtId="0" fontId="1" fillId="0" borderId="11" xfId="52" applyFont="1" applyFill="1" applyBorder="1" applyAlignment="1">
      <alignment horizontal="right" indent="1"/>
    </xf>
    <xf numFmtId="0" fontId="8" fillId="0" borderId="17" xfId="52" applyNumberFormat="1" applyFont="1" applyFill="1" applyBorder="1" applyAlignment="1">
      <alignment horizontal="left" vertical="center"/>
    </xf>
    <xf numFmtId="49" fontId="8" fillId="0" borderId="17" xfId="52" applyNumberFormat="1" applyFont="1" applyFill="1" applyBorder="1" applyAlignment="1">
      <alignment horizontal="left" vertical="center"/>
    </xf>
    <xf numFmtId="0" fontId="37" fillId="0" borderId="11" xfId="52" applyFont="1" applyFill="1" applyBorder="1" applyAlignment="1">
      <alignment horizontal="center" vertical="center"/>
    </xf>
    <xf numFmtId="0" fontId="1" fillId="0" borderId="0" xfId="52" applyFont="1" applyFill="1" applyBorder="1" applyAlignment="1">
      <alignment horizontal="right" indent="1"/>
    </xf>
    <xf numFmtId="0" fontId="7" fillId="0" borderId="11" xfId="52" applyFont="1" applyFill="1" applyBorder="1" applyAlignment="1">
      <alignment horizontal="center"/>
    </xf>
    <xf numFmtId="0" fontId="1" fillId="0" borderId="17" xfId="52" applyFont="1" applyFill="1" applyBorder="1" applyAlignment="1">
      <alignment horizontal="right" indent="1"/>
    </xf>
    <xf numFmtId="0" fontId="8" fillId="0" borderId="17" xfId="52" applyFont="1" applyFill="1" applyBorder="1" applyAlignment="1">
      <alignment horizontal="center"/>
    </xf>
    <xf numFmtId="0" fontId="8" fillId="0" borderId="0" xfId="52" applyFont="1" applyFill="1" applyBorder="1"/>
    <xf numFmtId="0" fontId="7" fillId="0" borderId="20" xfId="52" applyFont="1" applyFill="1" applyBorder="1" applyAlignment="1">
      <alignment horizontal="left" vertical="center"/>
    </xf>
    <xf numFmtId="0" fontId="1" fillId="0" borderId="17" xfId="52" applyFill="1" applyBorder="1"/>
    <xf numFmtId="49" fontId="8" fillId="0" borderId="0" xfId="52" applyNumberFormat="1" applyFont="1" applyFill="1" applyBorder="1" applyAlignment="1">
      <alignment horizontal="left" vertical="center"/>
    </xf>
    <xf numFmtId="0" fontId="8" fillId="0" borderId="0" xfId="52" applyFont="1" applyFill="1" applyBorder="1" applyAlignment="1"/>
    <xf numFmtId="0" fontId="8" fillId="0" borderId="11" xfId="52" applyFont="1" applyFill="1" applyBorder="1" applyAlignment="1">
      <alignment horizontal="center"/>
    </xf>
    <xf numFmtId="0" fontId="8" fillId="0" borderId="11" xfId="52" applyFont="1" applyFill="1" applyBorder="1" applyAlignment="1">
      <alignment vertical="center"/>
    </xf>
    <xf numFmtId="0" fontId="8" fillId="0" borderId="11" xfId="52" applyNumberFormat="1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left" vertical="center"/>
    </xf>
    <xf numFmtId="0" fontId="8" fillId="0" borderId="11" xfId="52" applyFont="1" applyFill="1" applyBorder="1" applyAlignment="1"/>
    <xf numFmtId="0" fontId="8" fillId="0" borderId="11" xfId="52" applyFont="1" applyFill="1" applyBorder="1" applyAlignment="1">
      <alignment horizontal="center" vertical="center"/>
    </xf>
    <xf numFmtId="0" fontId="6" fillId="0" borderId="17" xfId="52" applyFont="1" applyFill="1" applyBorder="1" applyAlignment="1">
      <alignment horizontal="center" vertical="center"/>
    </xf>
    <xf numFmtId="0" fontId="6" fillId="0" borderId="20" xfId="52" applyFont="1" applyFill="1" applyBorder="1" applyAlignment="1">
      <alignment horizontal="center" vertical="center"/>
    </xf>
    <xf numFmtId="0" fontId="7" fillId="0" borderId="14" xfId="52" applyFont="1" applyFill="1" applyBorder="1" applyAlignment="1">
      <alignment horizontal="center" vertical="center"/>
    </xf>
    <xf numFmtId="0" fontId="7" fillId="0" borderId="21" xfId="52" applyFont="1" applyFill="1" applyBorder="1" applyAlignment="1">
      <alignment horizontal="center" vertical="center"/>
    </xf>
    <xf numFmtId="0" fontId="7" fillId="0" borderId="10" xfId="52" applyFont="1" applyFill="1" applyBorder="1" applyAlignment="1">
      <alignment horizontal="left" vertical="center"/>
    </xf>
    <xf numFmtId="0" fontId="9" fillId="0" borderId="13" xfId="52" applyFont="1" applyFill="1" applyBorder="1" applyAlignment="1">
      <alignment horizontal="center" vertical="center" wrapText="1"/>
    </xf>
    <xf numFmtId="0" fontId="9" fillId="0" borderId="0" xfId="52" applyFont="1" applyFill="1" applyBorder="1" applyAlignment="1">
      <alignment horizontal="center" vertical="center" wrapText="1"/>
    </xf>
    <xf numFmtId="0" fontId="0" fillId="0" borderId="11" xfId="0" applyBorder="1"/>
    <xf numFmtId="0" fontId="8" fillId="0" borderId="20" xfId="52" applyFont="1" applyFill="1" applyBorder="1" applyAlignment="1">
      <alignment vertical="center"/>
    </xf>
    <xf numFmtId="0" fontId="37" fillId="0" borderId="17" xfId="52" applyFont="1" applyFill="1" applyBorder="1" applyAlignment="1">
      <alignment horizontal="center" vertical="center"/>
    </xf>
    <xf numFmtId="0" fontId="7" fillId="0" borderId="17" xfId="52" applyFont="1" applyFill="1" applyBorder="1" applyAlignment="1">
      <alignment horizontal="center"/>
    </xf>
    <xf numFmtId="0" fontId="9" fillId="0" borderId="14" xfId="52" applyFont="1" applyFill="1" applyBorder="1" applyAlignment="1">
      <alignment horizontal="center" vertical="center" wrapText="1"/>
    </xf>
    <xf numFmtId="0" fontId="1" fillId="0" borderId="0" xfId="52" applyFill="1"/>
    <xf numFmtId="0" fontId="1" fillId="0" borderId="11" xfId="52" applyFont="1" applyFill="1" applyBorder="1"/>
    <xf numFmtId="0" fontId="1" fillId="0" borderId="16" xfId="52" applyFont="1" applyFill="1" applyBorder="1"/>
    <xf numFmtId="0" fontId="8" fillId="0" borderId="11" xfId="52" applyFont="1" applyFill="1" applyBorder="1"/>
    <xf numFmtId="0" fontId="1" fillId="0" borderId="0" xfId="52" applyFont="1" applyFill="1"/>
    <xf numFmtId="0" fontId="8" fillId="0" borderId="17" xfId="52" applyFont="1" applyFill="1" applyBorder="1" applyAlignment="1">
      <alignment vertical="center"/>
    </xf>
    <xf numFmtId="0" fontId="8" fillId="0" borderId="19" xfId="52" applyFont="1" applyFill="1" applyBorder="1" applyAlignment="1">
      <alignment horizontal="center" vertical="center"/>
    </xf>
    <xf numFmtId="0" fontId="8" fillId="0" borderId="17" xfId="52" applyFont="1" applyFill="1" applyBorder="1" applyAlignment="1"/>
    <xf numFmtId="0" fontId="8" fillId="0" borderId="16" xfId="52" applyFont="1" applyFill="1" applyBorder="1" applyAlignment="1">
      <alignment horizontal="center" vertical="center"/>
    </xf>
    <xf numFmtId="0" fontId="7" fillId="0" borderId="21" xfId="52" applyFont="1" applyFill="1" applyBorder="1" applyAlignment="1">
      <alignment horizontal="left" vertical="center"/>
    </xf>
    <xf numFmtId="0" fontId="8" fillId="0" borderId="21" xfId="52" applyFont="1" applyFill="1" applyBorder="1" applyAlignment="1">
      <alignment horizontal="center" vertical="center"/>
    </xf>
    <xf numFmtId="0" fontId="8" fillId="0" borderId="21" xfId="52" applyFont="1" applyFill="1" applyBorder="1" applyAlignment="1">
      <alignment horizontal="left" vertical="center"/>
    </xf>
    <xf numFmtId="0" fontId="7" fillId="0" borderId="14" xfId="52" applyFont="1" applyFill="1" applyBorder="1" applyAlignment="1">
      <alignment horizontal="left" vertical="center"/>
    </xf>
    <xf numFmtId="0" fontId="8" fillId="0" borderId="17" xfId="52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left"/>
    </xf>
    <xf numFmtId="0" fontId="7" fillId="0" borderId="0" xfId="52" applyFont="1" applyFill="1" applyBorder="1" applyAlignment="1">
      <alignment horizontal="left" vertical="center"/>
    </xf>
    <xf numFmtId="0" fontId="8" fillId="0" borderId="0" xfId="52" applyFont="1" applyFill="1" applyBorder="1" applyAlignment="1">
      <alignment horizontal="left" vertical="center"/>
    </xf>
    <xf numFmtId="0" fontId="8" fillId="0" borderId="21" xfId="52" applyFont="1" applyFill="1" applyBorder="1" applyAlignment="1"/>
    <xf numFmtId="0" fontId="1" fillId="0" borderId="21" xfId="52" applyFont="1" applyFill="1" applyBorder="1" applyAlignment="1">
      <alignment horizontal="right" indent="1"/>
    </xf>
    <xf numFmtId="0" fontId="7" fillId="0" borderId="11" xfId="52" applyFont="1" applyFill="1" applyBorder="1" applyAlignment="1">
      <alignment horizontal="left" vertical="center"/>
    </xf>
    <xf numFmtId="0" fontId="8" fillId="0" borderId="16" xfId="52" applyFont="1" applyFill="1" applyBorder="1" applyAlignment="1">
      <alignment vertical="center"/>
    </xf>
    <xf numFmtId="0" fontId="7" fillId="0" borderId="17" xfId="52" applyFont="1" applyFill="1" applyBorder="1" applyAlignment="1"/>
    <xf numFmtId="0" fontId="8" fillId="0" borderId="17" xfId="52" applyFont="1" applyFill="1" applyBorder="1" applyAlignment="1">
      <alignment horizontal="center" vertical="center"/>
    </xf>
    <xf numFmtId="0" fontId="7" fillId="0" borderId="18" xfId="52" applyFont="1" applyFill="1" applyBorder="1" applyAlignment="1"/>
    <xf numFmtId="49" fontId="8" fillId="0" borderId="11" xfId="52" applyNumberFormat="1" applyFont="1" applyFill="1" applyBorder="1" applyAlignment="1">
      <alignment horizontal="center" vertical="center"/>
    </xf>
    <xf numFmtId="0" fontId="8" fillId="0" borderId="21" xfId="52" applyNumberFormat="1" applyFont="1" applyFill="1" applyBorder="1" applyAlignment="1">
      <alignment horizontal="center" vertical="center"/>
    </xf>
    <xf numFmtId="0" fontId="8" fillId="0" borderId="22" xfId="52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right" indent="1"/>
    </xf>
    <xf numFmtId="0" fontId="7" fillId="0" borderId="17" xfId="52" applyFont="1" applyFill="1" applyBorder="1" applyAlignment="1">
      <alignment horizontal="left" vertical="center"/>
    </xf>
    <xf numFmtId="0" fontId="7" fillId="0" borderId="18" xfId="52" applyFont="1" applyFill="1" applyBorder="1" applyAlignment="1">
      <alignment horizontal="left" vertical="center"/>
    </xf>
    <xf numFmtId="49" fontId="7" fillId="0" borderId="11" xfId="52" applyNumberFormat="1" applyFont="1" applyFill="1" applyBorder="1" applyAlignment="1">
      <alignment horizontal="left" vertical="center"/>
    </xf>
    <xf numFmtId="49" fontId="8" fillId="0" borderId="11" xfId="52" applyNumberFormat="1" applyFont="1" applyFill="1" applyBorder="1" applyAlignment="1">
      <alignment horizontal="left" vertical="center"/>
    </xf>
    <xf numFmtId="0" fontId="7" fillId="0" borderId="23" xfId="52" applyFont="1" applyFill="1" applyBorder="1" applyAlignment="1">
      <alignment horizontal="left" vertical="center"/>
    </xf>
    <xf numFmtId="0" fontId="8" fillId="0" borderId="21" xfId="52" applyFont="1" applyFill="1" applyBorder="1" applyAlignment="1">
      <alignment horizontal="right" indent="1"/>
    </xf>
    <xf numFmtId="0" fontId="8" fillId="0" borderId="17" xfId="52" applyFont="1" applyFill="1" applyBorder="1" applyAlignment="1">
      <alignment horizontal="left"/>
    </xf>
    <xf numFmtId="49" fontId="8" fillId="0" borderId="16" xfId="52" applyNumberFormat="1" applyFont="1" applyFill="1" applyBorder="1" applyAlignment="1">
      <alignment horizontal="left" vertical="center"/>
    </xf>
    <xf numFmtId="0" fontId="7" fillId="0" borderId="21" xfId="52" applyNumberFormat="1" applyFont="1" applyFill="1" applyBorder="1" applyAlignment="1">
      <alignment horizontal="left" vertical="center"/>
    </xf>
    <xf numFmtId="0" fontId="8" fillId="0" borderId="21" xfId="52" applyNumberFormat="1" applyFont="1" applyFill="1" applyBorder="1" applyAlignment="1">
      <alignment horizontal="left" vertical="center"/>
    </xf>
    <xf numFmtId="0" fontId="8" fillId="0" borderId="16" xfId="52" applyFont="1" applyFill="1" applyBorder="1" applyAlignment="1">
      <alignment horizontal="left"/>
    </xf>
    <xf numFmtId="0" fontId="8" fillId="0" borderId="16" xfId="52" applyNumberFormat="1" applyFont="1" applyFill="1" applyBorder="1" applyAlignment="1">
      <alignment horizontal="left" vertical="center"/>
    </xf>
    <xf numFmtId="0" fontId="8" fillId="0" borderId="23" xfId="52" applyFont="1" applyFill="1" applyBorder="1" applyAlignment="1"/>
    <xf numFmtId="0" fontId="8" fillId="0" borderId="22" xfId="52" applyNumberFormat="1" applyFont="1" applyFill="1" applyBorder="1" applyAlignment="1">
      <alignment horizontal="left" vertical="center"/>
    </xf>
    <xf numFmtId="0" fontId="1" fillId="0" borderId="11" xfId="52" applyFont="1" applyFill="1" applyBorder="1" applyAlignment="1">
      <alignment horizontal="right" indent="1"/>
    </xf>
    <xf numFmtId="49" fontId="8" fillId="0" borderId="17" xfId="52" applyNumberFormat="1" applyFont="1" applyFill="1" applyBorder="1" applyAlignment="1">
      <alignment horizontal="left" vertical="center"/>
    </xf>
    <xf numFmtId="0" fontId="8" fillId="0" borderId="11" xfId="52" applyNumberFormat="1" applyFont="1" applyFill="1" applyBorder="1" applyAlignment="1">
      <alignment horizontal="center" vertical="center"/>
    </xf>
    <xf numFmtId="0" fontId="7" fillId="0" borderId="11" xfId="52" applyNumberFormat="1" applyFont="1" applyFill="1" applyBorder="1" applyAlignment="1">
      <alignment horizontal="left" vertical="center"/>
    </xf>
    <xf numFmtId="0" fontId="1" fillId="0" borderId="21" xfId="52" applyFont="1" applyFill="1" applyBorder="1" applyAlignment="1">
      <alignment horizontal="center"/>
    </xf>
    <xf numFmtId="0" fontId="1" fillId="0" borderId="16" xfId="52" applyFont="1" applyFill="1" applyBorder="1" applyAlignment="1">
      <alignment horizontal="right" indent="1"/>
    </xf>
    <xf numFmtId="0" fontId="1" fillId="0" borderId="0" xfId="52" applyFont="1" applyFill="1" applyBorder="1" applyAlignment="1">
      <alignment horizontal="right" indent="1"/>
    </xf>
    <xf numFmtId="0" fontId="1" fillId="0" borderId="22" xfId="52" applyFont="1" applyFill="1" applyBorder="1" applyAlignment="1">
      <alignment horizontal="right" indent="1"/>
    </xf>
    <xf numFmtId="0" fontId="8" fillId="0" borderId="22" xfId="52" applyFont="1" applyFill="1" applyBorder="1" applyAlignment="1">
      <alignment horizontal="center"/>
    </xf>
    <xf numFmtId="0" fontId="1" fillId="0" borderId="18" xfId="52" applyFont="1" applyFill="1" applyBorder="1" applyAlignment="1">
      <alignment horizontal="right" indent="1"/>
    </xf>
    <xf numFmtId="0" fontId="8" fillId="0" borderId="16" xfId="52" applyFont="1" applyFill="1" applyBorder="1" applyAlignment="1">
      <alignment horizontal="center"/>
    </xf>
    <xf numFmtId="0" fontId="1" fillId="0" borderId="17" xfId="52" applyFont="1" applyFill="1" applyBorder="1" applyAlignment="1">
      <alignment horizontal="right" indent="1"/>
    </xf>
    <xf numFmtId="0" fontId="8" fillId="0" borderId="17" xfId="52" applyFont="1" applyFill="1" applyBorder="1" applyAlignment="1">
      <alignment horizontal="center"/>
    </xf>
    <xf numFmtId="0" fontId="1" fillId="0" borderId="11" xfId="52" applyFill="1" applyBorder="1"/>
    <xf numFmtId="0" fontId="8" fillId="0" borderId="16" xfId="52" applyFont="1" applyFill="1" applyBorder="1" applyAlignment="1"/>
    <xf numFmtId="0" fontId="7" fillId="0" borderId="20" xfId="52" applyFont="1" applyFill="1" applyBorder="1" applyAlignment="1">
      <alignment horizontal="left" vertical="center"/>
    </xf>
    <xf numFmtId="0" fontId="1" fillId="0" borderId="11" xfId="52" applyFont="1" applyFill="1" applyBorder="1" applyAlignment="1">
      <alignment horizontal="center"/>
    </xf>
    <xf numFmtId="0" fontId="7" fillId="0" borderId="17" xfId="52" applyNumberFormat="1" applyFont="1" applyFill="1" applyBorder="1" applyAlignment="1">
      <alignment horizontal="left" vertical="center"/>
    </xf>
    <xf numFmtId="49" fontId="8" fillId="0" borderId="0" xfId="52" applyNumberFormat="1" applyFont="1" applyFill="1" applyBorder="1" applyAlignment="1">
      <alignment horizontal="left" vertical="center"/>
    </xf>
    <xf numFmtId="0" fontId="8" fillId="0" borderId="0" xfId="52" applyFont="1" applyFill="1" applyBorder="1" applyAlignment="1"/>
    <xf numFmtId="0" fontId="7" fillId="0" borderId="0" xfId="52" applyFont="1" applyFill="1" applyBorder="1" applyAlignment="1"/>
    <xf numFmtId="49" fontId="7" fillId="0" borderId="17" xfId="52" applyNumberFormat="1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center"/>
    </xf>
    <xf numFmtId="0" fontId="8" fillId="0" borderId="14" xfId="52" applyFont="1" applyFill="1" applyBorder="1" applyAlignment="1"/>
    <xf numFmtId="0" fontId="8" fillId="0" borderId="14" xfId="52" applyFont="1" applyFill="1" applyBorder="1" applyAlignment="1">
      <alignment horizontal="center" vertical="center"/>
    </xf>
    <xf numFmtId="0" fontId="7" fillId="0" borderId="14" xfId="52" applyFont="1" applyFill="1" applyBorder="1" applyAlignment="1"/>
    <xf numFmtId="0" fontId="8" fillId="0" borderId="16" xfId="52" applyFont="1" applyFill="1" applyBorder="1" applyAlignment="1">
      <alignment horizontal="left" vertical="center"/>
    </xf>
    <xf numFmtId="0" fontId="8" fillId="0" borderId="14" xfId="52" applyFont="1" applyFill="1" applyBorder="1" applyAlignment="1">
      <alignment horizontal="center"/>
    </xf>
    <xf numFmtId="0" fontId="8" fillId="0" borderId="0" xfId="52" applyNumberFormat="1" applyFont="1" applyFill="1" applyBorder="1" applyAlignment="1">
      <alignment horizontal="left" vertical="center"/>
    </xf>
    <xf numFmtId="0" fontId="8" fillId="0" borderId="17" xfId="52" applyFont="1" applyFill="1" applyBorder="1" applyAlignment="1">
      <alignment horizontal="right" indent="1"/>
    </xf>
    <xf numFmtId="0" fontId="8" fillId="0" borderId="14" xfId="52" applyFont="1" applyFill="1" applyBorder="1" applyAlignment="1">
      <alignment horizontal="left" vertical="center"/>
    </xf>
    <xf numFmtId="0" fontId="8" fillId="0" borderId="11" xfId="52" applyFont="1" applyFill="1" applyBorder="1" applyAlignment="1">
      <alignment vertical="center"/>
    </xf>
    <xf numFmtId="0" fontId="8" fillId="0" borderId="21" xfId="52" applyFont="1" applyFill="1" applyBorder="1" applyAlignment="1">
      <alignment horizontal="center"/>
    </xf>
    <xf numFmtId="0" fontId="8" fillId="0" borderId="11" xfId="52" applyNumberFormat="1" applyFont="1" applyFill="1" applyBorder="1" applyAlignment="1">
      <alignment horizontal="left" vertical="center"/>
    </xf>
    <xf numFmtId="0" fontId="13" fillId="0" borderId="0" xfId="52" applyFont="1" applyFill="1"/>
    <xf numFmtId="0" fontId="1" fillId="35" borderId="0" xfId="52" applyFill="1"/>
    <xf numFmtId="0" fontId="8" fillId="0" borderId="11" xfId="52" applyFont="1" applyFill="1" applyBorder="1" applyAlignment="1">
      <alignment horizontal="left" vertical="center"/>
    </xf>
    <xf numFmtId="0" fontId="7" fillId="0" borderId="11" xfId="52" applyFont="1" applyFill="1" applyBorder="1" applyAlignment="1"/>
    <xf numFmtId="0" fontId="8" fillId="0" borderId="11" xfId="52" applyFont="1" applyFill="1" applyBorder="1" applyAlignment="1"/>
    <xf numFmtId="0" fontId="8" fillId="0" borderId="11" xfId="52" applyFont="1" applyFill="1" applyBorder="1" applyAlignment="1">
      <alignment horizontal="center" vertical="center"/>
    </xf>
    <xf numFmtId="0" fontId="8" fillId="0" borderId="14" xfId="52" applyFont="1" applyFill="1" applyBorder="1" applyAlignment="1">
      <alignment horizontal="left"/>
    </xf>
    <xf numFmtId="0" fontId="8" fillId="0" borderId="19" xfId="52" applyFont="1" applyFill="1" applyBorder="1" applyAlignment="1">
      <alignment horizontal="center"/>
    </xf>
    <xf numFmtId="0" fontId="8" fillId="0" borderId="15" xfId="52" applyFont="1" applyFill="1" applyBorder="1" applyAlignment="1">
      <alignment horizontal="left" vertical="center"/>
    </xf>
    <xf numFmtId="0" fontId="1" fillId="0" borderId="0" xfId="0" applyFont="1" applyFill="1" applyBorder="1" applyAlignment="1"/>
    <xf numFmtId="0" fontId="13" fillId="0" borderId="0" xfId="0" applyFont="1" applyFill="1" applyBorder="1" applyAlignment="1"/>
    <xf numFmtId="0" fontId="1" fillId="0" borderId="0" xfId="52" applyFill="1"/>
    <xf numFmtId="0" fontId="1" fillId="0" borderId="11" xfId="52" applyFont="1" applyFill="1" applyBorder="1"/>
    <xf numFmtId="0" fontId="1" fillId="0" borderId="16" xfId="52" applyFill="1" applyBorder="1"/>
    <xf numFmtId="0" fontId="8" fillId="0" borderId="16" xfId="52" applyFont="1" applyFill="1" applyBorder="1" applyAlignment="1">
      <alignment horizontal="center" vertical="center"/>
    </xf>
    <xf numFmtId="0" fontId="7" fillId="0" borderId="21" xfId="52" applyFont="1" applyFill="1" applyBorder="1" applyAlignment="1">
      <alignment horizontal="left" vertical="center"/>
    </xf>
    <xf numFmtId="0" fontId="8" fillId="0" borderId="21" xfId="52" applyFont="1" applyFill="1" applyBorder="1" applyAlignment="1">
      <alignment horizontal="center" vertical="center"/>
    </xf>
    <xf numFmtId="0" fontId="8" fillId="0" borderId="21" xfId="52" applyFont="1" applyFill="1" applyBorder="1" applyAlignment="1">
      <alignment horizontal="left" vertical="center"/>
    </xf>
    <xf numFmtId="0" fontId="7" fillId="0" borderId="14" xfId="52" applyFont="1" applyFill="1" applyBorder="1" applyAlignment="1">
      <alignment horizontal="left" vertical="center"/>
    </xf>
    <xf numFmtId="0" fontId="8" fillId="0" borderId="0" xfId="52" applyFont="1" applyFill="1" applyBorder="1" applyAlignment="1">
      <alignment horizontal="center" vertical="center"/>
    </xf>
    <xf numFmtId="0" fontId="7" fillId="0" borderId="0" xfId="52" applyFont="1" applyFill="1" applyBorder="1" applyAlignment="1">
      <alignment horizontal="left" vertical="center"/>
    </xf>
    <xf numFmtId="0" fontId="8" fillId="0" borderId="0" xfId="52" applyFont="1" applyFill="1" applyBorder="1" applyAlignment="1">
      <alignment horizontal="left" vertical="center"/>
    </xf>
    <xf numFmtId="0" fontId="8" fillId="0" borderId="21" xfId="52" applyFont="1" applyFill="1" applyBorder="1" applyAlignment="1"/>
    <xf numFmtId="0" fontId="7" fillId="0" borderId="11" xfId="52" applyFont="1" applyFill="1" applyBorder="1" applyAlignment="1">
      <alignment horizontal="left" vertical="center"/>
    </xf>
    <xf numFmtId="0" fontId="8" fillId="0" borderId="17" xfId="52" applyFont="1" applyFill="1" applyBorder="1" applyAlignment="1">
      <alignment horizontal="center" vertical="center"/>
    </xf>
    <xf numFmtId="0" fontId="8" fillId="0" borderId="12" xfId="52" applyFont="1" applyFill="1" applyBorder="1" applyAlignment="1">
      <alignment horizontal="center" vertical="center"/>
    </xf>
    <xf numFmtId="0" fontId="8" fillId="0" borderId="22" xfId="52" applyFont="1" applyFill="1" applyBorder="1" applyAlignment="1">
      <alignment horizontal="left" vertical="center"/>
    </xf>
    <xf numFmtId="0" fontId="7" fillId="0" borderId="22" xfId="52" applyFont="1" applyFill="1" applyBorder="1" applyAlignment="1">
      <alignment horizontal="left" vertical="center"/>
    </xf>
    <xf numFmtId="0" fontId="8" fillId="0" borderId="19" xfId="52" applyFont="1" applyFill="1" applyBorder="1" applyAlignment="1">
      <alignment horizontal="left" vertical="center"/>
    </xf>
    <xf numFmtId="0" fontId="8" fillId="0" borderId="12" xfId="52" applyFont="1" applyFill="1" applyBorder="1" applyAlignment="1">
      <alignment horizontal="left" vertical="center"/>
    </xf>
    <xf numFmtId="0" fontId="7" fillId="0" borderId="12" xfId="52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left" indent="1"/>
    </xf>
    <xf numFmtId="0" fontId="8" fillId="0" borderId="21" xfId="52" applyFont="1" applyFill="1" applyBorder="1" applyAlignment="1">
      <alignment horizontal="right" indent="1"/>
    </xf>
    <xf numFmtId="0" fontId="8" fillId="0" borderId="16" xfId="52" applyFont="1" applyFill="1" applyBorder="1" applyAlignment="1">
      <alignment horizontal="left"/>
    </xf>
    <xf numFmtId="0" fontId="8" fillId="0" borderId="16" xfId="52" applyFont="1" applyFill="1" applyBorder="1" applyAlignment="1">
      <alignment horizontal="left" indent="1"/>
    </xf>
    <xf numFmtId="0" fontId="8" fillId="0" borderId="22" xfId="52" applyFont="1" applyFill="1" applyBorder="1" applyAlignment="1">
      <alignment horizontal="left"/>
    </xf>
    <xf numFmtId="0" fontId="8" fillId="0" borderId="22" xfId="52" applyFont="1" applyFill="1" applyBorder="1" applyAlignment="1">
      <alignment horizontal="right" indent="1"/>
    </xf>
    <xf numFmtId="0" fontId="8" fillId="0" borderId="19" xfId="52" applyFont="1" applyFill="1" applyBorder="1" applyAlignment="1">
      <alignment horizontal="left"/>
    </xf>
    <xf numFmtId="0" fontId="8" fillId="0" borderId="11" xfId="52" applyFont="1" applyFill="1" applyBorder="1" applyAlignment="1">
      <alignment horizontal="center"/>
    </xf>
    <xf numFmtId="0" fontId="8" fillId="0" borderId="14" xfId="52" applyFont="1" applyFill="1" applyBorder="1" applyAlignment="1">
      <alignment horizontal="center" vertical="center"/>
    </xf>
    <xf numFmtId="0" fontId="8" fillId="0" borderId="16" xfId="52" applyFont="1" applyFill="1" applyBorder="1" applyAlignment="1">
      <alignment horizontal="left" vertical="center"/>
    </xf>
    <xf numFmtId="0" fontId="7" fillId="0" borderId="16" xfId="52" applyFont="1" applyFill="1" applyBorder="1" applyAlignment="1">
      <alignment horizontal="left" vertical="center"/>
    </xf>
    <xf numFmtId="0" fontId="8" fillId="0" borderId="14" xfId="52" applyFont="1" applyFill="1" applyBorder="1" applyAlignment="1">
      <alignment horizontal="left" vertical="center"/>
    </xf>
    <xf numFmtId="0" fontId="8" fillId="0" borderId="21" xfId="52" applyFont="1" applyFill="1" applyBorder="1" applyAlignment="1">
      <alignment horizontal="center"/>
    </xf>
    <xf numFmtId="0" fontId="8" fillId="0" borderId="11" xfId="52" applyFont="1" applyFill="1" applyBorder="1" applyAlignment="1">
      <alignment horizontal="left" vertical="center"/>
    </xf>
    <xf numFmtId="0" fontId="7" fillId="0" borderId="11" xfId="52" applyFont="1" applyFill="1" applyBorder="1" applyAlignment="1"/>
    <xf numFmtId="0" fontId="8" fillId="0" borderId="11" xfId="52" applyFont="1" applyFill="1" applyBorder="1" applyAlignment="1"/>
    <xf numFmtId="0" fontId="8" fillId="0" borderId="11" xfId="52" applyFont="1" applyFill="1" applyBorder="1" applyAlignment="1">
      <alignment horizontal="center" vertical="center"/>
    </xf>
    <xf numFmtId="0" fontId="8" fillId="46" borderId="11" xfId="52" applyFont="1" applyFill="1" applyBorder="1" applyAlignment="1">
      <alignment horizontal="center" vertical="center"/>
    </xf>
    <xf numFmtId="0" fontId="8" fillId="46" borderId="11" xfId="52" applyFont="1" applyFill="1" applyBorder="1" applyAlignment="1">
      <alignment horizontal="left" vertical="center"/>
    </xf>
    <xf numFmtId="0" fontId="8" fillId="46" borderId="14" xfId="52" applyFont="1" applyFill="1" applyBorder="1" applyAlignment="1">
      <alignment horizontal="center" vertical="center"/>
    </xf>
    <xf numFmtId="0" fontId="8" fillId="46" borderId="14" xfId="52" applyFont="1" applyFill="1" applyBorder="1" applyAlignment="1">
      <alignment horizontal="left" vertical="center"/>
    </xf>
    <xf numFmtId="0" fontId="7" fillId="46" borderId="14" xfId="52" applyFont="1" applyFill="1" applyBorder="1" applyAlignment="1">
      <alignment horizontal="left" vertical="center"/>
    </xf>
    <xf numFmtId="0" fontId="8" fillId="46" borderId="16" xfId="52" applyFont="1" applyFill="1" applyBorder="1" applyAlignment="1">
      <alignment horizontal="left" vertical="center"/>
    </xf>
    <xf numFmtId="0" fontId="7" fillId="46" borderId="11" xfId="52" applyFont="1" applyFill="1" applyBorder="1" applyAlignment="1">
      <alignment horizontal="left" vertical="center"/>
    </xf>
    <xf numFmtId="0" fontId="7" fillId="46" borderId="11" xfId="52" applyFont="1" applyFill="1" applyBorder="1" applyAlignment="1"/>
    <xf numFmtId="0" fontId="8" fillId="46" borderId="16" xfId="52" applyFont="1" applyFill="1" applyBorder="1" applyAlignment="1">
      <alignment horizontal="center" vertical="center"/>
    </xf>
    <xf numFmtId="0" fontId="8" fillId="46" borderId="17" xfId="52" applyFont="1" applyFill="1" applyBorder="1" applyAlignment="1">
      <alignment horizontal="center" vertical="center"/>
    </xf>
    <xf numFmtId="0" fontId="8" fillId="46" borderId="19" xfId="52" applyFont="1" applyFill="1" applyBorder="1" applyAlignment="1">
      <alignment horizontal="left" vertical="center"/>
    </xf>
    <xf numFmtId="0" fontId="7" fillId="0" borderId="11" xfId="52" applyFont="1" applyFill="1" applyBorder="1" applyAlignment="1"/>
    <xf numFmtId="0" fontId="8" fillId="0" borderId="17" xfId="52" applyFont="1" applyFill="1" applyBorder="1" applyAlignment="1"/>
    <xf numFmtId="0" fontId="8" fillId="0" borderId="16" xfId="52" applyFont="1" applyFill="1" applyBorder="1" applyAlignment="1">
      <alignment horizontal="center" vertical="center"/>
    </xf>
    <xf numFmtId="0" fontId="7" fillId="0" borderId="21" xfId="52" applyFont="1" applyFill="1" applyBorder="1" applyAlignment="1">
      <alignment horizontal="left" vertical="center"/>
    </xf>
    <xf numFmtId="0" fontId="8" fillId="0" borderId="21" xfId="52" applyFont="1" applyFill="1" applyBorder="1" applyAlignment="1">
      <alignment horizontal="center" vertical="center"/>
    </xf>
    <xf numFmtId="0" fontId="8" fillId="0" borderId="21" xfId="52" applyFont="1" applyFill="1" applyBorder="1" applyAlignment="1">
      <alignment horizontal="left" vertical="center"/>
    </xf>
    <xf numFmtId="0" fontId="7" fillId="0" borderId="14" xfId="52" applyFont="1" applyFill="1" applyBorder="1" applyAlignment="1">
      <alignment horizontal="left" vertical="center"/>
    </xf>
    <xf numFmtId="0" fontId="8" fillId="0" borderId="0" xfId="52" applyFont="1" applyFill="1" applyBorder="1" applyAlignment="1">
      <alignment horizontal="center" vertical="center"/>
    </xf>
    <xf numFmtId="0" fontId="7" fillId="0" borderId="0" xfId="52" applyFont="1" applyFill="1" applyBorder="1" applyAlignment="1">
      <alignment horizontal="left" vertical="center"/>
    </xf>
    <xf numFmtId="0" fontId="8" fillId="0" borderId="0" xfId="52" applyFont="1" applyFill="1" applyBorder="1" applyAlignment="1">
      <alignment horizontal="left" vertical="center"/>
    </xf>
    <xf numFmtId="0" fontId="8" fillId="0" borderId="21" xfId="52" applyFont="1" applyFill="1" applyBorder="1" applyAlignment="1"/>
    <xf numFmtId="0" fontId="1" fillId="0" borderId="21" xfId="52" applyFont="1" applyFill="1" applyBorder="1" applyAlignment="1">
      <alignment horizontal="right" indent="1"/>
    </xf>
    <xf numFmtId="0" fontId="7" fillId="0" borderId="11" xfId="52" applyFont="1" applyFill="1" applyBorder="1" applyAlignment="1">
      <alignment horizontal="left" vertical="center"/>
    </xf>
    <xf numFmtId="0" fontId="8" fillId="0" borderId="17" xfId="52" applyFont="1" applyFill="1" applyBorder="1" applyAlignment="1">
      <alignment horizontal="center" vertical="center"/>
    </xf>
    <xf numFmtId="49" fontId="8" fillId="0" borderId="11" xfId="52" applyNumberFormat="1" applyFont="1" applyFill="1" applyBorder="1" applyAlignment="1">
      <alignment horizontal="center" vertical="center"/>
    </xf>
    <xf numFmtId="0" fontId="8" fillId="0" borderId="21" xfId="52" applyNumberFormat="1" applyFont="1" applyFill="1" applyBorder="1" applyAlignment="1">
      <alignment horizontal="center" vertical="center"/>
    </xf>
    <xf numFmtId="0" fontId="8" fillId="0" borderId="12" xfId="52" applyFont="1" applyFill="1" applyBorder="1" applyAlignment="1">
      <alignment horizontal="center" vertical="center"/>
    </xf>
    <xf numFmtId="0" fontId="8" fillId="0" borderId="22" xfId="52" applyFont="1" applyFill="1" applyBorder="1" applyAlignment="1">
      <alignment horizontal="left" vertical="center"/>
    </xf>
    <xf numFmtId="0" fontId="8" fillId="0" borderId="19" xfId="52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right" indent="1"/>
    </xf>
    <xf numFmtId="0" fontId="7" fillId="0" borderId="17" xfId="52" applyFont="1" applyFill="1" applyBorder="1" applyAlignment="1">
      <alignment horizontal="left" vertical="center"/>
    </xf>
    <xf numFmtId="49" fontId="7" fillId="0" borderId="11" xfId="52" applyNumberFormat="1" applyFont="1" applyFill="1" applyBorder="1" applyAlignment="1">
      <alignment horizontal="left" vertical="center"/>
    </xf>
    <xf numFmtId="49" fontId="8" fillId="0" borderId="11" xfId="52" applyNumberFormat="1" applyFont="1" applyFill="1" applyBorder="1" applyAlignment="1">
      <alignment horizontal="left" vertical="center"/>
    </xf>
    <xf numFmtId="0" fontId="8" fillId="0" borderId="12" xfId="52" applyFont="1" applyFill="1" applyBorder="1" applyAlignment="1">
      <alignment horizontal="left" vertical="center"/>
    </xf>
    <xf numFmtId="0" fontId="7" fillId="0" borderId="12" xfId="52" applyFont="1" applyFill="1" applyBorder="1" applyAlignment="1">
      <alignment horizontal="left" vertical="center"/>
    </xf>
    <xf numFmtId="0" fontId="8" fillId="0" borderId="21" xfId="52" applyFont="1" applyFill="1" applyBorder="1" applyAlignment="1">
      <alignment horizontal="right" indent="1"/>
    </xf>
    <xf numFmtId="49" fontId="8" fillId="0" borderId="16" xfId="52" applyNumberFormat="1" applyFont="1" applyFill="1" applyBorder="1" applyAlignment="1">
      <alignment horizontal="left" vertical="center"/>
    </xf>
    <xf numFmtId="0" fontId="7" fillId="0" borderId="21" xfId="52" applyNumberFormat="1" applyFont="1" applyFill="1" applyBorder="1" applyAlignment="1">
      <alignment horizontal="left" vertical="center"/>
    </xf>
    <xf numFmtId="0" fontId="8" fillId="0" borderId="21" xfId="52" applyNumberFormat="1" applyFont="1" applyFill="1" applyBorder="1" applyAlignment="1">
      <alignment horizontal="left" vertical="center"/>
    </xf>
    <xf numFmtId="0" fontId="8" fillId="0" borderId="16" xfId="52" applyFont="1" applyFill="1" applyBorder="1" applyAlignment="1">
      <alignment horizontal="left"/>
    </xf>
    <xf numFmtId="0" fontId="8" fillId="0" borderId="16" xfId="52" applyNumberFormat="1" applyFont="1" applyFill="1" applyBorder="1" applyAlignment="1">
      <alignment horizontal="left" vertical="center"/>
    </xf>
    <xf numFmtId="0" fontId="8" fillId="0" borderId="22" xfId="52" applyNumberFormat="1" applyFont="1" applyFill="1" applyBorder="1" applyAlignment="1">
      <alignment horizontal="left" vertical="center"/>
    </xf>
    <xf numFmtId="0" fontId="7" fillId="0" borderId="18" xfId="52" applyNumberFormat="1" applyFont="1" applyFill="1" applyBorder="1" applyAlignment="1">
      <alignment horizontal="left" vertical="center"/>
    </xf>
    <xf numFmtId="0" fontId="1" fillId="0" borderId="11" xfId="52" applyFont="1" applyFill="1" applyBorder="1" applyAlignment="1">
      <alignment horizontal="right" indent="1"/>
    </xf>
    <xf numFmtId="0" fontId="8" fillId="0" borderId="11" xfId="52" applyNumberFormat="1" applyFont="1" applyFill="1" applyBorder="1" applyAlignment="1">
      <alignment horizontal="center" vertical="center"/>
    </xf>
    <xf numFmtId="0" fontId="7" fillId="0" borderId="11" xfId="52" applyNumberFormat="1" applyFont="1" applyFill="1" applyBorder="1" applyAlignment="1">
      <alignment horizontal="left" vertical="center"/>
    </xf>
    <xf numFmtId="0" fontId="1" fillId="0" borderId="21" xfId="52" applyFont="1" applyFill="1" applyBorder="1" applyAlignment="1">
      <alignment horizontal="center"/>
    </xf>
    <xf numFmtId="0" fontId="37" fillId="0" borderId="11" xfId="52" applyFont="1" applyFill="1" applyBorder="1" applyAlignment="1"/>
    <xf numFmtId="0" fontId="37" fillId="0" borderId="11" xfId="52" applyFont="1" applyFill="1" applyBorder="1" applyAlignment="1">
      <alignment horizontal="center" vertical="center"/>
    </xf>
    <xf numFmtId="0" fontId="37" fillId="0" borderId="11" xfId="52" applyFont="1" applyFill="1" applyBorder="1" applyAlignment="1">
      <alignment horizontal="center"/>
    </xf>
    <xf numFmtId="0" fontId="36" fillId="0" borderId="11" xfId="52" applyFont="1" applyFill="1" applyBorder="1" applyAlignment="1"/>
    <xf numFmtId="0" fontId="36" fillId="0" borderId="21" xfId="52" applyFont="1" applyFill="1" applyBorder="1" applyAlignment="1"/>
    <xf numFmtId="0" fontId="36" fillId="0" borderId="21" xfId="52" applyFont="1" applyFill="1" applyBorder="1" applyAlignment="1">
      <alignment horizontal="center" vertical="center"/>
    </xf>
    <xf numFmtId="0" fontId="37" fillId="0" borderId="21" xfId="52" applyFont="1" applyFill="1" applyBorder="1" applyAlignment="1"/>
    <xf numFmtId="0" fontId="37" fillId="0" borderId="21" xfId="52" applyFont="1" applyFill="1" applyBorder="1" applyAlignment="1">
      <alignment horizontal="center"/>
    </xf>
    <xf numFmtId="0" fontId="1" fillId="0" borderId="16" xfId="52" applyFont="1" applyFill="1" applyBorder="1" applyAlignment="1">
      <alignment horizontal="right" indent="1"/>
    </xf>
    <xf numFmtId="0" fontId="7" fillId="0" borderId="11" xfId="52" applyFont="1" applyFill="1" applyBorder="1" applyAlignment="1">
      <alignment horizontal="center"/>
    </xf>
    <xf numFmtId="0" fontId="37" fillId="0" borderId="16" xfId="52" applyFont="1" applyFill="1" applyBorder="1" applyAlignment="1">
      <alignment horizontal="center" vertical="center"/>
    </xf>
    <xf numFmtId="0" fontId="37" fillId="0" borderId="22" xfId="52" applyFont="1" applyFill="1" applyBorder="1" applyAlignment="1">
      <alignment horizontal="center" vertical="center"/>
    </xf>
    <xf numFmtId="0" fontId="1" fillId="0" borderId="22" xfId="52" applyFont="1" applyFill="1" applyBorder="1" applyAlignment="1">
      <alignment horizontal="right" indent="1"/>
    </xf>
    <xf numFmtId="0" fontId="8" fillId="0" borderId="22" xfId="52" applyFont="1" applyFill="1" applyBorder="1" applyAlignment="1">
      <alignment horizontal="center"/>
    </xf>
    <xf numFmtId="0" fontId="8" fillId="0" borderId="19" xfId="52" applyFont="1" applyFill="1" applyBorder="1" applyAlignment="1">
      <alignment vertical="center"/>
    </xf>
    <xf numFmtId="0" fontId="7" fillId="0" borderId="21" xfId="52" applyFont="1" applyFill="1" applyBorder="1" applyAlignment="1"/>
    <xf numFmtId="0" fontId="8" fillId="0" borderId="16" xfId="52" applyFont="1" applyFill="1" applyBorder="1" applyAlignment="1">
      <alignment horizontal="center"/>
    </xf>
    <xf numFmtId="0" fontId="7" fillId="0" borderId="16" xfId="52" applyFont="1" applyFill="1" applyBorder="1" applyAlignment="1">
      <alignment horizontal="center"/>
    </xf>
    <xf numFmtId="0" fontId="36" fillId="0" borderId="11" xfId="52" applyFont="1" applyFill="1" applyBorder="1" applyAlignment="1">
      <alignment horizontal="center" vertical="center"/>
    </xf>
    <xf numFmtId="0" fontId="8" fillId="0" borderId="17" xfId="52" applyFont="1" applyFill="1" applyBorder="1" applyAlignment="1">
      <alignment horizontal="center"/>
    </xf>
    <xf numFmtId="0" fontId="8" fillId="0" borderId="0" xfId="52" applyFont="1" applyFill="1" applyBorder="1"/>
    <xf numFmtId="0" fontId="1" fillId="0" borderId="11" xfId="52" applyFill="1" applyBorder="1"/>
    <xf numFmtId="0" fontId="8" fillId="0" borderId="16" xfId="52" applyFont="1" applyFill="1" applyBorder="1" applyAlignment="1"/>
    <xf numFmtId="0" fontId="1" fillId="0" borderId="11" xfId="52" applyFont="1" applyFill="1" applyBorder="1" applyAlignment="1">
      <alignment horizontal="center"/>
    </xf>
    <xf numFmtId="0" fontId="7" fillId="0" borderId="17" xfId="52" applyNumberFormat="1" applyFont="1" applyFill="1" applyBorder="1" applyAlignment="1">
      <alignment horizontal="left" vertical="center"/>
    </xf>
    <xf numFmtId="49" fontId="7" fillId="0" borderId="17" xfId="52" applyNumberFormat="1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center"/>
    </xf>
    <xf numFmtId="0" fontId="8" fillId="0" borderId="14" xfId="52" applyFont="1" applyFill="1" applyBorder="1" applyAlignment="1"/>
    <xf numFmtId="0" fontId="8" fillId="0" borderId="14" xfId="52" applyFont="1" applyFill="1" applyBorder="1" applyAlignment="1">
      <alignment horizontal="center" vertical="center"/>
    </xf>
    <xf numFmtId="0" fontId="7" fillId="0" borderId="14" xfId="52" applyFont="1" applyFill="1" applyBorder="1" applyAlignment="1"/>
    <xf numFmtId="0" fontId="8" fillId="0" borderId="16" xfId="52" applyFont="1" applyFill="1" applyBorder="1" applyAlignment="1">
      <alignment horizontal="left" vertical="center"/>
    </xf>
    <xf numFmtId="0" fontId="8" fillId="0" borderId="14" xfId="52" applyFont="1" applyFill="1" applyBorder="1" applyAlignment="1">
      <alignment horizontal="center"/>
    </xf>
    <xf numFmtId="0" fontId="1" fillId="0" borderId="19" xfId="52" applyFill="1" applyBorder="1"/>
    <xf numFmtId="0" fontId="1" fillId="0" borderId="14" xfId="52" applyFill="1" applyBorder="1"/>
    <xf numFmtId="0" fontId="8" fillId="0" borderId="14" xfId="52" applyFont="1" applyFill="1" applyBorder="1" applyAlignment="1">
      <alignment horizontal="left" vertical="center"/>
    </xf>
    <xf numFmtId="0" fontId="8" fillId="0" borderId="11" xfId="52" applyFont="1" applyFill="1" applyBorder="1" applyAlignment="1">
      <alignment vertical="center"/>
    </xf>
    <xf numFmtId="0" fontId="8" fillId="0" borderId="21" xfId="52" applyFont="1" applyFill="1" applyBorder="1" applyAlignment="1">
      <alignment horizontal="center"/>
    </xf>
    <xf numFmtId="0" fontId="8" fillId="0" borderId="11" xfId="52" applyNumberFormat="1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left" vertical="center"/>
    </xf>
    <xf numFmtId="0" fontId="7" fillId="0" borderId="11" xfId="52" applyFont="1" applyFill="1" applyBorder="1" applyAlignment="1"/>
    <xf numFmtId="0" fontId="8" fillId="0" borderId="11" xfId="52" applyFont="1" applyFill="1" applyBorder="1" applyAlignment="1"/>
    <xf numFmtId="0" fontId="8" fillId="0" borderId="11" xfId="52" applyFont="1" applyFill="1" applyBorder="1" applyAlignment="1">
      <alignment horizontal="center" vertical="center"/>
    </xf>
    <xf numFmtId="0" fontId="8" fillId="46" borderId="11" xfId="52" applyFont="1" applyFill="1" applyBorder="1" applyAlignment="1">
      <alignment horizontal="left" vertical="center"/>
    </xf>
    <xf numFmtId="0" fontId="8" fillId="46" borderId="14" xfId="52" applyFont="1" applyFill="1" applyBorder="1" applyAlignment="1">
      <alignment horizontal="center" vertical="center"/>
    </xf>
    <xf numFmtId="0" fontId="8" fillId="46" borderId="14" xfId="52" applyFont="1" applyFill="1" applyBorder="1" applyAlignment="1">
      <alignment horizontal="left" vertical="center"/>
    </xf>
    <xf numFmtId="0" fontId="7" fillId="46" borderId="14" xfId="52" applyFont="1" applyFill="1" applyBorder="1" applyAlignment="1">
      <alignment horizontal="left" vertical="center"/>
    </xf>
    <xf numFmtId="0" fontId="7" fillId="46" borderId="11" xfId="52" applyFont="1" applyFill="1" applyBorder="1" applyAlignment="1"/>
    <xf numFmtId="0" fontId="8" fillId="46" borderId="17" xfId="52" applyFont="1" applyFill="1" applyBorder="1" applyAlignment="1">
      <alignment horizontal="center" vertical="center"/>
    </xf>
    <xf numFmtId="0" fontId="8" fillId="46" borderId="14" xfId="52" applyFont="1" applyFill="1" applyBorder="1" applyAlignment="1"/>
    <xf numFmtId="0" fontId="8" fillId="46" borderId="11" xfId="52" applyFont="1" applyFill="1" applyBorder="1" applyAlignment="1"/>
    <xf numFmtId="0" fontId="8" fillId="46" borderId="11" xfId="52" applyFont="1" applyFill="1" applyBorder="1" applyAlignment="1">
      <alignment horizontal="center"/>
    </xf>
    <xf numFmtId="0" fontId="8" fillId="46" borderId="14" xfId="52" applyFont="1" applyFill="1" applyBorder="1" applyAlignment="1">
      <alignment horizontal="center"/>
    </xf>
    <xf numFmtId="0" fontId="8" fillId="46" borderId="11" xfId="52" applyFont="1" applyFill="1" applyBorder="1" applyAlignment="1">
      <alignment vertical="center"/>
    </xf>
    <xf numFmtId="0" fontId="1" fillId="0" borderId="0" xfId="52" applyFill="1"/>
    <xf numFmtId="0" fontId="8" fillId="0" borderId="17" xfId="52" applyFont="1" applyFill="1" applyBorder="1" applyAlignment="1"/>
    <xf numFmtId="0" fontId="8" fillId="0" borderId="16" xfId="52" applyFont="1" applyFill="1" applyBorder="1" applyAlignment="1">
      <alignment horizontal="center" vertical="center"/>
    </xf>
    <xf numFmtId="0" fontId="7" fillId="0" borderId="21" xfId="52" applyFont="1" applyFill="1" applyBorder="1" applyAlignment="1">
      <alignment horizontal="left" vertical="center"/>
    </xf>
    <xf numFmtId="0" fontId="8" fillId="0" borderId="21" xfId="52" applyFont="1" applyFill="1" applyBorder="1" applyAlignment="1">
      <alignment horizontal="center" vertical="center"/>
    </xf>
    <xf numFmtId="0" fontId="8" fillId="0" borderId="21" xfId="52" applyFont="1" applyFill="1" applyBorder="1" applyAlignment="1">
      <alignment horizontal="left" vertical="center"/>
    </xf>
    <xf numFmtId="0" fontId="7" fillId="0" borderId="14" xfId="52" applyFont="1" applyFill="1" applyBorder="1" applyAlignment="1">
      <alignment horizontal="left" vertical="center"/>
    </xf>
    <xf numFmtId="0" fontId="8" fillId="0" borderId="0" xfId="52" applyFont="1" applyFill="1" applyBorder="1" applyAlignment="1">
      <alignment horizontal="center" vertical="center"/>
    </xf>
    <xf numFmtId="0" fontId="8" fillId="0" borderId="11" xfId="52" applyFont="1" applyFill="1" applyBorder="1" applyAlignment="1">
      <alignment horizontal="left"/>
    </xf>
    <xf numFmtId="0" fontId="7" fillId="0" borderId="0" xfId="52" applyFont="1" applyFill="1" applyBorder="1" applyAlignment="1">
      <alignment horizontal="left" vertical="center"/>
    </xf>
    <xf numFmtId="0" fontId="8" fillId="0" borderId="0" xfId="52" applyFont="1" applyFill="1" applyBorder="1" applyAlignment="1">
      <alignment horizontal="left" vertical="center"/>
    </xf>
    <xf numFmtId="0" fontId="8" fillId="0" borderId="21" xfId="52" applyFont="1" applyFill="1" applyBorder="1" applyAlignment="1"/>
    <xf numFmtId="0" fontId="1" fillId="0" borderId="21" xfId="52" applyFont="1" applyFill="1" applyBorder="1" applyAlignment="1">
      <alignment horizontal="right" indent="1"/>
    </xf>
    <xf numFmtId="0" fontId="7" fillId="0" borderId="11" xfId="52" applyFont="1" applyFill="1" applyBorder="1" applyAlignment="1">
      <alignment horizontal="left" vertical="center"/>
    </xf>
    <xf numFmtId="0" fontId="8" fillId="0" borderId="17" xfId="52" applyFont="1" applyFill="1" applyBorder="1" applyAlignment="1">
      <alignment horizontal="center" vertical="center"/>
    </xf>
    <xf numFmtId="49" fontId="8" fillId="0" borderId="11" xfId="52" applyNumberFormat="1" applyFont="1" applyFill="1" applyBorder="1" applyAlignment="1">
      <alignment horizontal="center" vertical="center"/>
    </xf>
    <xf numFmtId="0" fontId="8" fillId="0" borderId="21" xfId="52" applyNumberFormat="1" applyFont="1" applyFill="1" applyBorder="1" applyAlignment="1">
      <alignment horizontal="center" vertical="center"/>
    </xf>
    <xf numFmtId="0" fontId="8" fillId="0" borderId="12" xfId="52" applyFont="1" applyFill="1" applyBorder="1" applyAlignment="1">
      <alignment horizontal="center" vertical="center"/>
    </xf>
    <xf numFmtId="0" fontId="8" fillId="0" borderId="22" xfId="52" applyFont="1" applyFill="1" applyBorder="1" applyAlignment="1">
      <alignment horizontal="left" vertical="center"/>
    </xf>
    <xf numFmtId="0" fontId="8" fillId="0" borderId="19" xfId="52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right" indent="1"/>
    </xf>
    <xf numFmtId="0" fontId="7" fillId="0" borderId="17" xfId="52" applyFont="1" applyFill="1" applyBorder="1" applyAlignment="1">
      <alignment horizontal="left" vertical="center"/>
    </xf>
    <xf numFmtId="49" fontId="7" fillId="0" borderId="11" xfId="52" applyNumberFormat="1" applyFont="1" applyFill="1" applyBorder="1" applyAlignment="1">
      <alignment horizontal="left" vertical="center"/>
    </xf>
    <xf numFmtId="49" fontId="8" fillId="0" borderId="11" xfId="52" applyNumberFormat="1" applyFont="1" applyFill="1" applyBorder="1" applyAlignment="1">
      <alignment horizontal="left" vertical="center"/>
    </xf>
    <xf numFmtId="0" fontId="8" fillId="0" borderId="12" xfId="52" applyFont="1" applyFill="1" applyBorder="1" applyAlignment="1">
      <alignment horizontal="left" vertical="center"/>
    </xf>
    <xf numFmtId="0" fontId="7" fillId="0" borderId="12" xfId="52" applyFont="1" applyFill="1" applyBorder="1" applyAlignment="1">
      <alignment horizontal="left" vertical="center"/>
    </xf>
    <xf numFmtId="0" fontId="7" fillId="0" borderId="23" xfId="52" applyFont="1" applyFill="1" applyBorder="1" applyAlignment="1">
      <alignment horizontal="left" vertical="center"/>
    </xf>
    <xf numFmtId="0" fontId="8" fillId="0" borderId="21" xfId="52" applyFont="1" applyFill="1" applyBorder="1" applyAlignment="1">
      <alignment horizontal="right" indent="1"/>
    </xf>
    <xf numFmtId="49" fontId="8" fillId="0" borderId="16" xfId="52" applyNumberFormat="1" applyFont="1" applyFill="1" applyBorder="1" applyAlignment="1">
      <alignment horizontal="left" vertical="center"/>
    </xf>
    <xf numFmtId="0" fontId="7" fillId="0" borderId="21" xfId="52" applyNumberFormat="1" applyFont="1" applyFill="1" applyBorder="1" applyAlignment="1">
      <alignment horizontal="left" vertical="center"/>
    </xf>
    <xf numFmtId="0" fontId="8" fillId="0" borderId="21" xfId="52" applyNumberFormat="1" applyFont="1" applyFill="1" applyBorder="1" applyAlignment="1">
      <alignment horizontal="left" vertical="center"/>
    </xf>
    <xf numFmtId="0" fontId="8" fillId="0" borderId="16" xfId="52" applyFont="1" applyFill="1" applyBorder="1" applyAlignment="1">
      <alignment horizontal="left"/>
    </xf>
    <xf numFmtId="0" fontId="8" fillId="0" borderId="16" xfId="52" applyNumberFormat="1" applyFont="1" applyFill="1" applyBorder="1" applyAlignment="1">
      <alignment horizontal="left" vertical="center"/>
    </xf>
    <xf numFmtId="0" fontId="8" fillId="0" borderId="23" xfId="52" applyFont="1" applyFill="1" applyBorder="1" applyAlignment="1"/>
    <xf numFmtId="0" fontId="8" fillId="0" borderId="22" xfId="52" applyNumberFormat="1" applyFont="1" applyFill="1" applyBorder="1" applyAlignment="1">
      <alignment horizontal="left" vertical="center"/>
    </xf>
    <xf numFmtId="0" fontId="1" fillId="0" borderId="11" xfId="52" applyFont="1" applyFill="1" applyBorder="1" applyAlignment="1">
      <alignment horizontal="right" indent="1"/>
    </xf>
    <xf numFmtId="0" fontId="8" fillId="0" borderId="11" xfId="52" applyNumberFormat="1" applyFont="1" applyFill="1" applyBorder="1" applyAlignment="1">
      <alignment horizontal="center" vertical="center"/>
    </xf>
    <xf numFmtId="0" fontId="7" fillId="0" borderId="11" xfId="52" applyNumberFormat="1" applyFont="1" applyFill="1" applyBorder="1" applyAlignment="1">
      <alignment horizontal="left" vertical="center"/>
    </xf>
    <xf numFmtId="0" fontId="1" fillId="0" borderId="21" xfId="52" applyFont="1" applyFill="1" applyBorder="1" applyAlignment="1">
      <alignment horizontal="center"/>
    </xf>
    <xf numFmtId="0" fontId="37" fillId="0" borderId="11" xfId="52" applyFont="1" applyFill="1" applyBorder="1" applyAlignment="1"/>
    <xf numFmtId="0" fontId="37" fillId="0" borderId="11" xfId="52" applyFont="1" applyFill="1" applyBorder="1" applyAlignment="1">
      <alignment horizontal="center" vertical="center"/>
    </xf>
    <xf numFmtId="0" fontId="37" fillId="0" borderId="11" xfId="52" applyFont="1" applyFill="1" applyBorder="1" applyAlignment="1">
      <alignment horizontal="center"/>
    </xf>
    <xf numFmtId="0" fontId="36" fillId="0" borderId="11" xfId="52" applyFont="1" applyFill="1" applyBorder="1" applyAlignment="1"/>
    <xf numFmtId="0" fontId="36" fillId="0" borderId="21" xfId="52" applyFont="1" applyFill="1" applyBorder="1" applyAlignment="1"/>
    <xf numFmtId="0" fontId="36" fillId="0" borderId="21" xfId="52" applyFont="1" applyFill="1" applyBorder="1" applyAlignment="1">
      <alignment horizontal="center" vertical="center"/>
    </xf>
    <xf numFmtId="0" fontId="37" fillId="0" borderId="21" xfId="52" applyFont="1" applyFill="1" applyBorder="1" applyAlignment="1"/>
    <xf numFmtId="0" fontId="37" fillId="0" borderId="21" xfId="52" applyFont="1" applyFill="1" applyBorder="1" applyAlignment="1">
      <alignment horizontal="center"/>
    </xf>
    <xf numFmtId="0" fontId="1" fillId="0" borderId="16" xfId="52" applyFont="1" applyFill="1" applyBorder="1" applyAlignment="1">
      <alignment horizontal="right" indent="1"/>
    </xf>
    <xf numFmtId="0" fontId="7" fillId="0" borderId="11" xfId="52" applyFont="1" applyFill="1" applyBorder="1" applyAlignment="1">
      <alignment horizontal="center"/>
    </xf>
    <xf numFmtId="0" fontId="37" fillId="0" borderId="16" xfId="52" applyFont="1" applyFill="1" applyBorder="1" applyAlignment="1">
      <alignment horizontal="center" vertical="center"/>
    </xf>
    <xf numFmtId="0" fontId="37" fillId="0" borderId="22" xfId="52" applyFont="1" applyFill="1" applyBorder="1" applyAlignment="1">
      <alignment horizontal="center" vertical="center"/>
    </xf>
    <xf numFmtId="0" fontId="1" fillId="0" borderId="22" xfId="52" applyFont="1" applyFill="1" applyBorder="1" applyAlignment="1">
      <alignment horizontal="right" indent="1"/>
    </xf>
    <xf numFmtId="0" fontId="8" fillId="0" borderId="22" xfId="52" applyFont="1" applyFill="1" applyBorder="1" applyAlignment="1">
      <alignment horizontal="center"/>
    </xf>
    <xf numFmtId="0" fontId="7" fillId="0" borderId="21" xfId="52" applyFont="1" applyFill="1" applyBorder="1" applyAlignment="1"/>
    <xf numFmtId="0" fontId="8" fillId="0" borderId="16" xfId="52" applyFont="1" applyFill="1" applyBorder="1" applyAlignment="1">
      <alignment horizontal="center"/>
    </xf>
    <xf numFmtId="0" fontId="7" fillId="0" borderId="16" xfId="52" applyFont="1" applyFill="1" applyBorder="1" applyAlignment="1">
      <alignment horizontal="center"/>
    </xf>
    <xf numFmtId="0" fontId="36" fillId="0" borderId="11" xfId="52" applyFont="1" applyFill="1" applyBorder="1" applyAlignment="1">
      <alignment horizontal="center" vertical="center"/>
    </xf>
    <xf numFmtId="0" fontId="1" fillId="0" borderId="0" xfId="52" applyFill="1" applyBorder="1"/>
    <xf numFmtId="0" fontId="8" fillId="0" borderId="17" xfId="52" applyFont="1" applyFill="1" applyBorder="1" applyAlignment="1">
      <alignment horizontal="center"/>
    </xf>
    <xf numFmtId="0" fontId="8" fillId="0" borderId="0" xfId="52" applyFont="1" applyFill="1" applyBorder="1"/>
    <xf numFmtId="0" fontId="1" fillId="0" borderId="11" xfId="52" applyFill="1" applyBorder="1"/>
    <xf numFmtId="0" fontId="8" fillId="0" borderId="16" xfId="52" applyFont="1" applyFill="1" applyBorder="1" applyAlignment="1"/>
    <xf numFmtId="0" fontId="7" fillId="0" borderId="14" xfId="52" applyFont="1" applyFill="1" applyBorder="1"/>
    <xf numFmtId="0" fontId="1" fillId="0" borderId="11" xfId="52" applyFont="1" applyFill="1" applyBorder="1" applyAlignment="1">
      <alignment horizontal="center"/>
    </xf>
    <xf numFmtId="0" fontId="8" fillId="0" borderId="14" xfId="52" applyFont="1" applyFill="1" applyBorder="1"/>
    <xf numFmtId="0" fontId="1" fillId="0" borderId="17" xfId="52" applyFill="1" applyBorder="1"/>
    <xf numFmtId="0" fontId="8" fillId="0" borderId="17" xfId="52" applyFont="1" applyFill="1" applyBorder="1"/>
    <xf numFmtId="0" fontId="8" fillId="0" borderId="0" xfId="52" applyFont="1" applyFill="1" applyBorder="1" applyAlignment="1"/>
    <xf numFmtId="0" fontId="7" fillId="0" borderId="0" xfId="52" applyFont="1" applyFill="1" applyBorder="1" applyAlignment="1"/>
    <xf numFmtId="0" fontId="8" fillId="0" borderId="11" xfId="52" applyFont="1" applyFill="1" applyBorder="1" applyAlignment="1">
      <alignment horizontal="center"/>
    </xf>
    <xf numFmtId="0" fontId="8" fillId="0" borderId="14" xfId="52" applyFont="1" applyFill="1" applyBorder="1" applyAlignment="1"/>
    <xf numFmtId="0" fontId="8" fillId="0" borderId="14" xfId="52" applyFont="1" applyFill="1" applyBorder="1" applyAlignment="1">
      <alignment horizontal="center" vertical="center"/>
    </xf>
    <xf numFmtId="0" fontId="7" fillId="0" borderId="14" xfId="52" applyFont="1" applyFill="1" applyBorder="1" applyAlignment="1"/>
    <xf numFmtId="0" fontId="8" fillId="0" borderId="16" xfId="52" applyFont="1" applyFill="1" applyBorder="1" applyAlignment="1">
      <alignment horizontal="left" vertical="center"/>
    </xf>
    <xf numFmtId="0" fontId="8" fillId="0" borderId="14" xfId="52" applyFont="1" applyFill="1" applyBorder="1" applyAlignment="1">
      <alignment horizontal="center"/>
    </xf>
    <xf numFmtId="0" fontId="1" fillId="0" borderId="19" xfId="52" applyFill="1" applyBorder="1"/>
    <xf numFmtId="0" fontId="1" fillId="0" borderId="14" xfId="52" applyFill="1" applyBorder="1"/>
    <xf numFmtId="0" fontId="8" fillId="0" borderId="14" xfId="52" applyFont="1" applyFill="1" applyBorder="1" applyAlignment="1">
      <alignment horizontal="left" vertical="center"/>
    </xf>
    <xf numFmtId="0" fontId="8" fillId="0" borderId="11" xfId="52" applyFont="1" applyFill="1" applyBorder="1" applyAlignment="1">
      <alignment vertical="center"/>
    </xf>
    <xf numFmtId="0" fontId="8" fillId="0" borderId="21" xfId="52" applyFont="1" applyFill="1" applyBorder="1" applyAlignment="1">
      <alignment horizontal="center"/>
    </xf>
    <xf numFmtId="0" fontId="8" fillId="0" borderId="11" xfId="52" applyNumberFormat="1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left" vertical="center"/>
    </xf>
    <xf numFmtId="0" fontId="7" fillId="0" borderId="11" xfId="52" applyFont="1" applyFill="1" applyBorder="1" applyAlignment="1"/>
    <xf numFmtId="0" fontId="8" fillId="0" borderId="11" xfId="52" applyFont="1" applyFill="1" applyBorder="1" applyAlignment="1"/>
    <xf numFmtId="0" fontId="8" fillId="0" borderId="11" xfId="52" applyFont="1" applyFill="1" applyBorder="1" applyAlignment="1">
      <alignment horizontal="center" vertical="center"/>
    </xf>
    <xf numFmtId="0" fontId="8" fillId="0" borderId="16" xfId="52" applyFont="1" applyFill="1" applyBorder="1" applyAlignment="1">
      <alignment horizontal="center" vertical="center"/>
    </xf>
    <xf numFmtId="0" fontId="7" fillId="0" borderId="21" xfId="52" applyFont="1" applyFill="1" applyBorder="1" applyAlignment="1">
      <alignment horizontal="left" vertical="center"/>
    </xf>
    <xf numFmtId="0" fontId="8" fillId="0" borderId="21" xfId="52" applyFont="1" applyFill="1" applyBorder="1" applyAlignment="1">
      <alignment horizontal="center" vertical="center"/>
    </xf>
    <xf numFmtId="0" fontId="8" fillId="0" borderId="21" xfId="52" applyFont="1" applyFill="1" applyBorder="1" applyAlignment="1">
      <alignment horizontal="left" vertical="center"/>
    </xf>
    <xf numFmtId="0" fontId="7" fillId="0" borderId="14" xfId="52" applyFont="1" applyFill="1" applyBorder="1" applyAlignment="1">
      <alignment horizontal="left" vertical="center"/>
    </xf>
    <xf numFmtId="0" fontId="8" fillId="0" borderId="0" xfId="52" applyFont="1" applyFill="1" applyBorder="1" applyAlignment="1">
      <alignment horizontal="center" vertical="center"/>
    </xf>
    <xf numFmtId="0" fontId="8" fillId="0" borderId="0" xfId="52" applyFont="1" applyFill="1" applyBorder="1" applyAlignment="1">
      <alignment horizontal="left" vertical="center"/>
    </xf>
    <xf numFmtId="0" fontId="8" fillId="0" borderId="21" xfId="52" applyFont="1" applyFill="1" applyBorder="1" applyAlignment="1"/>
    <xf numFmtId="0" fontId="1" fillId="0" borderId="21" xfId="52" applyFont="1" applyFill="1" applyBorder="1" applyAlignment="1">
      <alignment horizontal="right" indent="1"/>
    </xf>
    <xf numFmtId="0" fontId="7" fillId="0" borderId="11" xfId="52" applyFont="1" applyFill="1" applyBorder="1" applyAlignment="1">
      <alignment horizontal="left" vertical="center"/>
    </xf>
    <xf numFmtId="0" fontId="8" fillId="0" borderId="17" xfId="52" applyFont="1" applyFill="1" applyBorder="1" applyAlignment="1">
      <alignment horizontal="center" vertical="center"/>
    </xf>
    <xf numFmtId="0" fontId="8" fillId="0" borderId="12" xfId="52" applyFont="1" applyFill="1" applyBorder="1" applyAlignment="1">
      <alignment horizontal="center" vertical="center"/>
    </xf>
    <xf numFmtId="0" fontId="8" fillId="0" borderId="11" xfId="52" applyFont="1" applyFill="1" applyBorder="1" applyAlignment="1">
      <alignment horizontal="right" indent="1"/>
    </xf>
    <xf numFmtId="0" fontId="7" fillId="0" borderId="17" xfId="52" applyFont="1" applyFill="1" applyBorder="1" applyAlignment="1">
      <alignment horizontal="left" vertical="center"/>
    </xf>
    <xf numFmtId="0" fontId="7" fillId="0" borderId="18" xfId="52" applyFont="1" applyFill="1" applyBorder="1" applyAlignment="1">
      <alignment horizontal="left" vertical="center"/>
    </xf>
    <xf numFmtId="0" fontId="8" fillId="0" borderId="12" xfId="52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left" indent="1"/>
    </xf>
    <xf numFmtId="0" fontId="8" fillId="0" borderId="21" xfId="52" applyFont="1" applyFill="1" applyBorder="1" applyAlignment="1">
      <alignment horizontal="right" indent="1"/>
    </xf>
    <xf numFmtId="0" fontId="1" fillId="0" borderId="11" xfId="52" applyFont="1" applyFill="1" applyBorder="1" applyAlignment="1">
      <alignment horizontal="left" indent="1"/>
    </xf>
    <xf numFmtId="0" fontId="1" fillId="0" borderId="11" xfId="52" applyFont="1" applyFill="1" applyBorder="1" applyAlignment="1">
      <alignment horizontal="right" indent="1"/>
    </xf>
    <xf numFmtId="0" fontId="1" fillId="0" borderId="21" xfId="52" applyFont="1" applyFill="1" applyBorder="1" applyAlignment="1">
      <alignment horizontal="center"/>
    </xf>
    <xf numFmtId="0" fontId="8" fillId="0" borderId="18" xfId="52" applyFont="1" applyFill="1" applyBorder="1" applyAlignment="1">
      <alignment horizontal="center" vertical="center"/>
    </xf>
    <xf numFmtId="0" fontId="7" fillId="0" borderId="17" xfId="52" applyFont="1" applyFill="1" applyBorder="1" applyAlignment="1">
      <alignment horizontal="center" vertical="center"/>
    </xf>
    <xf numFmtId="0" fontId="1" fillId="0" borderId="11" xfId="52" applyFill="1" applyBorder="1"/>
    <xf numFmtId="0" fontId="1" fillId="0" borderId="11" xfId="52" applyFont="1" applyFill="1" applyBorder="1" applyAlignment="1">
      <alignment horizontal="center"/>
    </xf>
    <xf numFmtId="0" fontId="8" fillId="0" borderId="11" xfId="52" applyFont="1" applyFill="1" applyBorder="1" applyAlignment="1">
      <alignment horizontal="center"/>
    </xf>
    <xf numFmtId="0" fontId="8" fillId="0" borderId="14" xfId="52" applyFont="1" applyFill="1" applyBorder="1" applyAlignment="1">
      <alignment horizontal="center" vertical="center"/>
    </xf>
    <xf numFmtId="0" fontId="8" fillId="0" borderId="16" xfId="52" applyFont="1" applyFill="1" applyBorder="1" applyAlignment="1">
      <alignment horizontal="left" vertical="center"/>
    </xf>
    <xf numFmtId="0" fontId="7" fillId="0" borderId="16" xfId="52" applyFont="1" applyFill="1" applyBorder="1" applyAlignment="1">
      <alignment horizontal="left" vertical="center"/>
    </xf>
    <xf numFmtId="0" fontId="8" fillId="0" borderId="14" xfId="52" applyFont="1" applyFill="1" applyBorder="1" applyAlignment="1">
      <alignment horizontal="left" vertical="center"/>
    </xf>
    <xf numFmtId="0" fontId="8" fillId="0" borderId="21" xfId="52" applyFont="1" applyFill="1" applyBorder="1" applyAlignment="1">
      <alignment horizontal="center"/>
    </xf>
    <xf numFmtId="0" fontId="8" fillId="0" borderId="11" xfId="52" applyFont="1" applyFill="1" applyBorder="1" applyAlignment="1">
      <alignment horizontal="left" vertical="center"/>
    </xf>
    <xf numFmtId="0" fontId="7" fillId="0" borderId="11" xfId="52" applyFont="1" applyFill="1" applyBorder="1" applyAlignment="1"/>
    <xf numFmtId="0" fontId="8" fillId="0" borderId="11" xfId="52" applyFont="1" applyFill="1" applyBorder="1" applyAlignment="1"/>
    <xf numFmtId="0" fontId="8" fillId="0" borderId="11" xfId="52" applyFont="1" applyFill="1" applyBorder="1" applyAlignment="1">
      <alignment horizontal="center" vertical="center"/>
    </xf>
    <xf numFmtId="0" fontId="8" fillId="0" borderId="24" xfId="52" applyFont="1" applyFill="1" applyBorder="1" applyAlignment="1">
      <alignment horizontal="left" vertical="center"/>
    </xf>
    <xf numFmtId="0" fontId="7" fillId="0" borderId="19" xfId="52" applyFont="1" applyFill="1" applyBorder="1" applyAlignment="1">
      <alignment horizontal="left" vertical="center"/>
    </xf>
    <xf numFmtId="0" fontId="8" fillId="0" borderId="16" xfId="52" applyFont="1" applyFill="1" applyBorder="1" applyAlignment="1">
      <alignment horizontal="center" vertical="center"/>
    </xf>
    <xf numFmtId="0" fontId="7" fillId="0" borderId="21" xfId="52" applyFont="1" applyFill="1" applyBorder="1" applyAlignment="1">
      <alignment horizontal="left" vertical="center"/>
    </xf>
    <xf numFmtId="0" fontId="8" fillId="0" borderId="21" xfId="52" applyFont="1" applyFill="1" applyBorder="1" applyAlignment="1">
      <alignment horizontal="center" vertical="center"/>
    </xf>
    <xf numFmtId="0" fontId="8" fillId="0" borderId="21" xfId="52" applyFont="1" applyFill="1" applyBorder="1" applyAlignment="1">
      <alignment horizontal="left" vertical="center"/>
    </xf>
    <xf numFmtId="0" fontId="7" fillId="0" borderId="14" xfId="52" applyFont="1" applyFill="1" applyBorder="1" applyAlignment="1">
      <alignment horizontal="left" vertical="center"/>
    </xf>
    <xf numFmtId="0" fontId="8" fillId="0" borderId="17" xfId="52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left"/>
    </xf>
    <xf numFmtId="0" fontId="8" fillId="0" borderId="0" xfId="52" applyFont="1" applyFill="1" applyBorder="1" applyAlignment="1">
      <alignment horizontal="left" vertical="center"/>
    </xf>
    <xf numFmtId="0" fontId="1" fillId="0" borderId="21" xfId="52" applyFont="1" applyFill="1" applyBorder="1" applyAlignment="1">
      <alignment horizontal="right" indent="1"/>
    </xf>
    <xf numFmtId="0" fontId="7" fillId="0" borderId="11" xfId="52" applyFont="1" applyFill="1" applyBorder="1" applyAlignment="1">
      <alignment horizontal="left" vertical="center"/>
    </xf>
    <xf numFmtId="0" fontId="8" fillId="0" borderId="17" xfId="52" applyFont="1" applyFill="1" applyBorder="1" applyAlignment="1">
      <alignment horizontal="center" vertical="center"/>
    </xf>
    <xf numFmtId="49" fontId="8" fillId="0" borderId="11" xfId="52" applyNumberFormat="1" applyFont="1" applyFill="1" applyBorder="1" applyAlignment="1">
      <alignment horizontal="center" vertical="center"/>
    </xf>
    <xf numFmtId="0" fontId="8" fillId="0" borderId="21" xfId="52" applyNumberFormat="1" applyFont="1" applyFill="1" applyBorder="1" applyAlignment="1">
      <alignment horizontal="center" vertical="center"/>
    </xf>
    <xf numFmtId="0" fontId="7" fillId="0" borderId="22" xfId="52" applyFont="1" applyFill="1" applyBorder="1" applyAlignment="1">
      <alignment horizontal="left" vertical="center"/>
    </xf>
    <xf numFmtId="0" fontId="8" fillId="0" borderId="19" xfId="52" applyFont="1" applyFill="1" applyBorder="1" applyAlignment="1">
      <alignment horizontal="left" vertical="center"/>
    </xf>
    <xf numFmtId="49" fontId="7" fillId="0" borderId="11" xfId="52" applyNumberFormat="1" applyFont="1" applyFill="1" applyBorder="1" applyAlignment="1">
      <alignment horizontal="left" vertical="center"/>
    </xf>
    <xf numFmtId="49" fontId="8" fillId="0" borderId="11" xfId="52" applyNumberFormat="1" applyFont="1" applyFill="1" applyBorder="1" applyAlignment="1">
      <alignment horizontal="left" vertical="center"/>
    </xf>
    <xf numFmtId="0" fontId="8" fillId="0" borderId="12" xfId="52" applyFont="1" applyFill="1" applyBorder="1" applyAlignment="1">
      <alignment horizontal="left" vertical="center"/>
    </xf>
    <xf numFmtId="0" fontId="8" fillId="0" borderId="17" xfId="52" applyFont="1" applyFill="1" applyBorder="1" applyAlignment="1">
      <alignment horizontal="left"/>
    </xf>
    <xf numFmtId="0" fontId="7" fillId="0" borderId="21" xfId="52" applyNumberFormat="1" applyFont="1" applyFill="1" applyBorder="1" applyAlignment="1">
      <alignment horizontal="left" vertical="center"/>
    </xf>
    <xf numFmtId="0" fontId="8" fillId="0" borderId="21" xfId="52" applyNumberFormat="1" applyFont="1" applyFill="1" applyBorder="1" applyAlignment="1">
      <alignment horizontal="left" vertical="center"/>
    </xf>
    <xf numFmtId="0" fontId="1" fillId="0" borderId="11" xfId="52" applyFont="1" applyFill="1" applyBorder="1" applyAlignment="1">
      <alignment horizontal="right" indent="1"/>
    </xf>
    <xf numFmtId="0" fontId="8" fillId="0" borderId="11" xfId="52" applyNumberFormat="1" applyFont="1" applyFill="1" applyBorder="1" applyAlignment="1">
      <alignment horizontal="center" vertical="center"/>
    </xf>
    <xf numFmtId="0" fontId="7" fillId="0" borderId="11" xfId="52" applyNumberFormat="1" applyFont="1" applyFill="1" applyBorder="1" applyAlignment="1">
      <alignment horizontal="left" vertical="center"/>
    </xf>
    <xf numFmtId="0" fontId="1" fillId="0" borderId="21" xfId="52" applyFont="1" applyFill="1" applyBorder="1" applyAlignment="1">
      <alignment horizontal="center"/>
    </xf>
    <xf numFmtId="0" fontId="8" fillId="0" borderId="18" xfId="52" applyFont="1" applyFill="1" applyBorder="1" applyAlignment="1">
      <alignment horizontal="center" vertical="center"/>
    </xf>
    <xf numFmtId="0" fontId="1" fillId="0" borderId="11" xfId="52" applyFill="1" applyBorder="1"/>
    <xf numFmtId="0" fontId="1" fillId="0" borderId="11" xfId="52" applyFont="1" applyFill="1" applyBorder="1" applyAlignment="1">
      <alignment horizontal="center"/>
    </xf>
    <xf numFmtId="0" fontId="8" fillId="0" borderId="11" xfId="52" applyFont="1" applyFill="1" applyBorder="1" applyAlignment="1">
      <alignment horizontal="center"/>
    </xf>
    <xf numFmtId="0" fontId="8" fillId="0" borderId="14" xfId="52" applyFont="1" applyFill="1" applyBorder="1" applyAlignment="1"/>
    <xf numFmtId="0" fontId="8" fillId="0" borderId="14" xfId="52" applyFont="1" applyFill="1" applyBorder="1" applyAlignment="1">
      <alignment horizontal="center" vertical="center"/>
    </xf>
    <xf numFmtId="0" fontId="7" fillId="0" borderId="14" xfId="52" applyFont="1" applyFill="1" applyBorder="1" applyAlignment="1"/>
    <xf numFmtId="0" fontId="8" fillId="0" borderId="16" xfId="52" applyFont="1" applyFill="1" applyBorder="1" applyAlignment="1">
      <alignment horizontal="left" vertical="center"/>
    </xf>
    <xf numFmtId="0" fontId="8" fillId="0" borderId="14" xfId="52" applyFont="1" applyFill="1" applyBorder="1" applyAlignment="1">
      <alignment horizontal="center"/>
    </xf>
    <xf numFmtId="0" fontId="7" fillId="0" borderId="16" xfId="52" applyFont="1" applyFill="1" applyBorder="1" applyAlignment="1">
      <alignment horizontal="left" vertical="center"/>
    </xf>
    <xf numFmtId="0" fontId="8" fillId="0" borderId="20" xfId="52" applyFont="1" applyFill="1" applyBorder="1" applyAlignment="1">
      <alignment horizontal="left" vertical="center"/>
    </xf>
    <xf numFmtId="0" fontId="8" fillId="0" borderId="20" xfId="52" applyFont="1" applyFill="1" applyBorder="1" applyAlignment="1">
      <alignment horizontal="center" vertical="center"/>
    </xf>
    <xf numFmtId="0" fontId="8" fillId="0" borderId="14" xfId="52" applyFont="1" applyFill="1" applyBorder="1" applyAlignment="1">
      <alignment horizontal="left" vertical="center"/>
    </xf>
    <xf numFmtId="0" fontId="8" fillId="0" borderId="11" xfId="52" applyFont="1" applyFill="1" applyBorder="1" applyAlignment="1">
      <alignment vertical="center"/>
    </xf>
    <xf numFmtId="0" fontId="8" fillId="0" borderId="11" xfId="52" applyNumberFormat="1" applyFont="1" applyFill="1" applyBorder="1" applyAlignment="1">
      <alignment horizontal="left" vertical="center"/>
    </xf>
    <xf numFmtId="0" fontId="8" fillId="0" borderId="11" xfId="52" applyFont="1" applyFill="1" applyBorder="1" applyAlignment="1">
      <alignment horizontal="left" vertical="center"/>
    </xf>
    <xf numFmtId="0" fontId="7" fillId="0" borderId="11" xfId="52" applyFont="1" applyFill="1" applyBorder="1" applyAlignment="1"/>
    <xf numFmtId="0" fontId="8" fillId="0" borderId="11" xfId="52" applyFont="1" applyFill="1" applyBorder="1" applyAlignment="1"/>
    <xf numFmtId="0" fontId="8" fillId="0" borderId="11" xfId="52" applyFont="1" applyFill="1" applyBorder="1" applyAlignment="1">
      <alignment horizontal="center" vertical="center"/>
    </xf>
    <xf numFmtId="0" fontId="46" fillId="0" borderId="11" xfId="52" applyFont="1" applyFill="1" applyBorder="1" applyAlignment="1">
      <alignment horizontal="left" vertical="center"/>
    </xf>
    <xf numFmtId="0" fontId="41" fillId="0" borderId="11" xfId="52" applyFont="1" applyFill="1" applyBorder="1" applyAlignment="1">
      <alignment horizontal="left" vertical="center"/>
    </xf>
    <xf numFmtId="49" fontId="7" fillId="0" borderId="11" xfId="52" applyNumberFormat="1" applyFont="1" applyFill="1" applyBorder="1" applyAlignment="1"/>
    <xf numFmtId="0" fontId="46" fillId="0" borderId="11" xfId="52" applyFont="1" applyFill="1" applyBorder="1" applyAlignment="1"/>
    <xf numFmtId="0" fontId="42" fillId="0" borderId="11" xfId="52" applyFont="1" applyFill="1" applyBorder="1" applyAlignment="1">
      <alignment horizontal="left" vertical="center"/>
    </xf>
    <xf numFmtId="0" fontId="46" fillId="0" borderId="14" xfId="52" applyFont="1" applyFill="1" applyBorder="1" applyAlignment="1"/>
    <xf numFmtId="0" fontId="8" fillId="0" borderId="21" xfId="52" applyFont="1" applyFill="1" applyBorder="1" applyAlignment="1">
      <alignment horizontal="left"/>
    </xf>
    <xf numFmtId="49" fontId="7" fillId="0" borderId="14" xfId="52" applyNumberFormat="1" applyFont="1" applyFill="1" applyBorder="1" applyAlignment="1"/>
    <xf numFmtId="0" fontId="47" fillId="0" borderId="11" xfId="52" applyFont="1" applyFill="1" applyBorder="1" applyAlignment="1"/>
    <xf numFmtId="0" fontId="1" fillId="0" borderId="14" xfId="52" applyFill="1" applyBorder="1" applyAlignment="1">
      <alignment horizontal="left" indent="1"/>
    </xf>
    <xf numFmtId="0" fontId="1" fillId="0" borderId="16" xfId="52" applyFill="1" applyBorder="1" applyAlignment="1">
      <alignment horizontal="left" indent="1"/>
    </xf>
    <xf numFmtId="0" fontId="8" fillId="0" borderId="14" xfId="52" applyFont="1" applyFill="1" applyBorder="1" applyAlignment="1">
      <alignment horizontal="left"/>
    </xf>
    <xf numFmtId="0" fontId="1" fillId="0" borderId="11" xfId="52" applyFill="1" applyBorder="1" applyAlignment="1">
      <alignment horizontal="left" indent="1"/>
    </xf>
    <xf numFmtId="0" fontId="8" fillId="0" borderId="18" xfId="52" applyNumberFormat="1" applyFont="1" applyFill="1" applyBorder="1" applyAlignment="1">
      <alignment horizontal="center" vertical="center"/>
    </xf>
    <xf numFmtId="49" fontId="7" fillId="0" borderId="16" xfId="52" applyNumberFormat="1" applyFont="1" applyFill="1" applyBorder="1" applyAlignment="1"/>
    <xf numFmtId="0" fontId="7" fillId="0" borderId="16" xfId="52" applyFont="1" applyFill="1" applyBorder="1"/>
    <xf numFmtId="0" fontId="8" fillId="0" borderId="16" xfId="52" applyFont="1" applyFill="1" applyBorder="1"/>
    <xf numFmtId="0" fontId="41" fillId="0" borderId="11" xfId="0" applyFont="1" applyFill="1" applyBorder="1"/>
    <xf numFmtId="0" fontId="42" fillId="0" borderId="17" xfId="0" applyFont="1" applyFill="1" applyBorder="1" applyAlignment="1">
      <alignment horizontal="center" vertical="center"/>
    </xf>
    <xf numFmtId="0" fontId="42" fillId="0" borderId="0" xfId="0" applyFont="1" applyFill="1"/>
    <xf numFmtId="0" fontId="42" fillId="0" borderId="11" xfId="0" applyFont="1" applyFill="1" applyBorder="1" applyAlignment="1">
      <alignment horizontal="left" vertical="center"/>
    </xf>
    <xf numFmtId="0" fontId="7" fillId="0" borderId="15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7" fillId="0" borderId="22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13" xfId="0" applyFont="1" applyFill="1" applyBorder="1" applyAlignment="1">
      <alignment horizontal="center"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vertical="center"/>
    </xf>
    <xf numFmtId="0" fontId="8" fillId="0" borderId="0" xfId="0" applyFont="1" applyFill="1" applyBorder="1"/>
    <xf numFmtId="49" fontId="8" fillId="0" borderId="14" xfId="0" applyNumberFormat="1" applyFont="1" applyFill="1" applyBorder="1" applyAlignment="1">
      <alignment horizontal="right" indent="1"/>
    </xf>
    <xf numFmtId="0" fontId="8" fillId="0" borderId="16" xfId="0" applyFont="1" applyFill="1" applyBorder="1" applyAlignment="1">
      <alignment horizontal="left" vertical="center" indent="1"/>
    </xf>
    <xf numFmtId="0" fontId="10" fillId="0" borderId="16" xfId="0" applyFont="1" applyFill="1" applyBorder="1" applyAlignment="1">
      <alignment horizontal="left" indent="1"/>
    </xf>
    <xf numFmtId="0" fontId="8" fillId="0" borderId="17" xfId="0" applyFont="1" applyFill="1" applyBorder="1" applyAlignment="1">
      <alignment horizontal="left" vertical="center" indent="1"/>
    </xf>
    <xf numFmtId="0" fontId="10" fillId="0" borderId="17" xfId="0" applyFont="1" applyFill="1" applyBorder="1" applyAlignment="1">
      <alignment horizontal="left" indent="1"/>
    </xf>
    <xf numFmtId="0" fontId="2" fillId="0" borderId="11" xfId="0" applyFont="1" applyFill="1" applyBorder="1" applyAlignment="1">
      <alignment horizontal="left" indent="1"/>
    </xf>
    <xf numFmtId="0" fontId="7" fillId="0" borderId="14" xfId="0" applyFont="1" applyFill="1" applyBorder="1" applyAlignment="1">
      <alignment horizontal="left" indent="1"/>
    </xf>
    <xf numFmtId="0" fontId="7" fillId="0" borderId="21" xfId="0" applyFont="1" applyFill="1" applyBorder="1" applyAlignment="1">
      <alignment horizontal="left" indent="1"/>
    </xf>
    <xf numFmtId="0" fontId="7" fillId="0" borderId="15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2" fillId="0" borderId="21" xfId="0" applyFont="1" applyFill="1" applyBorder="1" applyAlignment="1">
      <alignment horizontal="left" indent="1"/>
    </xf>
    <xf numFmtId="0" fontId="7" fillId="0" borderId="21" xfId="0" applyNumberFormat="1" applyFont="1" applyFill="1" applyBorder="1" applyAlignment="1">
      <alignment horizontal="left" indent="1"/>
    </xf>
    <xf numFmtId="0" fontId="7" fillId="0" borderId="18" xfId="0" applyFont="1" applyFill="1" applyBorder="1" applyAlignment="1">
      <alignment horizontal="left" indent="1"/>
    </xf>
    <xf numFmtId="0" fontId="7" fillId="0" borderId="11" xfId="0" applyFont="1" applyFill="1" applyBorder="1" applyAlignment="1">
      <alignment horizontal="center"/>
    </xf>
    <xf numFmtId="0" fontId="10" fillId="0" borderId="11" xfId="0" applyFont="1" applyFill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49" fontId="7" fillId="0" borderId="11" xfId="0" applyNumberFormat="1" applyFont="1" applyFill="1" applyBorder="1" applyAlignment="1">
      <alignment horizontal="center"/>
    </xf>
    <xf numFmtId="0" fontId="8" fillId="0" borderId="21" xfId="0" applyNumberFormat="1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0" fontId="8" fillId="0" borderId="14" xfId="0" applyFont="1" applyFill="1" applyBorder="1" applyAlignment="1">
      <alignment horizontal="left" indent="1"/>
    </xf>
    <xf numFmtId="0" fontId="8" fillId="0" borderId="12" xfId="0" applyFont="1" applyFill="1" applyBorder="1" applyAlignment="1">
      <alignment horizontal="left"/>
    </xf>
    <xf numFmtId="0" fontId="8" fillId="0" borderId="21" xfId="0" applyNumberFormat="1" applyFont="1" applyFill="1" applyBorder="1" applyAlignment="1">
      <alignment horizontal="left" indent="1"/>
    </xf>
    <xf numFmtId="0" fontId="8" fillId="0" borderId="18" xfId="0" applyFont="1" applyFill="1" applyBorder="1" applyAlignment="1">
      <alignment horizontal="left" indent="1"/>
    </xf>
    <xf numFmtId="0" fontId="0" fillId="32" borderId="15" xfId="0" applyFill="1" applyBorder="1"/>
    <xf numFmtId="0" fontId="0" fillId="32" borderId="24" xfId="0" applyFill="1" applyBorder="1"/>
    <xf numFmtId="0" fontId="0" fillId="32" borderId="12" xfId="0" applyFill="1" applyBorder="1"/>
    <xf numFmtId="0" fontId="32" fillId="0" borderId="10" xfId="0" applyFont="1" applyFill="1" applyBorder="1" applyAlignment="1">
      <alignment textRotation="90"/>
    </xf>
    <xf numFmtId="0" fontId="7" fillId="0" borderId="21" xfId="0" applyFont="1" applyFill="1" applyBorder="1" applyAlignment="1">
      <alignment vertical="center"/>
    </xf>
    <xf numFmtId="0" fontId="10" fillId="0" borderId="11" xfId="0" applyFont="1" applyFill="1" applyBorder="1" applyAlignment="1"/>
    <xf numFmtId="0" fontId="7" fillId="0" borderId="20" xfId="0" applyFont="1" applyFill="1" applyBorder="1" applyAlignment="1">
      <alignment horizontal="left" indent="1"/>
    </xf>
    <xf numFmtId="0" fontId="8" fillId="0" borderId="20" xfId="0" applyFont="1" applyFill="1" applyBorder="1" applyAlignment="1">
      <alignment horizontal="center"/>
    </xf>
    <xf numFmtId="0" fontId="8" fillId="0" borderId="20" xfId="0" applyFont="1" applyFill="1" applyBorder="1" applyAlignment="1">
      <alignment horizontal="left" indent="1"/>
    </xf>
    <xf numFmtId="0" fontId="5" fillId="0" borderId="11" xfId="0" applyFont="1" applyFill="1" applyBorder="1" applyAlignment="1">
      <alignment horizontal="right" indent="1"/>
    </xf>
    <xf numFmtId="0" fontId="8" fillId="0" borderId="18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left" vertical="center"/>
    </xf>
    <xf numFmtId="0" fontId="0" fillId="36" borderId="10" xfId="0" applyFill="1" applyBorder="1"/>
    <xf numFmtId="0" fontId="7" fillId="0" borderId="14" xfId="0" applyFont="1" applyFill="1" applyBorder="1" applyAlignment="1">
      <alignment horizontal="left" vertical="center"/>
    </xf>
    <xf numFmtId="0" fontId="43" fillId="0" borderId="0" xfId="0" applyFont="1" applyFill="1"/>
    <xf numFmtId="0" fontId="37" fillId="0" borderId="11" xfId="52" applyFont="1" applyFill="1" applyBorder="1" applyAlignment="1">
      <alignment horizontal="left" vertical="center"/>
    </xf>
    <xf numFmtId="0" fontId="7" fillId="46" borderId="17" xfId="52" applyFont="1" applyFill="1" applyBorder="1" applyAlignment="1">
      <alignment horizontal="left" vertical="center"/>
    </xf>
    <xf numFmtId="0" fontId="7" fillId="46" borderId="11" xfId="0" applyFont="1" applyFill="1" applyBorder="1" applyAlignment="1"/>
    <xf numFmtId="0" fontId="8" fillId="46" borderId="11" xfId="0" applyFont="1" applyFill="1" applyBorder="1" applyAlignment="1">
      <alignment horizontal="center"/>
    </xf>
    <xf numFmtId="0" fontId="8" fillId="46" borderId="0" xfId="0" applyFont="1" applyFill="1" applyBorder="1" applyAlignment="1"/>
    <xf numFmtId="0" fontId="8" fillId="46" borderId="11" xfId="0" applyFont="1" applyFill="1" applyBorder="1" applyAlignment="1"/>
    <xf numFmtId="0" fontId="8" fillId="46" borderId="11" xfId="0" applyFont="1" applyFill="1" applyBorder="1" applyAlignment="1">
      <alignment horizontal="center" vertical="center"/>
    </xf>
    <xf numFmtId="0" fontId="8" fillId="46" borderId="11" xfId="0" applyFont="1" applyFill="1" applyBorder="1" applyAlignment="1">
      <alignment horizontal="left" vertical="center"/>
    </xf>
    <xf numFmtId="0" fontId="8" fillId="46" borderId="11" xfId="0" applyFont="1" applyFill="1" applyBorder="1" applyAlignment="1">
      <alignment vertical="center"/>
    </xf>
    <xf numFmtId="0" fontId="8" fillId="0" borderId="18" xfId="0" applyFont="1" applyFill="1" applyBorder="1" applyAlignment="1">
      <alignment horizontal="center" vertical="center"/>
    </xf>
    <xf numFmtId="0" fontId="7" fillId="46" borderId="16" xfId="52" applyFont="1" applyFill="1" applyBorder="1" applyAlignment="1">
      <alignment horizontal="left" vertical="center"/>
    </xf>
    <xf numFmtId="0" fontId="8" fillId="46" borderId="14" xfId="0" applyFont="1" applyFill="1" applyBorder="1" applyAlignment="1">
      <alignment horizontal="left" vertical="center"/>
    </xf>
    <xf numFmtId="0" fontId="7" fillId="46" borderId="11" xfId="0" applyFont="1" applyFill="1" applyBorder="1" applyAlignment="1">
      <alignment horizontal="left" vertical="center"/>
    </xf>
    <xf numFmtId="0" fontId="8" fillId="46" borderId="16" xfId="0" applyFont="1" applyFill="1" applyBorder="1" applyAlignment="1">
      <alignment horizontal="left" vertical="center"/>
    </xf>
    <xf numFmtId="0" fontId="8" fillId="46" borderId="11" xfId="0" applyFont="1" applyFill="1" applyBorder="1" applyAlignment="1">
      <alignment horizontal="left"/>
    </xf>
    <xf numFmtId="0" fontId="8" fillId="46" borderId="16" xfId="0" applyFont="1" applyFill="1" applyBorder="1" applyAlignment="1">
      <alignment vertical="center"/>
    </xf>
    <xf numFmtId="0" fontId="7" fillId="46" borderId="14" xfId="0" applyFont="1" applyFill="1" applyBorder="1" applyAlignment="1">
      <alignment horizontal="left" vertical="center"/>
    </xf>
    <xf numFmtId="0" fontId="8" fillId="46" borderId="14" xfId="0" applyFont="1" applyFill="1" applyBorder="1" applyAlignment="1">
      <alignment horizontal="center" vertical="center"/>
    </xf>
    <xf numFmtId="0" fontId="8" fillId="46" borderId="19" xfId="0" applyFont="1" applyFill="1" applyBorder="1" applyAlignment="1">
      <alignment horizontal="left" vertical="center"/>
    </xf>
    <xf numFmtId="0" fontId="8" fillId="46" borderId="14" xfId="0" applyFont="1" applyFill="1" applyBorder="1" applyAlignment="1"/>
    <xf numFmtId="0" fontId="8" fillId="46" borderId="11" xfId="0" applyFont="1" applyFill="1" applyBorder="1" applyAlignment="1">
      <alignment horizontal="left" indent="1"/>
    </xf>
    <xf numFmtId="0" fontId="7" fillId="46" borderId="14" xfId="0" applyFont="1" applyFill="1" applyBorder="1" applyAlignment="1"/>
    <xf numFmtId="0" fontId="8" fillId="46" borderId="14" xfId="0" applyFont="1" applyFill="1" applyBorder="1" applyAlignment="1">
      <alignment horizontal="left"/>
    </xf>
    <xf numFmtId="0" fontId="8" fillId="46" borderId="14" xfId="0" applyFont="1" applyFill="1" applyBorder="1" applyAlignment="1">
      <alignment horizontal="left" indent="1"/>
    </xf>
    <xf numFmtId="0" fontId="7" fillId="46" borderId="14" xfId="0" applyFont="1" applyFill="1" applyBorder="1" applyAlignment="1">
      <alignment horizontal="left"/>
    </xf>
    <xf numFmtId="0" fontId="7" fillId="46" borderId="11" xfId="0" applyFont="1" applyFill="1" applyBorder="1" applyAlignment="1">
      <alignment horizontal="left"/>
    </xf>
    <xf numFmtId="0" fontId="8" fillId="46" borderId="14" xfId="0" applyFont="1" applyFill="1" applyBorder="1" applyAlignment="1">
      <alignment horizontal="center"/>
    </xf>
    <xf numFmtId="0" fontId="7" fillId="0" borderId="19" xfId="0" applyFont="1" applyFill="1" applyBorder="1" applyAlignment="1">
      <alignment horizontal="center" vertical="center"/>
    </xf>
    <xf numFmtId="0" fontId="40" fillId="0" borderId="0" xfId="52" applyFont="1" applyFill="1" applyBorder="1" applyAlignment="1">
      <alignment horizontal="center" vertical="center"/>
    </xf>
    <xf numFmtId="0" fontId="36" fillId="46" borderId="11" xfId="52" applyFont="1" applyFill="1" applyBorder="1" applyAlignment="1"/>
    <xf numFmtId="0" fontId="37" fillId="46" borderId="11" xfId="52" applyFont="1" applyFill="1" applyBorder="1" applyAlignment="1">
      <alignment horizontal="center" vertical="center"/>
    </xf>
    <xf numFmtId="0" fontId="37" fillId="46" borderId="11" xfId="52" applyFont="1" applyFill="1" applyBorder="1" applyAlignment="1"/>
    <xf numFmtId="0" fontId="37" fillId="46" borderId="11" xfId="52" applyFont="1" applyFill="1" applyBorder="1" applyAlignment="1">
      <alignment horizontal="left" vertical="center"/>
    </xf>
    <xf numFmtId="0" fontId="8" fillId="46" borderId="14" xfId="0" applyFont="1" applyFill="1" applyBorder="1" applyAlignment="1">
      <alignment vertical="center"/>
    </xf>
    <xf numFmtId="0" fontId="7" fillId="46" borderId="17" xfId="0" applyFont="1" applyFill="1" applyBorder="1" applyAlignment="1"/>
    <xf numFmtId="0" fontId="36" fillId="46" borderId="14" xfId="52" applyFont="1" applyFill="1" applyBorder="1" applyAlignment="1">
      <alignment horizontal="left" vertical="center"/>
    </xf>
    <xf numFmtId="0" fontId="37" fillId="46" borderId="14" xfId="52" applyFont="1" applyFill="1" applyBorder="1" applyAlignment="1">
      <alignment horizontal="center" vertical="center"/>
    </xf>
    <xf numFmtId="0" fontId="37" fillId="46" borderId="14" xfId="52" applyFont="1" applyFill="1" applyBorder="1" applyAlignment="1"/>
    <xf numFmtId="0" fontId="37" fillId="46" borderId="11" xfId="0" applyFont="1" applyFill="1" applyBorder="1" applyAlignment="1">
      <alignment vertical="center"/>
    </xf>
    <xf numFmtId="0" fontId="36" fillId="46" borderId="14" xfId="52" applyFont="1" applyFill="1" applyBorder="1" applyAlignment="1"/>
    <xf numFmtId="0" fontId="37" fillId="46" borderId="14" xfId="0" applyFont="1" applyFill="1" applyBorder="1" applyAlignment="1">
      <alignment horizontal="left" vertical="center"/>
    </xf>
    <xf numFmtId="0" fontId="36" fillId="46" borderId="11" xfId="52" applyFont="1" applyFill="1" applyBorder="1" applyAlignment="1">
      <alignment horizontal="left" vertical="center"/>
    </xf>
    <xf numFmtId="0" fontId="8" fillId="46" borderId="17" xfId="0" applyFont="1" applyFill="1" applyBorder="1" applyAlignment="1">
      <alignment horizontal="center" vertical="center"/>
    </xf>
    <xf numFmtId="0" fontId="37" fillId="46" borderId="16" xfId="52" applyFont="1" applyFill="1" applyBorder="1" applyAlignment="1">
      <alignment horizontal="left" vertical="center"/>
    </xf>
    <xf numFmtId="0" fontId="8" fillId="46" borderId="14" xfId="52" applyFont="1" applyFill="1" applyBorder="1" applyAlignment="1">
      <alignment vertical="center"/>
    </xf>
    <xf numFmtId="49" fontId="8" fillId="46" borderId="11" xfId="52" applyNumberFormat="1" applyFont="1" applyFill="1" applyBorder="1" applyAlignment="1">
      <alignment horizontal="center" vertical="center"/>
    </xf>
    <xf numFmtId="0" fontId="8" fillId="46" borderId="20" xfId="52" applyFont="1" applyFill="1" applyBorder="1" applyAlignment="1">
      <alignment horizontal="left" vertical="center"/>
    </xf>
    <xf numFmtId="0" fontId="36" fillId="46" borderId="17" xfId="52" applyFont="1" applyFill="1" applyBorder="1" applyAlignment="1">
      <alignment horizontal="left" vertical="center"/>
    </xf>
    <xf numFmtId="0" fontId="37" fillId="46" borderId="17" xfId="52" applyFont="1" applyFill="1" applyBorder="1" applyAlignment="1">
      <alignment horizontal="center" vertical="center"/>
    </xf>
    <xf numFmtId="0" fontId="8" fillId="46" borderId="0" xfId="0" applyFont="1" applyFill="1" applyBorder="1" applyAlignment="1">
      <alignment horizontal="center"/>
    </xf>
    <xf numFmtId="0" fontId="7" fillId="46" borderId="16" xfId="52" applyFont="1" applyFill="1" applyBorder="1"/>
    <xf numFmtId="0" fontId="8" fillId="46" borderId="16" xfId="52" applyFont="1" applyFill="1" applyBorder="1" applyAlignment="1">
      <alignment horizontal="center"/>
    </xf>
    <xf numFmtId="0" fontId="8" fillId="46" borderId="16" xfId="52" applyFont="1" applyFill="1" applyBorder="1"/>
    <xf numFmtId="0" fontId="7" fillId="46" borderId="11" xfId="52" applyFont="1" applyFill="1" applyBorder="1"/>
    <xf numFmtId="0" fontId="8" fillId="46" borderId="11" xfId="52" applyFont="1" applyFill="1" applyBorder="1"/>
    <xf numFmtId="0" fontId="8" fillId="46" borderId="19" xfId="52" applyFont="1" applyFill="1" applyBorder="1" applyAlignment="1">
      <alignment vertical="center"/>
    </xf>
    <xf numFmtId="0" fontId="37" fillId="46" borderId="11" xfId="52" applyFont="1" applyFill="1" applyBorder="1" applyAlignment="1">
      <alignment horizontal="center"/>
    </xf>
    <xf numFmtId="0" fontId="37" fillId="46" borderId="11" xfId="52" applyFont="1" applyFill="1" applyBorder="1" applyAlignment="1">
      <alignment vertical="center"/>
    </xf>
    <xf numFmtId="0" fontId="8" fillId="0" borderId="12" xfId="52" applyFont="1" applyFill="1" applyBorder="1" applyAlignment="1">
      <alignment horizontal="left"/>
    </xf>
    <xf numFmtId="0" fontId="7" fillId="0" borderId="12" xfId="0" applyFont="1" applyFill="1" applyBorder="1" applyAlignment="1">
      <alignment horizontal="left"/>
    </xf>
    <xf numFmtId="0" fontId="8" fillId="46" borderId="0" xfId="52" applyFont="1" applyFill="1" applyBorder="1" applyAlignment="1">
      <alignment horizontal="left" vertical="center"/>
    </xf>
    <xf numFmtId="0" fontId="0" fillId="0" borderId="14" xfId="0" applyBorder="1"/>
    <xf numFmtId="0" fontId="37" fillId="46" borderId="14" xfId="52" applyFont="1" applyFill="1" applyBorder="1" applyAlignment="1">
      <alignment horizontal="left" vertical="center"/>
    </xf>
    <xf numFmtId="0" fontId="36" fillId="46" borderId="20" xfId="52" applyFont="1" applyFill="1" applyBorder="1" applyAlignment="1">
      <alignment horizontal="left" vertical="center"/>
    </xf>
    <xf numFmtId="0" fontId="37" fillId="46" borderId="14" xfId="52" applyFont="1" applyFill="1" applyBorder="1" applyAlignment="1">
      <alignment horizontal="center"/>
    </xf>
    <xf numFmtId="0" fontId="37" fillId="46" borderId="19" xfId="52" applyFont="1" applyFill="1" applyBorder="1" applyAlignment="1">
      <alignment horizontal="left" vertical="center"/>
    </xf>
    <xf numFmtId="0" fontId="36" fillId="46" borderId="11" xfId="0" applyFont="1" applyFill="1" applyBorder="1" applyAlignment="1"/>
    <xf numFmtId="0" fontId="37" fillId="46" borderId="11" xfId="0" applyFont="1" applyFill="1" applyBorder="1" applyAlignment="1">
      <alignment horizontal="center" vertical="center"/>
    </xf>
    <xf numFmtId="0" fontId="37" fillId="46" borderId="11" xfId="0" applyFont="1" applyFill="1" applyBorder="1" applyAlignment="1"/>
    <xf numFmtId="0" fontId="37" fillId="46" borderId="11" xfId="0" applyNumberFormat="1" applyFont="1" applyFill="1" applyBorder="1" applyAlignment="1">
      <alignment horizontal="left" vertical="center"/>
    </xf>
    <xf numFmtId="0" fontId="37" fillId="46" borderId="11" xfId="0" applyFont="1" applyFill="1" applyBorder="1" applyAlignment="1">
      <alignment horizontal="center"/>
    </xf>
    <xf numFmtId="0" fontId="37" fillId="46" borderId="0" xfId="0" applyFont="1" applyFill="1" applyBorder="1" applyAlignment="1"/>
    <xf numFmtId="0" fontId="7" fillId="46" borderId="14" xfId="52" applyFont="1" applyFill="1" applyBorder="1"/>
    <xf numFmtId="0" fontId="8" fillId="46" borderId="0" xfId="52" applyFont="1" applyFill="1" applyBorder="1" applyAlignment="1">
      <alignment horizontal="center" vertical="center"/>
    </xf>
    <xf numFmtId="0" fontId="7" fillId="46" borderId="20" xfId="52" applyFont="1" applyFill="1" applyBorder="1" applyAlignment="1">
      <alignment horizontal="left" vertical="center"/>
    </xf>
    <xf numFmtId="0" fontId="36" fillId="46" borderId="16" xfId="52" applyFont="1" applyFill="1" applyBorder="1" applyAlignment="1">
      <alignment horizontal="left" vertical="center"/>
    </xf>
    <xf numFmtId="0" fontId="37" fillId="46" borderId="16" xfId="52" applyFont="1" applyFill="1" applyBorder="1" applyAlignment="1">
      <alignment horizontal="center" vertical="center"/>
    </xf>
    <xf numFmtId="49" fontId="8" fillId="46" borderId="11" xfId="52" applyNumberFormat="1" applyFont="1" applyFill="1" applyBorder="1" applyAlignment="1">
      <alignment horizontal="left" vertical="center"/>
    </xf>
    <xf numFmtId="49" fontId="8" fillId="46" borderId="16" xfId="52" applyNumberFormat="1" applyFont="1" applyFill="1" applyBorder="1" applyAlignment="1">
      <alignment horizontal="left" vertical="center"/>
    </xf>
    <xf numFmtId="0" fontId="8" fillId="46" borderId="0" xfId="52" applyFont="1" applyFill="1" applyBorder="1" applyAlignment="1">
      <alignment horizontal="left"/>
    </xf>
    <xf numFmtId="0" fontId="8" fillId="46" borderId="13" xfId="0" applyFont="1" applyFill="1" applyBorder="1" applyAlignment="1"/>
    <xf numFmtId="0" fontId="8" fillId="46" borderId="20" xfId="0" applyFont="1" applyFill="1" applyBorder="1" applyAlignment="1">
      <alignment horizontal="center"/>
    </xf>
    <xf numFmtId="0" fontId="8" fillId="0" borderId="16" xfId="0" applyFont="1" applyFill="1" applyBorder="1" applyAlignment="1">
      <alignment horizontal="center" vertical="center"/>
    </xf>
    <xf numFmtId="0" fontId="8" fillId="46" borderId="20" xfId="0" applyFont="1" applyFill="1" applyBorder="1" applyAlignment="1"/>
    <xf numFmtId="0" fontId="9" fillId="0" borderId="19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0" fontId="6" fillId="0" borderId="18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vertical="center"/>
    </xf>
    <xf numFmtId="49" fontId="3" fillId="0" borderId="14" xfId="0" applyNumberFormat="1" applyFont="1" applyFill="1" applyBorder="1" applyAlignment="1">
      <alignment horizontal="center" vertical="center"/>
    </xf>
    <xf numFmtId="49" fontId="3" fillId="0" borderId="11" xfId="0" applyNumberFormat="1" applyFont="1" applyFill="1" applyBorder="1" applyAlignment="1">
      <alignment horizontal="center" vertical="center"/>
    </xf>
    <xf numFmtId="49" fontId="3" fillId="0" borderId="21" xfId="0" applyNumberFormat="1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7" fillId="0" borderId="22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left" vertical="center"/>
    </xf>
    <xf numFmtId="0" fontId="7" fillId="0" borderId="24" xfId="0" applyFont="1" applyFill="1" applyBorder="1" applyAlignment="1">
      <alignment horizontal="left" vertical="center"/>
    </xf>
    <xf numFmtId="0" fontId="9" fillId="0" borderId="13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 textRotation="90"/>
    </xf>
    <xf numFmtId="0" fontId="6" fillId="0" borderId="11" xfId="0" applyFont="1" applyFill="1" applyBorder="1" applyAlignment="1">
      <alignment horizontal="center" vertical="center" textRotation="90"/>
    </xf>
    <xf numFmtId="0" fontId="6" fillId="0" borderId="21" xfId="0" applyFont="1" applyFill="1" applyBorder="1" applyAlignment="1">
      <alignment horizontal="center" vertical="center" textRotation="90"/>
    </xf>
    <xf numFmtId="0" fontId="9" fillId="0" borderId="20" xfId="0" applyFont="1" applyFill="1" applyBorder="1" applyAlignment="1">
      <alignment horizontal="center" vertical="center" wrapText="1"/>
    </xf>
    <xf numFmtId="0" fontId="9" fillId="0" borderId="18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vertical="center"/>
    </xf>
    <xf numFmtId="0" fontId="7" fillId="0" borderId="24" xfId="0" applyFont="1" applyFill="1" applyBorder="1" applyAlignment="1">
      <alignment vertical="center"/>
    </xf>
    <xf numFmtId="0" fontId="7" fillId="0" borderId="15" xfId="52" applyFont="1" applyFill="1" applyBorder="1" applyAlignment="1">
      <alignment horizontal="left" vertical="center"/>
    </xf>
    <xf numFmtId="0" fontId="7" fillId="0" borderId="24" xfId="52" applyFont="1" applyFill="1" applyBorder="1" applyAlignment="1">
      <alignment horizontal="left" vertical="center"/>
    </xf>
    <xf numFmtId="0" fontId="9" fillId="0" borderId="16" xfId="52" applyFont="1" applyFill="1" applyBorder="1" applyAlignment="1">
      <alignment horizontal="center" vertical="center" wrapText="1"/>
    </xf>
    <xf numFmtId="0" fontId="9" fillId="0" borderId="0" xfId="52" applyFont="1" applyFill="1" applyBorder="1" applyAlignment="1">
      <alignment horizontal="center" vertical="center" wrapText="1"/>
    </xf>
    <xf numFmtId="0" fontId="9" fillId="0" borderId="17" xfId="52" applyFont="1" applyFill="1" applyBorder="1" applyAlignment="1">
      <alignment horizontal="center" vertical="center" wrapText="1"/>
    </xf>
    <xf numFmtId="0" fontId="9" fillId="0" borderId="22" xfId="52" applyFont="1" applyFill="1" applyBorder="1" applyAlignment="1">
      <alignment horizontal="center" vertical="center" wrapText="1"/>
    </xf>
    <xf numFmtId="0" fontId="9" fillId="0" borderId="23" xfId="52" applyFont="1" applyFill="1" applyBorder="1" applyAlignment="1">
      <alignment horizontal="center" vertical="center" wrapText="1"/>
    </xf>
    <xf numFmtId="0" fontId="9" fillId="0" borderId="18" xfId="52" applyFont="1" applyFill="1" applyBorder="1" applyAlignment="1">
      <alignment horizontal="center" vertical="center" wrapText="1"/>
    </xf>
    <xf numFmtId="0" fontId="7" fillId="0" borderId="19" xfId="52" applyFont="1" applyFill="1" applyBorder="1" applyAlignment="1">
      <alignment horizontal="center" vertical="center"/>
    </xf>
    <xf numFmtId="0" fontId="7" fillId="0" borderId="20" xfId="52" applyFont="1" applyFill="1" applyBorder="1" applyAlignment="1">
      <alignment horizontal="center" vertical="center"/>
    </xf>
    <xf numFmtId="0" fontId="7" fillId="0" borderId="22" xfId="52" applyFont="1" applyFill="1" applyBorder="1" applyAlignment="1">
      <alignment horizontal="center" vertical="center"/>
    </xf>
    <xf numFmtId="0" fontId="7" fillId="0" borderId="18" xfId="52" applyFont="1" applyFill="1" applyBorder="1" applyAlignment="1">
      <alignment horizontal="center" vertical="center"/>
    </xf>
    <xf numFmtId="0" fontId="40" fillId="0" borderId="16" xfId="52" applyFont="1" applyFill="1" applyBorder="1" applyAlignment="1">
      <alignment horizontal="center" vertical="center"/>
    </xf>
    <xf numFmtId="0" fontId="40" fillId="0" borderId="0" xfId="52" applyFont="1" applyFill="1" applyBorder="1" applyAlignment="1">
      <alignment horizontal="center" vertical="center"/>
    </xf>
    <xf numFmtId="0" fontId="40" fillId="0" borderId="17" xfId="52" applyFont="1" applyFill="1" applyBorder="1" applyAlignment="1">
      <alignment horizontal="center" vertical="center"/>
    </xf>
    <xf numFmtId="0" fontId="9" fillId="0" borderId="19" xfId="52" applyFont="1" applyFill="1" applyBorder="1" applyAlignment="1">
      <alignment horizontal="center" vertical="center" wrapText="1"/>
    </xf>
    <xf numFmtId="0" fontId="9" fillId="0" borderId="13" xfId="52" applyFont="1" applyFill="1" applyBorder="1" applyAlignment="1">
      <alignment horizontal="center" vertical="center" wrapText="1"/>
    </xf>
    <xf numFmtId="0" fontId="9" fillId="0" borderId="20" xfId="52" applyFont="1" applyFill="1" applyBorder="1" applyAlignment="1">
      <alignment horizontal="center" vertical="center" wrapText="1"/>
    </xf>
    <xf numFmtId="0" fontId="40" fillId="0" borderId="19" xfId="52" applyFont="1" applyFill="1" applyBorder="1" applyAlignment="1">
      <alignment horizontal="center" vertical="center" wrapText="1"/>
    </xf>
    <xf numFmtId="0" fontId="40" fillId="0" borderId="13" xfId="52" applyFont="1" applyFill="1" applyBorder="1" applyAlignment="1">
      <alignment horizontal="center" vertical="center"/>
    </xf>
    <xf numFmtId="0" fontId="40" fillId="0" borderId="20" xfId="52" applyFont="1" applyFill="1" applyBorder="1" applyAlignment="1">
      <alignment horizontal="center" vertical="center"/>
    </xf>
    <xf numFmtId="0" fontId="40" fillId="0" borderId="22" xfId="52" applyFont="1" applyFill="1" applyBorder="1" applyAlignment="1">
      <alignment horizontal="center" vertical="center"/>
    </xf>
    <xf numFmtId="0" fontId="40" fillId="0" borderId="23" xfId="52" applyFont="1" applyFill="1" applyBorder="1" applyAlignment="1">
      <alignment horizontal="center" vertical="center"/>
    </xf>
    <xf numFmtId="0" fontId="40" fillId="0" borderId="18" xfId="52" applyFont="1" applyFill="1" applyBorder="1" applyAlignment="1">
      <alignment horizontal="center" vertical="center"/>
    </xf>
    <xf numFmtId="0" fontId="7" fillId="0" borderId="15" xfId="52" applyFont="1" applyFill="1" applyBorder="1" applyAlignment="1">
      <alignment horizontal="center" vertical="center"/>
    </xf>
    <xf numFmtId="0" fontId="7" fillId="0" borderId="24" xfId="52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0" fontId="40" fillId="0" borderId="19" xfId="52" applyFont="1" applyFill="1" applyBorder="1" applyAlignment="1">
      <alignment horizontal="center" vertical="center"/>
    </xf>
    <xf numFmtId="0" fontId="6" fillId="0" borderId="14" xfId="52" applyFont="1" applyFill="1" applyBorder="1" applyAlignment="1">
      <alignment horizontal="center" vertical="center" textRotation="90"/>
    </xf>
    <xf numFmtId="0" fontId="6" fillId="0" borderId="11" xfId="52" applyFont="1" applyFill="1" applyBorder="1" applyAlignment="1">
      <alignment horizontal="center" vertical="center" textRotation="90"/>
    </xf>
    <xf numFmtId="0" fontId="6" fillId="0" borderId="21" xfId="52" applyFont="1" applyFill="1" applyBorder="1" applyAlignment="1">
      <alignment horizontal="center" vertical="center" textRotation="90"/>
    </xf>
    <xf numFmtId="49" fontId="3" fillId="0" borderId="14" xfId="52" applyNumberFormat="1" applyFont="1" applyFill="1" applyBorder="1" applyAlignment="1">
      <alignment horizontal="center" vertical="center"/>
    </xf>
    <xf numFmtId="49" fontId="3" fillId="0" borderId="11" xfId="52" applyNumberFormat="1" applyFont="1" applyFill="1" applyBorder="1" applyAlignment="1">
      <alignment horizontal="center" vertical="center"/>
    </xf>
    <xf numFmtId="49" fontId="3" fillId="0" borderId="21" xfId="52" applyNumberFormat="1" applyFont="1" applyFill="1" applyBorder="1" applyAlignment="1">
      <alignment horizontal="center" vertical="center"/>
    </xf>
    <xf numFmtId="0" fontId="39" fillId="0" borderId="13" xfId="52" applyFont="1" applyFill="1" applyBorder="1" applyAlignment="1">
      <alignment horizontal="center" vertical="center"/>
    </xf>
    <xf numFmtId="0" fontId="39" fillId="0" borderId="20" xfId="52" applyFont="1" applyFill="1" applyBorder="1" applyAlignment="1">
      <alignment horizontal="center" vertical="center"/>
    </xf>
    <xf numFmtId="0" fontId="6" fillId="0" borderId="0" xfId="52" applyFont="1" applyFill="1" applyBorder="1" applyAlignment="1">
      <alignment horizontal="center" vertical="center"/>
    </xf>
    <xf numFmtId="0" fontId="6" fillId="0" borderId="17" xfId="52" applyFont="1" applyFill="1" applyBorder="1" applyAlignment="1">
      <alignment horizontal="center" vertical="center"/>
    </xf>
    <xf numFmtId="0" fontId="6" fillId="0" borderId="22" xfId="52" applyFont="1" applyFill="1" applyBorder="1" applyAlignment="1">
      <alignment horizontal="center" vertical="center"/>
    </xf>
    <xf numFmtId="0" fontId="6" fillId="0" borderId="23" xfId="52" applyFont="1" applyFill="1" applyBorder="1" applyAlignment="1">
      <alignment horizontal="center" vertical="center"/>
    </xf>
    <xf numFmtId="0" fontId="6" fillId="0" borderId="18" xfId="52" applyFont="1" applyFill="1" applyBorder="1" applyAlignment="1">
      <alignment horizontal="center" vertical="center"/>
    </xf>
    <xf numFmtId="0" fontId="7" fillId="0" borderId="16" xfId="52" applyFont="1" applyFill="1" applyBorder="1" applyAlignment="1">
      <alignment horizontal="center" vertical="center"/>
    </xf>
    <xf numFmtId="0" fontId="7" fillId="0" borderId="17" xfId="52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 textRotation="90"/>
    </xf>
    <xf numFmtId="49" fontId="33" fillId="0" borderId="10" xfId="0" applyNumberFormat="1" applyFont="1" applyFill="1" applyBorder="1" applyAlignment="1">
      <alignment horizontal="center" vertical="center"/>
    </xf>
    <xf numFmtId="0" fontId="33" fillId="40" borderId="10" xfId="0" applyFont="1" applyFill="1" applyBorder="1" applyAlignment="1">
      <alignment horizontal="center" vertical="center" textRotation="90"/>
    </xf>
    <xf numFmtId="0" fontId="33" fillId="40" borderId="14" xfId="0" applyFont="1" applyFill="1" applyBorder="1" applyAlignment="1">
      <alignment horizontal="center" vertical="center" textRotation="90"/>
    </xf>
    <xf numFmtId="0" fontId="33" fillId="40" borderId="11" xfId="0" applyFont="1" applyFill="1" applyBorder="1" applyAlignment="1">
      <alignment horizontal="center" vertical="center" textRotation="90"/>
    </xf>
    <xf numFmtId="0" fontId="33" fillId="40" borderId="21" xfId="0" applyFont="1" applyFill="1" applyBorder="1" applyAlignment="1">
      <alignment horizontal="center" vertical="center" textRotation="90"/>
    </xf>
    <xf numFmtId="49" fontId="33" fillId="0" borderId="14" xfId="0" applyNumberFormat="1" applyFont="1" applyFill="1" applyBorder="1" applyAlignment="1">
      <alignment horizontal="center" vertical="center"/>
    </xf>
    <xf numFmtId="49" fontId="33" fillId="0" borderId="11" xfId="0" applyNumberFormat="1" applyFont="1" applyFill="1" applyBorder="1" applyAlignment="1">
      <alignment horizontal="center" vertical="center"/>
    </xf>
    <xf numFmtId="49" fontId="33" fillId="0" borderId="21" xfId="0" applyNumberFormat="1" applyFont="1" applyFill="1" applyBorder="1" applyAlignment="1">
      <alignment horizontal="center" vertical="center"/>
    </xf>
  </cellXfs>
  <cellStyles count="72">
    <cellStyle name="20% - Akzent1" xfId="1" xr:uid="{00000000-0005-0000-0000-000000000000}"/>
    <cellStyle name="20% - Akzent2" xfId="2" xr:uid="{00000000-0005-0000-0000-000001000000}"/>
    <cellStyle name="20% - Akzent3" xfId="3" xr:uid="{00000000-0005-0000-0000-000002000000}"/>
    <cellStyle name="20% - Akzent4" xfId="4" xr:uid="{00000000-0005-0000-0000-000003000000}"/>
    <cellStyle name="20% - Akzent5" xfId="5" xr:uid="{00000000-0005-0000-0000-000004000000}"/>
    <cellStyle name="20% - Akzent6" xfId="6" xr:uid="{00000000-0005-0000-0000-000005000000}"/>
    <cellStyle name="40% - Akzent1" xfId="7" xr:uid="{00000000-0005-0000-0000-000006000000}"/>
    <cellStyle name="40% - Akzent2" xfId="8" xr:uid="{00000000-0005-0000-0000-000007000000}"/>
    <cellStyle name="40% - Akzent3" xfId="9" xr:uid="{00000000-0005-0000-0000-000008000000}"/>
    <cellStyle name="40% - Akzent4" xfId="10" xr:uid="{00000000-0005-0000-0000-000009000000}"/>
    <cellStyle name="40% - Akzent5" xfId="11" xr:uid="{00000000-0005-0000-0000-00000A000000}"/>
    <cellStyle name="40% - Akzent6" xfId="12" xr:uid="{00000000-0005-0000-0000-00000B000000}"/>
    <cellStyle name="60% - Akzent1" xfId="13" xr:uid="{00000000-0005-0000-0000-00000C000000}"/>
    <cellStyle name="60% - Akzent2" xfId="14" xr:uid="{00000000-0005-0000-0000-00000D000000}"/>
    <cellStyle name="60% - Akzent3" xfId="15" xr:uid="{00000000-0005-0000-0000-00000E000000}"/>
    <cellStyle name="60% - Akzent4" xfId="16" xr:uid="{00000000-0005-0000-0000-00000F000000}"/>
    <cellStyle name="60% - Akzent5" xfId="17" xr:uid="{00000000-0005-0000-0000-000010000000}"/>
    <cellStyle name="60% - Akzent6" xfId="18" xr:uid="{00000000-0005-0000-0000-000011000000}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Neutral" xfId="31" builtinId="28" customBuiltin="1"/>
    <cellStyle name="Notiz" xfId="32" builtinId="10" customBuiltin="1"/>
    <cellStyle name="Notiz 2" xfId="51" xr:uid="{00000000-0005-0000-0000-000020000000}"/>
    <cellStyle name="Notiz 3" xfId="62" xr:uid="{00000000-0005-0000-0000-000021000000}"/>
    <cellStyle name="Schlecht" xfId="33" builtinId="27" customBuiltin="1"/>
    <cellStyle name="Standard" xfId="0" builtinId="0"/>
    <cellStyle name="Standard 10" xfId="34" xr:uid="{00000000-0005-0000-0000-000024000000}"/>
    <cellStyle name="Standard 10 2" xfId="52" xr:uid="{00000000-0005-0000-0000-000025000000}"/>
    <cellStyle name="Standard 10 3" xfId="63" xr:uid="{00000000-0005-0000-0000-000026000000}"/>
    <cellStyle name="Standard 11" xfId="61" xr:uid="{00000000-0005-0000-0000-000027000000}"/>
    <cellStyle name="Standard 2" xfId="35" xr:uid="{00000000-0005-0000-0000-000028000000}"/>
    <cellStyle name="Standard 2 2" xfId="53" xr:uid="{00000000-0005-0000-0000-000029000000}"/>
    <cellStyle name="Standard 2 3" xfId="64" xr:uid="{00000000-0005-0000-0000-00002A000000}"/>
    <cellStyle name="Standard 3" xfId="36" xr:uid="{00000000-0005-0000-0000-00002B000000}"/>
    <cellStyle name="Standard 3 2" xfId="54" xr:uid="{00000000-0005-0000-0000-00002C000000}"/>
    <cellStyle name="Standard 3 3" xfId="65" xr:uid="{00000000-0005-0000-0000-00002D000000}"/>
    <cellStyle name="Standard 4" xfId="37" xr:uid="{00000000-0005-0000-0000-00002E000000}"/>
    <cellStyle name="Standard 4 2" xfId="55" xr:uid="{00000000-0005-0000-0000-00002F000000}"/>
    <cellStyle name="Standard 4 3" xfId="66" xr:uid="{00000000-0005-0000-0000-000030000000}"/>
    <cellStyle name="Standard 5" xfId="38" xr:uid="{00000000-0005-0000-0000-000031000000}"/>
    <cellStyle name="Standard 5 2" xfId="56" xr:uid="{00000000-0005-0000-0000-000032000000}"/>
    <cellStyle name="Standard 5 3" xfId="67" xr:uid="{00000000-0005-0000-0000-000033000000}"/>
    <cellStyle name="Standard 6" xfId="39" xr:uid="{00000000-0005-0000-0000-000034000000}"/>
    <cellStyle name="Standard 6 2" xfId="57" xr:uid="{00000000-0005-0000-0000-000035000000}"/>
    <cellStyle name="Standard 6 3" xfId="68" xr:uid="{00000000-0005-0000-0000-000036000000}"/>
    <cellStyle name="Standard 7" xfId="40" xr:uid="{00000000-0005-0000-0000-000037000000}"/>
    <cellStyle name="Standard 7 2" xfId="58" xr:uid="{00000000-0005-0000-0000-000038000000}"/>
    <cellStyle name="Standard 7 3" xfId="69" xr:uid="{00000000-0005-0000-0000-000039000000}"/>
    <cellStyle name="Standard 8" xfId="41" xr:uid="{00000000-0005-0000-0000-00003A000000}"/>
    <cellStyle name="Standard 8 2" xfId="59" xr:uid="{00000000-0005-0000-0000-00003B000000}"/>
    <cellStyle name="Standard 8 3" xfId="70" xr:uid="{00000000-0005-0000-0000-00003C000000}"/>
    <cellStyle name="Standard 9" xfId="42" xr:uid="{00000000-0005-0000-0000-00003D000000}"/>
    <cellStyle name="Standard 9 2" xfId="60" xr:uid="{00000000-0005-0000-0000-00003E000000}"/>
    <cellStyle name="Standard 9 3" xfId="71" xr:uid="{00000000-0005-0000-0000-00003F000000}"/>
    <cellStyle name="Überschrift" xfId="43" builtinId="15" customBuiltin="1"/>
    <cellStyle name="Überschrift 1" xfId="44" builtinId="16" customBuiltin="1"/>
    <cellStyle name="Überschrift 2" xfId="45" builtinId="17" customBuiltin="1"/>
    <cellStyle name="Überschrift 3" xfId="46" builtinId="18" customBuiltin="1"/>
    <cellStyle name="Überschrift 4" xfId="47" builtinId="19" customBuiltin="1"/>
    <cellStyle name="Verknüpfte Zelle" xfId="48" builtinId="24" customBuiltin="1"/>
    <cellStyle name="Warnender Text" xfId="49" builtinId="11" customBuiltin="1"/>
    <cellStyle name="Zelle überprüfen" xfId="50" builtinId="23" customBuiltin="1"/>
  </cellStyles>
  <dxfs count="37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ill>
        <patternFill>
          <bgColor indexed="13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ill>
        <patternFill>
          <bgColor indexed="13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  <dxf>
      <fill>
        <patternFill>
          <bgColor indexed="13"/>
        </patternFill>
      </fill>
    </dxf>
  </dxfs>
  <tableStyles count="0" defaultTableStyle="TableStyleMedium2" defaultPivotStyle="PivotStyleLight16"/>
  <colors>
    <mruColors>
      <color rgb="FFFFFF00"/>
      <color rgb="FF00FF00"/>
      <color rgb="FFFFFF66"/>
      <color rgb="FFFFFF99"/>
      <color rgb="FF0066FF"/>
      <color rgb="FF9966FF"/>
      <color rgb="FFCC99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meine%20Dateien/eigene%20Exceldateien/Stundenplanung/SS10/Semesterplanung%20Sommersemester%20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S_10_ MB"/>
      <sheetName val="SS_10_WIW"/>
      <sheetName val="SS 10 Lehrbelastung"/>
      <sheetName val="Plan MB"/>
      <sheetName val="Plan WIW"/>
      <sheetName val="Plan ET"/>
      <sheetName val="Abfrage Lehrende"/>
      <sheetName val="Raumabfrage"/>
      <sheetName val="SS 2009 Räume"/>
      <sheetName val="Druck MB_2_Sem  "/>
      <sheetName val="Druck MB_4_Sem"/>
      <sheetName val="Druck MB_6_Sem"/>
      <sheetName val="Druck MB_8_Sem"/>
      <sheetName val="Druck WIW_2_Sem"/>
      <sheetName val="Druck WIW_4_Sem"/>
      <sheetName val="Druck WIW_6_Se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I164"/>
  <sheetViews>
    <sheetView topLeftCell="AN1" zoomScale="70" zoomScaleNormal="70" workbookViewId="0">
      <selection activeCell="AQ7" sqref="AQ7"/>
    </sheetView>
  </sheetViews>
  <sheetFormatPr baseColWidth="10" defaultRowHeight="13"/>
  <cols>
    <col min="1" max="1" width="6.5" style="7" customWidth="1"/>
    <col min="2" max="2" width="5.83203125" style="26" bestFit="1" customWidth="1"/>
    <col min="3" max="3" width="70" style="29" bestFit="1" customWidth="1"/>
    <col min="4" max="4" width="6.6640625" style="28" customWidth="1"/>
    <col min="5" max="5" width="19" style="29" bestFit="1" customWidth="1"/>
    <col min="6" max="6" width="19" style="29" customWidth="1"/>
    <col min="7" max="7" width="16" style="29" bestFit="1" customWidth="1"/>
    <col min="8" max="8" width="15.33203125" style="29" bestFit="1" customWidth="1"/>
    <col min="9" max="9" width="10.5" style="29" bestFit="1" customWidth="1"/>
    <col min="10" max="10" width="3.6640625" style="27" customWidth="1"/>
    <col min="11" max="11" width="67.5" style="29" customWidth="1"/>
    <col min="12" max="12" width="6.6640625" style="28" customWidth="1"/>
    <col min="13" max="13" width="19" style="29" bestFit="1" customWidth="1"/>
    <col min="14" max="14" width="19" style="29" customWidth="1"/>
    <col min="15" max="16" width="17.6640625" style="29" bestFit="1" customWidth="1"/>
    <col min="17" max="17" width="10.5" style="29" bestFit="1" customWidth="1"/>
    <col min="18" max="18" width="3.6640625" style="109" customWidth="1"/>
    <col min="19" max="19" width="59.1640625" style="29" bestFit="1" customWidth="1"/>
    <col min="20" max="20" width="6.5" style="28" bestFit="1" customWidth="1"/>
    <col min="21" max="21" width="20.1640625" style="29" bestFit="1" customWidth="1"/>
    <col min="22" max="22" width="20.5" style="29" bestFit="1" customWidth="1"/>
    <col min="23" max="24" width="17.6640625" style="29" bestFit="1" customWidth="1"/>
    <col min="25" max="25" width="10.5" style="29" bestFit="1" customWidth="1"/>
    <col min="26" max="26" width="3.5" style="72" customWidth="1"/>
    <col min="27" max="27" width="48.5" style="73" bestFit="1" customWidth="1"/>
    <col min="28" max="28" width="6.5" style="74" bestFit="1" customWidth="1"/>
    <col min="29" max="29" width="20.1640625" style="29" bestFit="1" customWidth="1"/>
    <col min="30" max="30" width="10.83203125" style="29" bestFit="1" customWidth="1"/>
    <col min="31" max="31" width="16" style="29" bestFit="1" customWidth="1"/>
    <col min="32" max="32" width="15.6640625" style="29" bestFit="1" customWidth="1"/>
    <col min="33" max="33" width="10.33203125" style="79" bestFit="1" customWidth="1"/>
    <col min="34" max="34" width="5" style="80" customWidth="1"/>
    <col min="35" max="35" width="75.6640625" style="80" customWidth="1"/>
    <col min="36" max="36" width="13.6640625" style="80" customWidth="1"/>
    <col min="37" max="38" width="20.6640625" style="80" customWidth="1"/>
    <col min="39" max="40" width="16.33203125" style="80" customWidth="1"/>
    <col min="41" max="41" width="10.6640625" style="80" customWidth="1"/>
    <col min="42" max="42" width="5" style="80" customWidth="1"/>
    <col min="43" max="43" width="77.5" style="29" bestFit="1" customWidth="1"/>
    <col min="44" max="44" width="6.6640625" style="28" customWidth="1"/>
    <col min="45" max="45" width="20.5" style="29" bestFit="1" customWidth="1"/>
    <col min="46" max="46" width="20.5" style="29" customWidth="1"/>
    <col min="47" max="48" width="16.1640625" style="29" bestFit="1" customWidth="1"/>
    <col min="49" max="49" width="10.5" style="75" bestFit="1" customWidth="1"/>
    <col min="50" max="50" width="3.6640625" style="24" customWidth="1"/>
    <col min="51" max="51" width="82.83203125" style="2" bestFit="1" customWidth="1"/>
    <col min="52" max="52" width="6.5" style="2" bestFit="1" customWidth="1"/>
    <col min="53" max="53" width="21.5" style="2" bestFit="1" customWidth="1"/>
    <col min="54" max="54" width="13.83203125" style="2" bestFit="1" customWidth="1"/>
    <col min="55" max="55" width="16" style="2" bestFit="1" customWidth="1"/>
    <col min="56" max="56" width="15.6640625" style="2" bestFit="1" customWidth="1"/>
    <col min="57" max="57" width="10.33203125" style="2" bestFit="1" customWidth="1"/>
    <col min="58" max="60" width="11.5" style="4"/>
  </cols>
  <sheetData>
    <row r="1" spans="1:61" s="47" customFormat="1" ht="44.25" customHeight="1">
      <c r="A1" s="1250" t="s">
        <v>40</v>
      </c>
      <c r="B1" s="1251"/>
      <c r="C1" s="1232" t="s">
        <v>369</v>
      </c>
      <c r="D1" s="1233"/>
      <c r="E1" s="1233"/>
      <c r="F1" s="1233"/>
      <c r="G1" s="1233"/>
      <c r="H1" s="1233"/>
      <c r="I1" s="1234"/>
      <c r="J1" s="13"/>
      <c r="K1" s="1232" t="s">
        <v>420</v>
      </c>
      <c r="L1" s="1233"/>
      <c r="M1" s="1233"/>
      <c r="N1" s="1233"/>
      <c r="O1" s="1233"/>
      <c r="P1" s="1233"/>
      <c r="Q1" s="1234"/>
      <c r="R1" s="13"/>
      <c r="S1" s="1232" t="s">
        <v>317</v>
      </c>
      <c r="T1" s="1233"/>
      <c r="U1" s="1233"/>
      <c r="V1" s="1233"/>
      <c r="W1" s="1233"/>
      <c r="X1" s="1233"/>
      <c r="Y1" s="1234"/>
      <c r="Z1" s="1090"/>
      <c r="AA1" s="1232" t="s">
        <v>299</v>
      </c>
      <c r="AB1" s="1258"/>
      <c r="AC1" s="1258"/>
      <c r="AD1" s="1258"/>
      <c r="AE1" s="1258"/>
      <c r="AF1" s="1258"/>
      <c r="AG1" s="1258"/>
      <c r="AH1" s="105"/>
      <c r="AI1" s="1232" t="s">
        <v>403</v>
      </c>
      <c r="AJ1" s="1238"/>
      <c r="AK1" s="1238"/>
      <c r="AL1" s="1238"/>
      <c r="AM1" s="1238"/>
      <c r="AN1" s="1238"/>
      <c r="AO1" s="1239"/>
      <c r="AP1" s="1103"/>
      <c r="AQ1" s="1232" t="s">
        <v>318</v>
      </c>
      <c r="AR1" s="1238"/>
      <c r="AS1" s="1238"/>
      <c r="AT1" s="1238"/>
      <c r="AU1" s="1238"/>
      <c r="AV1" s="1238"/>
      <c r="AW1" s="1239"/>
      <c r="AX1" s="57"/>
      <c r="AY1" s="1232" t="s">
        <v>325</v>
      </c>
      <c r="AZ1" s="1238"/>
      <c r="BA1" s="1238"/>
      <c r="BB1" s="1238"/>
      <c r="BC1" s="1238"/>
      <c r="BD1" s="1238"/>
      <c r="BE1" s="1239"/>
      <c r="BF1" s="287"/>
      <c r="BG1" s="287"/>
      <c r="BH1" s="58"/>
    </row>
    <row r="2" spans="1:61" s="47" customFormat="1" ht="47.25" customHeight="1">
      <c r="A2" s="1252"/>
      <c r="B2" s="1253"/>
      <c r="C2" s="1235"/>
      <c r="D2" s="1236"/>
      <c r="E2" s="1236"/>
      <c r="F2" s="1236"/>
      <c r="G2" s="1236"/>
      <c r="H2" s="1236"/>
      <c r="I2" s="1237"/>
      <c r="J2" s="14"/>
      <c r="K2" s="1235"/>
      <c r="L2" s="1236"/>
      <c r="M2" s="1236"/>
      <c r="N2" s="1236"/>
      <c r="O2" s="1236"/>
      <c r="P2" s="1236"/>
      <c r="Q2" s="1237"/>
      <c r="R2" s="14"/>
      <c r="S2" s="1235"/>
      <c r="T2" s="1236"/>
      <c r="U2" s="1236"/>
      <c r="V2" s="1236"/>
      <c r="W2" s="1236"/>
      <c r="X2" s="1236"/>
      <c r="Y2" s="1237"/>
      <c r="Z2" s="396"/>
      <c r="AA2" s="1259"/>
      <c r="AB2" s="1260"/>
      <c r="AC2" s="1260"/>
      <c r="AD2" s="1260"/>
      <c r="AE2" s="1260"/>
      <c r="AF2" s="1260"/>
      <c r="AG2" s="1260"/>
      <c r="AH2" s="220"/>
      <c r="AI2" s="1240"/>
      <c r="AJ2" s="1241"/>
      <c r="AK2" s="1241"/>
      <c r="AL2" s="1241"/>
      <c r="AM2" s="1241"/>
      <c r="AN2" s="1241"/>
      <c r="AO2" s="1242"/>
      <c r="AP2" s="1095"/>
      <c r="AQ2" s="1261"/>
      <c r="AR2" s="1262"/>
      <c r="AS2" s="1262"/>
      <c r="AT2" s="1262"/>
      <c r="AU2" s="1262"/>
      <c r="AV2" s="1262"/>
      <c r="AW2" s="1263"/>
      <c r="AX2" s="1098"/>
      <c r="AY2" s="1261"/>
      <c r="AZ2" s="1262"/>
      <c r="BA2" s="1262"/>
      <c r="BB2" s="1262"/>
      <c r="BC2" s="1262"/>
      <c r="BD2" s="1262"/>
      <c r="BE2" s="1263"/>
      <c r="BF2" s="287"/>
      <c r="BG2" s="287"/>
      <c r="BH2" s="58"/>
    </row>
    <row r="3" spans="1:61" s="47" customFormat="1" ht="23.25" customHeight="1">
      <c r="A3" s="1252"/>
      <c r="B3" s="1253"/>
      <c r="C3" s="1101" t="s">
        <v>37</v>
      </c>
      <c r="D3" s="1102" t="s">
        <v>45</v>
      </c>
      <c r="E3" s="1101" t="s">
        <v>38</v>
      </c>
      <c r="F3" s="328"/>
      <c r="G3" s="1243" t="s">
        <v>60</v>
      </c>
      <c r="H3" s="1244"/>
      <c r="I3" s="328" t="s">
        <v>39</v>
      </c>
      <c r="J3" s="59"/>
      <c r="K3" s="329" t="s">
        <v>37</v>
      </c>
      <c r="L3" s="1102" t="s">
        <v>45</v>
      </c>
      <c r="M3" s="1250" t="s">
        <v>38</v>
      </c>
      <c r="N3" s="1251"/>
      <c r="O3" s="1256" t="s">
        <v>60</v>
      </c>
      <c r="P3" s="1257"/>
      <c r="Q3" s="328" t="s">
        <v>39</v>
      </c>
      <c r="R3" s="351"/>
      <c r="S3" s="273" t="s">
        <v>37</v>
      </c>
      <c r="T3" s="1092" t="s">
        <v>45</v>
      </c>
      <c r="U3" s="1101" t="s">
        <v>38</v>
      </c>
      <c r="V3" s="328"/>
      <c r="W3" s="1256" t="s">
        <v>60</v>
      </c>
      <c r="X3" s="1257"/>
      <c r="Y3" s="1101" t="s">
        <v>39</v>
      </c>
      <c r="Z3" s="59"/>
      <c r="AA3" s="329" t="s">
        <v>37</v>
      </c>
      <c r="AB3" s="1102" t="s">
        <v>45</v>
      </c>
      <c r="AC3" s="1101" t="s">
        <v>38</v>
      </c>
      <c r="AD3" s="328"/>
      <c r="AE3" s="1256" t="s">
        <v>60</v>
      </c>
      <c r="AF3" s="1257"/>
      <c r="AG3" s="328" t="s">
        <v>39</v>
      </c>
      <c r="AH3" s="1095"/>
      <c r="AI3" s="1101" t="s">
        <v>37</v>
      </c>
      <c r="AJ3" s="1091" t="s">
        <v>45</v>
      </c>
      <c r="AK3" s="1101" t="s">
        <v>38</v>
      </c>
      <c r="AL3" s="1102"/>
      <c r="AM3" s="1243" t="s">
        <v>60</v>
      </c>
      <c r="AN3" s="1244"/>
      <c r="AO3" s="1102" t="s">
        <v>39</v>
      </c>
      <c r="AP3" s="1096"/>
      <c r="AQ3" s="273" t="s">
        <v>37</v>
      </c>
      <c r="AR3" s="1091" t="s">
        <v>45</v>
      </c>
      <c r="AS3" s="1101" t="s">
        <v>38</v>
      </c>
      <c r="AT3" s="328"/>
      <c r="AU3" s="1243" t="s">
        <v>60</v>
      </c>
      <c r="AV3" s="1244"/>
      <c r="AW3" s="1101" t="s">
        <v>39</v>
      </c>
      <c r="AX3" s="15"/>
      <c r="AY3" s="1101" t="s">
        <v>37</v>
      </c>
      <c r="AZ3" s="1099" t="s">
        <v>45</v>
      </c>
      <c r="BA3" s="1101" t="s">
        <v>38</v>
      </c>
      <c r="BB3" s="328"/>
      <c r="BC3" s="1243" t="s">
        <v>60</v>
      </c>
      <c r="BD3" s="1244"/>
      <c r="BE3" s="1101" t="s">
        <v>39</v>
      </c>
      <c r="BF3" s="287"/>
      <c r="BG3" s="287"/>
      <c r="BH3" s="58"/>
    </row>
    <row r="4" spans="1:61" s="48" customFormat="1" ht="27" customHeight="1">
      <c r="A4" s="1254"/>
      <c r="B4" s="1255"/>
      <c r="C4" s="348"/>
      <c r="D4" s="1093"/>
      <c r="E4" s="349"/>
      <c r="F4" s="349"/>
      <c r="G4" s="330" t="s">
        <v>36</v>
      </c>
      <c r="H4" s="330" t="s">
        <v>32</v>
      </c>
      <c r="I4" s="350"/>
      <c r="J4" s="59"/>
      <c r="K4" s="49"/>
      <c r="L4" s="347"/>
      <c r="M4" s="1248"/>
      <c r="N4" s="1249"/>
      <c r="O4" s="330" t="s">
        <v>36</v>
      </c>
      <c r="P4" s="330" t="s">
        <v>32</v>
      </c>
      <c r="Q4" s="350"/>
      <c r="R4" s="351"/>
      <c r="S4" s="167"/>
      <c r="T4" s="1094"/>
      <c r="U4" s="349"/>
      <c r="V4" s="349"/>
      <c r="W4" s="330" t="s">
        <v>36</v>
      </c>
      <c r="X4" s="330" t="s">
        <v>32</v>
      </c>
      <c r="Y4" s="352"/>
      <c r="Z4" s="59"/>
      <c r="AA4" s="353"/>
      <c r="AB4" s="333"/>
      <c r="AC4" s="349"/>
      <c r="AD4" s="349"/>
      <c r="AE4" s="1101" t="s">
        <v>36</v>
      </c>
      <c r="AF4" s="1101" t="s">
        <v>32</v>
      </c>
      <c r="AG4" s="350"/>
      <c r="AH4" s="354"/>
      <c r="AI4" s="352"/>
      <c r="AJ4" s="352"/>
      <c r="AK4" s="352"/>
      <c r="AL4" s="239"/>
      <c r="AM4" s="330" t="s">
        <v>36</v>
      </c>
      <c r="AN4" s="330" t="s">
        <v>32</v>
      </c>
      <c r="AO4" s="352"/>
      <c r="AP4" s="239"/>
      <c r="AQ4" s="349"/>
      <c r="AR4" s="347"/>
      <c r="AS4" s="349"/>
      <c r="AT4" s="349"/>
      <c r="AU4" s="330" t="s">
        <v>36</v>
      </c>
      <c r="AV4" s="330" t="s">
        <v>32</v>
      </c>
      <c r="AW4" s="352"/>
      <c r="AX4" s="30"/>
      <c r="AY4" s="349"/>
      <c r="AZ4" s="1094"/>
      <c r="BA4" s="349"/>
      <c r="BB4" s="349"/>
      <c r="BC4" s="330" t="s">
        <v>36</v>
      </c>
      <c r="BD4" s="330" t="s">
        <v>32</v>
      </c>
      <c r="BE4" s="352"/>
      <c r="BF4" s="288"/>
      <c r="BG4" s="288"/>
      <c r="BH4" s="60"/>
    </row>
    <row r="5" spans="1:61" s="8" customFormat="1" ht="18">
      <c r="A5" s="1264" t="s">
        <v>49</v>
      </c>
      <c r="B5" s="1245" t="s">
        <v>54</v>
      </c>
      <c r="C5" s="1144" t="s">
        <v>66</v>
      </c>
      <c r="D5" s="358" t="s">
        <v>16</v>
      </c>
      <c r="E5" s="336" t="s">
        <v>139</v>
      </c>
      <c r="F5" s="336"/>
      <c r="G5" s="336" t="s">
        <v>47</v>
      </c>
      <c r="H5" s="336" t="s">
        <v>47</v>
      </c>
      <c r="I5" s="295" t="s">
        <v>64</v>
      </c>
      <c r="J5" s="272"/>
      <c r="K5" s="239" t="s">
        <v>276</v>
      </c>
      <c r="L5" s="356" t="s">
        <v>46</v>
      </c>
      <c r="M5" s="331" t="s">
        <v>196</v>
      </c>
      <c r="N5" s="331" t="s">
        <v>303</v>
      </c>
      <c r="O5" s="331" t="s">
        <v>44</v>
      </c>
      <c r="P5" s="331" t="s">
        <v>43</v>
      </c>
      <c r="Q5" s="274" t="s">
        <v>324</v>
      </c>
      <c r="R5" s="331"/>
      <c r="S5" s="273" t="s">
        <v>274</v>
      </c>
      <c r="T5" s="292" t="s">
        <v>16</v>
      </c>
      <c r="U5" s="295" t="s">
        <v>8</v>
      </c>
      <c r="V5" s="295"/>
      <c r="W5" s="295" t="s">
        <v>47</v>
      </c>
      <c r="X5" s="295" t="s">
        <v>47</v>
      </c>
      <c r="Y5" s="295" t="s">
        <v>102</v>
      </c>
      <c r="Z5" s="229"/>
      <c r="AA5" s="351"/>
      <c r="AB5" s="356"/>
      <c r="AC5" s="331"/>
      <c r="AD5" s="331"/>
      <c r="AE5" s="295"/>
      <c r="AF5" s="295"/>
      <c r="AG5" s="331"/>
      <c r="AH5" s="250"/>
      <c r="AI5" s="357" t="s">
        <v>394</v>
      </c>
      <c r="AJ5" s="338" t="s">
        <v>395</v>
      </c>
      <c r="AK5" s="336" t="s">
        <v>8</v>
      </c>
      <c r="AL5" s="336"/>
      <c r="AM5" s="336" t="s">
        <v>47</v>
      </c>
      <c r="AN5" s="336" t="s">
        <v>47</v>
      </c>
      <c r="AO5" s="336" t="s">
        <v>90</v>
      </c>
      <c r="AP5" s="168"/>
      <c r="AQ5" s="262" t="s">
        <v>233</v>
      </c>
      <c r="AR5" s="291" t="s">
        <v>16</v>
      </c>
      <c r="AS5" s="331" t="s">
        <v>67</v>
      </c>
      <c r="AT5" s="332"/>
      <c r="AU5" s="332" t="s">
        <v>300</v>
      </c>
      <c r="AV5" s="332" t="s">
        <v>300</v>
      </c>
      <c r="AW5" s="331" t="s">
        <v>98</v>
      </c>
      <c r="AX5" s="166"/>
      <c r="AY5" s="1169" t="s">
        <v>337</v>
      </c>
      <c r="AZ5" s="1174" t="s">
        <v>17</v>
      </c>
      <c r="BA5" s="1167" t="s">
        <v>105</v>
      </c>
      <c r="BB5" s="1167"/>
      <c r="BC5" s="1170" t="s">
        <v>47</v>
      </c>
      <c r="BD5" s="1170" t="s">
        <v>47</v>
      </c>
      <c r="BE5" s="1167" t="s">
        <v>89</v>
      </c>
      <c r="BF5" s="165"/>
      <c r="BG5" s="165"/>
      <c r="BH5" s="165"/>
      <c r="BI5" s="169"/>
    </row>
    <row r="6" spans="1:61" s="3" customFormat="1" ht="18">
      <c r="A6" s="1265"/>
      <c r="B6" s="1246"/>
      <c r="C6" s="331" t="s">
        <v>321</v>
      </c>
      <c r="D6" s="360"/>
      <c r="E6" s="335"/>
      <c r="F6" s="335"/>
      <c r="G6" s="335"/>
      <c r="H6" s="335"/>
      <c r="I6" s="274"/>
      <c r="J6" s="276"/>
      <c r="K6" s="351"/>
      <c r="L6" s="356"/>
      <c r="M6" s="331"/>
      <c r="N6" s="331" t="s">
        <v>176</v>
      </c>
      <c r="O6" s="331"/>
      <c r="P6" s="331"/>
      <c r="Q6" s="331"/>
      <c r="R6" s="331"/>
      <c r="S6" s="275"/>
      <c r="T6" s="356"/>
      <c r="U6" s="331"/>
      <c r="V6" s="331"/>
      <c r="W6" s="331"/>
      <c r="X6" s="331"/>
      <c r="Y6" s="332"/>
      <c r="Z6" s="228"/>
      <c r="AA6" s="351"/>
      <c r="AB6" s="356"/>
      <c r="AC6" s="331"/>
      <c r="AD6" s="331"/>
      <c r="AE6" s="331"/>
      <c r="AF6" s="331"/>
      <c r="AG6" s="331"/>
      <c r="AH6" s="82"/>
      <c r="AI6" s="1150" t="s">
        <v>444</v>
      </c>
      <c r="AJ6" s="1153" t="s">
        <v>397</v>
      </c>
      <c r="AK6" s="1153" t="s">
        <v>9</v>
      </c>
      <c r="AL6" s="1153"/>
      <c r="AM6" s="1153" t="s">
        <v>445</v>
      </c>
      <c r="AN6" s="1153" t="s">
        <v>445</v>
      </c>
      <c r="AO6" s="1153" t="s">
        <v>413</v>
      </c>
      <c r="AP6" s="82"/>
      <c r="AQ6" s="346"/>
      <c r="AR6" s="356"/>
      <c r="AS6" s="331"/>
      <c r="AT6" s="331"/>
      <c r="AU6" s="331"/>
      <c r="AV6" s="331"/>
      <c r="AW6" s="331"/>
      <c r="AX6" s="9"/>
      <c r="AY6" s="346"/>
      <c r="AZ6" s="356"/>
      <c r="BA6" s="331"/>
      <c r="BB6" s="331"/>
      <c r="BC6" s="331"/>
      <c r="BD6" s="331"/>
      <c r="BE6" s="331"/>
      <c r="BF6" s="6"/>
      <c r="BG6" s="6"/>
      <c r="BH6" s="6"/>
      <c r="BI6" s="64"/>
    </row>
    <row r="7" spans="1:61" s="3" customFormat="1" ht="18">
      <c r="A7" s="1265"/>
      <c r="B7" s="1246"/>
      <c r="C7" s="331"/>
      <c r="D7" s="360"/>
      <c r="E7" s="335"/>
      <c r="F7" s="335"/>
      <c r="G7" s="335"/>
      <c r="H7" s="335"/>
      <c r="I7" s="274"/>
      <c r="J7" s="276"/>
      <c r="K7" s="1160" t="s">
        <v>421</v>
      </c>
      <c r="L7" s="1154" t="s">
        <v>46</v>
      </c>
      <c r="M7" s="1161" t="s">
        <v>19</v>
      </c>
      <c r="N7" s="1155"/>
      <c r="O7" s="1155" t="s">
        <v>419</v>
      </c>
      <c r="P7" s="1155" t="s">
        <v>419</v>
      </c>
      <c r="Q7" s="1162" t="s">
        <v>131</v>
      </c>
      <c r="R7" s="331"/>
      <c r="S7" s="293"/>
      <c r="T7" s="356"/>
      <c r="U7" s="331"/>
      <c r="V7" s="331"/>
      <c r="W7" s="331"/>
      <c r="X7" s="331"/>
      <c r="Y7" s="331"/>
      <c r="Z7" s="228"/>
      <c r="AA7" s="351"/>
      <c r="AB7" s="356"/>
      <c r="AC7" s="331"/>
      <c r="AD7" s="331"/>
      <c r="AE7" s="331"/>
      <c r="AF7" s="331"/>
      <c r="AG7" s="331"/>
      <c r="AH7" s="82"/>
      <c r="AI7" s="50"/>
      <c r="AJ7" s="1118"/>
      <c r="AK7" s="50"/>
      <c r="AL7" s="50"/>
      <c r="AM7" s="50"/>
      <c r="AN7" s="50"/>
      <c r="AO7" s="359"/>
      <c r="AP7" s="51"/>
      <c r="AQ7" s="351"/>
      <c r="AR7" s="356"/>
      <c r="AS7" s="331"/>
      <c r="AT7" s="331"/>
      <c r="AU7" s="331"/>
      <c r="AV7" s="331"/>
      <c r="AW7" s="331"/>
      <c r="AX7" s="9"/>
      <c r="AY7" s="359"/>
      <c r="AZ7" s="148"/>
      <c r="BA7" s="185"/>
      <c r="BB7" s="185"/>
      <c r="BC7" s="185"/>
      <c r="BD7" s="185"/>
      <c r="BE7" s="331"/>
      <c r="BF7" s="6"/>
      <c r="BG7" s="6"/>
      <c r="BH7" s="6"/>
      <c r="BI7" s="64"/>
    </row>
    <row r="8" spans="1:61" s="3" customFormat="1" ht="18">
      <c r="A8" s="1265"/>
      <c r="B8" s="1246"/>
      <c r="C8" s="351"/>
      <c r="D8" s="356"/>
      <c r="E8" s="331"/>
      <c r="F8" s="331"/>
      <c r="G8" s="331"/>
      <c r="H8" s="331"/>
      <c r="I8" s="331"/>
      <c r="J8" s="276"/>
      <c r="K8" s="351"/>
      <c r="L8" s="356"/>
      <c r="M8" s="331"/>
      <c r="N8" s="331"/>
      <c r="O8" s="331"/>
      <c r="P8" s="331"/>
      <c r="Q8" s="331"/>
      <c r="R8" s="331"/>
      <c r="S8" s="359"/>
      <c r="T8" s="91"/>
      <c r="U8" s="87"/>
      <c r="V8" s="87"/>
      <c r="W8" s="87"/>
      <c r="X8" s="87"/>
      <c r="Y8" s="332"/>
      <c r="Z8" s="228"/>
      <c r="AA8" s="351"/>
      <c r="AB8" s="356"/>
      <c r="AC8" s="331"/>
      <c r="AD8" s="331"/>
      <c r="AE8" s="331"/>
      <c r="AF8" s="331"/>
      <c r="AG8" s="331"/>
      <c r="AH8" s="82"/>
      <c r="AI8" s="50"/>
      <c r="AJ8" s="1118"/>
      <c r="AK8" s="50"/>
      <c r="AL8" s="50"/>
      <c r="AM8" s="50"/>
      <c r="AN8" s="50"/>
      <c r="AO8" s="359"/>
      <c r="AP8" s="51"/>
      <c r="AQ8" s="362"/>
      <c r="AR8" s="361"/>
      <c r="AS8" s="363"/>
      <c r="AT8" s="363"/>
      <c r="AU8" s="363"/>
      <c r="AV8" s="363"/>
      <c r="AW8" s="363"/>
      <c r="AX8" s="9"/>
      <c r="AY8" s="362"/>
      <c r="AZ8" s="196"/>
      <c r="BA8" s="363"/>
      <c r="BB8" s="363"/>
      <c r="BC8" s="363"/>
      <c r="BD8" s="363"/>
      <c r="BE8" s="363"/>
      <c r="BF8" s="6"/>
      <c r="BG8" s="6"/>
      <c r="BH8" s="6"/>
      <c r="BI8" s="64"/>
    </row>
    <row r="9" spans="1:61" s="8" customFormat="1" ht="18">
      <c r="A9" s="1265"/>
      <c r="B9" s="1247"/>
      <c r="C9" s="352"/>
      <c r="D9" s="347"/>
      <c r="E9" s="349"/>
      <c r="F9" s="349"/>
      <c r="G9" s="349"/>
      <c r="H9" s="349"/>
      <c r="I9" s="349"/>
      <c r="J9" s="272"/>
      <c r="K9" s="352"/>
      <c r="L9" s="347"/>
      <c r="M9" s="349"/>
      <c r="N9" s="349"/>
      <c r="O9" s="349"/>
      <c r="P9" s="349"/>
      <c r="Q9" s="349"/>
      <c r="R9" s="331"/>
      <c r="S9" s="275"/>
      <c r="T9" s="356"/>
      <c r="U9" s="331"/>
      <c r="V9" s="331"/>
      <c r="W9" s="331"/>
      <c r="X9" s="331"/>
      <c r="Y9" s="332"/>
      <c r="Z9" s="229"/>
      <c r="AA9" s="352"/>
      <c r="AB9" s="347"/>
      <c r="AC9" s="349"/>
      <c r="AD9" s="349"/>
      <c r="AE9" s="349"/>
      <c r="AF9" s="349"/>
      <c r="AG9" s="349"/>
      <c r="AH9" s="250"/>
      <c r="AI9" s="1112"/>
      <c r="AJ9" s="254"/>
      <c r="AK9" s="302"/>
      <c r="AL9" s="302"/>
      <c r="AM9" s="302"/>
      <c r="AN9" s="302"/>
      <c r="AO9" s="218"/>
      <c r="AP9" s="168"/>
      <c r="AQ9" s="193"/>
      <c r="AR9" s="193"/>
      <c r="AS9" s="193"/>
      <c r="AT9" s="193"/>
      <c r="AU9" s="193"/>
      <c r="AV9" s="193"/>
      <c r="AW9" s="193"/>
      <c r="AX9" s="166"/>
      <c r="AY9" s="193"/>
      <c r="AZ9" s="149"/>
      <c r="BA9" s="193"/>
      <c r="BB9" s="193"/>
      <c r="BC9" s="193"/>
      <c r="BD9" s="193"/>
      <c r="BE9" s="193"/>
      <c r="BF9" s="165"/>
      <c r="BG9" s="165"/>
      <c r="BH9" s="165"/>
      <c r="BI9" s="169"/>
    </row>
    <row r="10" spans="1:61" s="8" customFormat="1" ht="18">
      <c r="A10" s="1265"/>
      <c r="B10" s="1245">
        <v>10</v>
      </c>
      <c r="C10" s="1144" t="s">
        <v>179</v>
      </c>
      <c r="D10" s="358" t="s">
        <v>16</v>
      </c>
      <c r="E10" s="295" t="s">
        <v>139</v>
      </c>
      <c r="F10" s="295"/>
      <c r="G10" s="295" t="s">
        <v>47</v>
      </c>
      <c r="H10" s="295" t="s">
        <v>47</v>
      </c>
      <c r="I10" s="295" t="s">
        <v>64</v>
      </c>
      <c r="J10" s="250"/>
      <c r="K10" s="359" t="s">
        <v>281</v>
      </c>
      <c r="L10" s="356" t="s">
        <v>46</v>
      </c>
      <c r="M10" s="355" t="s">
        <v>142</v>
      </c>
      <c r="N10" s="355" t="s">
        <v>315</v>
      </c>
      <c r="O10" s="331" t="s">
        <v>43</v>
      </c>
      <c r="P10" s="331" t="s">
        <v>44</v>
      </c>
      <c r="Q10" s="331" t="s">
        <v>230</v>
      </c>
      <c r="R10" s="92"/>
      <c r="S10" s="1144" t="s">
        <v>181</v>
      </c>
      <c r="T10" s="358" t="s">
        <v>75</v>
      </c>
      <c r="U10" s="295" t="s">
        <v>20</v>
      </c>
      <c r="V10" s="295" t="s">
        <v>176</v>
      </c>
      <c r="W10" s="295" t="s">
        <v>235</v>
      </c>
      <c r="X10" s="295" t="s">
        <v>235</v>
      </c>
      <c r="Y10" s="295" t="s">
        <v>324</v>
      </c>
      <c r="Z10" s="231"/>
      <c r="AA10" s="351" t="s">
        <v>251</v>
      </c>
      <c r="AB10" s="356" t="s">
        <v>74</v>
      </c>
      <c r="AC10" s="331" t="s">
        <v>142</v>
      </c>
      <c r="AD10" s="331"/>
      <c r="AE10" s="331" t="s">
        <v>47</v>
      </c>
      <c r="AF10" s="331" t="s">
        <v>47</v>
      </c>
      <c r="AG10" s="331" t="s">
        <v>94</v>
      </c>
      <c r="AH10" s="69"/>
      <c r="AI10" s="1150" t="s">
        <v>446</v>
      </c>
      <c r="AJ10" s="1167" t="s">
        <v>395</v>
      </c>
      <c r="AK10" s="336" t="s">
        <v>9</v>
      </c>
      <c r="AL10" s="336"/>
      <c r="AM10" s="336" t="s">
        <v>47</v>
      </c>
      <c r="AN10" s="336" t="s">
        <v>47</v>
      </c>
      <c r="AO10" s="336" t="s">
        <v>90</v>
      </c>
      <c r="AP10" s="69"/>
      <c r="AQ10" s="262" t="s">
        <v>233</v>
      </c>
      <c r="AR10" s="356" t="s">
        <v>17</v>
      </c>
      <c r="AS10" s="331" t="s">
        <v>67</v>
      </c>
      <c r="AT10" s="331"/>
      <c r="AU10" s="331" t="s">
        <v>300</v>
      </c>
      <c r="AV10" s="331" t="s">
        <v>300</v>
      </c>
      <c r="AW10" s="331" t="s">
        <v>98</v>
      </c>
      <c r="AX10" s="166"/>
      <c r="AY10" s="1173" t="s">
        <v>374</v>
      </c>
      <c r="AZ10" s="1154" t="s">
        <v>17</v>
      </c>
      <c r="BA10" s="1155" t="s">
        <v>2</v>
      </c>
      <c r="BB10" s="1155"/>
      <c r="BC10" s="1155" t="s">
        <v>236</v>
      </c>
      <c r="BD10" s="1155" t="s">
        <v>236</v>
      </c>
      <c r="BE10" s="1155" t="s">
        <v>132</v>
      </c>
      <c r="BF10" s="165"/>
      <c r="BG10" s="165"/>
      <c r="BH10" s="165"/>
      <c r="BI10" s="169"/>
    </row>
    <row r="11" spans="1:61" s="3" customFormat="1" ht="18">
      <c r="A11" s="1265"/>
      <c r="B11" s="1246"/>
      <c r="C11" s="331" t="s">
        <v>214</v>
      </c>
      <c r="D11" s="356"/>
      <c r="E11" s="331"/>
      <c r="F11" s="331"/>
      <c r="G11" s="331"/>
      <c r="H11" s="331"/>
      <c r="I11" s="331"/>
      <c r="J11" s="276"/>
      <c r="K11" s="1160" t="s">
        <v>421</v>
      </c>
      <c r="L11" s="1154" t="s">
        <v>46</v>
      </c>
      <c r="M11" s="1161" t="s">
        <v>19</v>
      </c>
      <c r="N11" s="1155"/>
      <c r="O11" s="1155" t="s">
        <v>419</v>
      </c>
      <c r="P11" s="1155" t="s">
        <v>419</v>
      </c>
      <c r="Q11" s="1162" t="s">
        <v>131</v>
      </c>
      <c r="R11" s="331"/>
      <c r="S11" s="275" t="s">
        <v>77</v>
      </c>
      <c r="T11" s="360" t="s">
        <v>46</v>
      </c>
      <c r="U11" s="331" t="s">
        <v>8</v>
      </c>
      <c r="V11" s="331" t="s">
        <v>296</v>
      </c>
      <c r="W11" s="331" t="s">
        <v>42</v>
      </c>
      <c r="X11" s="331" t="s">
        <v>42</v>
      </c>
      <c r="Y11" s="332" t="s">
        <v>188</v>
      </c>
      <c r="Z11" s="228"/>
      <c r="AA11" s="351"/>
      <c r="AB11" s="356"/>
      <c r="AC11" s="331"/>
      <c r="AD11" s="331"/>
      <c r="AE11" s="331"/>
      <c r="AF11" s="331"/>
      <c r="AG11" s="331"/>
      <c r="AH11" s="378"/>
      <c r="AI11" s="50"/>
      <c r="AJ11" s="1118"/>
      <c r="AK11" s="50"/>
      <c r="AL11" s="50"/>
      <c r="AM11" s="50"/>
      <c r="AN11" s="50"/>
      <c r="AO11" s="359"/>
      <c r="AP11" s="82"/>
      <c r="AQ11" s="362"/>
      <c r="AR11" s="361"/>
      <c r="AS11" s="363"/>
      <c r="AT11" s="363"/>
      <c r="AU11" s="363"/>
      <c r="AV11" s="125"/>
      <c r="AW11" s="363"/>
      <c r="AX11" s="9"/>
      <c r="AY11" s="346"/>
      <c r="AZ11" s="356"/>
      <c r="BA11" s="331"/>
      <c r="BB11" s="331"/>
      <c r="BC11" s="331"/>
      <c r="BD11" s="331"/>
      <c r="BE11" s="331"/>
      <c r="BF11" s="6"/>
      <c r="BG11" s="6"/>
      <c r="BH11" s="6"/>
      <c r="BI11" s="64"/>
    </row>
    <row r="12" spans="1:61" s="3" customFormat="1" ht="18">
      <c r="A12" s="1265"/>
      <c r="B12" s="1246"/>
      <c r="C12" s="359"/>
      <c r="D12" s="356"/>
      <c r="E12" s="335"/>
      <c r="F12" s="335"/>
      <c r="G12" s="335"/>
      <c r="H12" s="335"/>
      <c r="I12" s="331"/>
      <c r="J12" s="276"/>
      <c r="K12" s="239"/>
      <c r="L12" s="356"/>
      <c r="M12" s="331"/>
      <c r="N12" s="331"/>
      <c r="O12" s="331"/>
      <c r="P12" s="331"/>
      <c r="Q12" s="274"/>
      <c r="R12" s="331"/>
      <c r="S12" s="359" t="s">
        <v>76</v>
      </c>
      <c r="T12" s="91" t="s">
        <v>17</v>
      </c>
      <c r="U12" s="87" t="s">
        <v>197</v>
      </c>
      <c r="V12" s="87"/>
      <c r="W12" s="335" t="s">
        <v>41</v>
      </c>
      <c r="X12" s="332" t="s">
        <v>41</v>
      </c>
      <c r="Y12" s="332" t="s">
        <v>97</v>
      </c>
      <c r="Z12" s="228"/>
      <c r="AA12" s="351"/>
      <c r="AB12" s="356"/>
      <c r="AC12" s="331"/>
      <c r="AD12" s="331"/>
      <c r="AE12" s="331"/>
      <c r="AF12" s="331"/>
      <c r="AG12" s="331"/>
      <c r="AH12" s="378"/>
      <c r="AI12" s="50"/>
      <c r="AJ12" s="1118"/>
      <c r="AK12" s="50"/>
      <c r="AL12" s="50"/>
      <c r="AM12" s="50"/>
      <c r="AN12" s="50"/>
      <c r="AO12" s="359"/>
      <c r="AP12" s="51"/>
      <c r="AQ12" s="362"/>
      <c r="AR12" s="360"/>
      <c r="AS12" s="331"/>
      <c r="AT12" s="331"/>
      <c r="AU12" s="331"/>
      <c r="AV12" s="331"/>
      <c r="AW12" s="331"/>
      <c r="AX12" s="9"/>
      <c r="AY12" s="363"/>
      <c r="AZ12" s="196"/>
      <c r="BA12" s="363"/>
      <c r="BB12" s="363"/>
      <c r="BC12" s="363"/>
      <c r="BD12" s="363"/>
      <c r="BE12" s="331"/>
      <c r="BF12" s="6"/>
      <c r="BG12" s="6"/>
      <c r="BH12" s="6"/>
      <c r="BI12" s="64"/>
    </row>
    <row r="13" spans="1:61" s="3" customFormat="1" ht="18">
      <c r="A13" s="1265"/>
      <c r="B13" s="1246"/>
      <c r="C13" s="351"/>
      <c r="D13" s="356"/>
      <c r="E13" s="331"/>
      <c r="F13" s="331"/>
      <c r="G13" s="331"/>
      <c r="H13" s="331"/>
      <c r="I13" s="331"/>
      <c r="J13" s="276"/>
      <c r="K13" s="239"/>
      <c r="L13" s="356"/>
      <c r="M13" s="331"/>
      <c r="N13" s="331"/>
      <c r="O13" s="331"/>
      <c r="P13" s="331"/>
      <c r="Q13" s="274"/>
      <c r="R13" s="331"/>
      <c r="S13" s="359"/>
      <c r="T13" s="91"/>
      <c r="U13" s="87"/>
      <c r="V13" s="87"/>
      <c r="W13" s="335"/>
      <c r="X13" s="332"/>
      <c r="Y13" s="332"/>
      <c r="Z13" s="228"/>
      <c r="AA13" s="351"/>
      <c r="AB13" s="356"/>
      <c r="AC13" s="331"/>
      <c r="AD13" s="331"/>
      <c r="AE13" s="331"/>
      <c r="AF13" s="331"/>
      <c r="AG13" s="331"/>
      <c r="AH13" s="378"/>
      <c r="AI13" s="50"/>
      <c r="AJ13" s="1118"/>
      <c r="AK13" s="50"/>
      <c r="AL13" s="50"/>
      <c r="AM13" s="50"/>
      <c r="AN13" s="50"/>
      <c r="AO13" s="359"/>
      <c r="AP13" s="51"/>
      <c r="AQ13" s="351"/>
      <c r="AR13" s="356"/>
      <c r="AS13" s="331"/>
      <c r="AT13" s="331"/>
      <c r="AU13" s="331"/>
      <c r="AV13" s="331"/>
      <c r="AW13" s="331"/>
      <c r="AX13" s="9"/>
      <c r="AY13" s="351"/>
      <c r="AZ13" s="360"/>
      <c r="BA13" s="331"/>
      <c r="BB13" s="331"/>
      <c r="BC13" s="331"/>
      <c r="BD13" s="331"/>
      <c r="BE13" s="331"/>
      <c r="BF13" s="6"/>
      <c r="BG13" s="6"/>
      <c r="BH13" s="6"/>
      <c r="BI13" s="64"/>
    </row>
    <row r="14" spans="1:61" s="8" customFormat="1" ht="18">
      <c r="A14" s="1265"/>
      <c r="B14" s="1247"/>
      <c r="C14" s="331"/>
      <c r="D14" s="347"/>
      <c r="E14" s="349"/>
      <c r="F14" s="349"/>
      <c r="G14" s="349"/>
      <c r="H14" s="349"/>
      <c r="I14" s="349"/>
      <c r="J14" s="272"/>
      <c r="K14" s="359"/>
      <c r="L14" s="356"/>
      <c r="M14" s="355"/>
      <c r="N14" s="335"/>
      <c r="O14" s="331"/>
      <c r="P14" s="331"/>
      <c r="Q14" s="331"/>
      <c r="R14" s="331"/>
      <c r="S14" s="230"/>
      <c r="T14" s="1141"/>
      <c r="U14" s="349"/>
      <c r="V14" s="349"/>
      <c r="W14" s="349"/>
      <c r="X14" s="349"/>
      <c r="Y14" s="349"/>
      <c r="Z14" s="229"/>
      <c r="AA14" s="352"/>
      <c r="AB14" s="347"/>
      <c r="AC14" s="349"/>
      <c r="AD14" s="349"/>
      <c r="AE14" s="349"/>
      <c r="AF14" s="349"/>
      <c r="AG14" s="349"/>
      <c r="AH14" s="250"/>
      <c r="AI14" s="1112"/>
      <c r="AJ14" s="254"/>
      <c r="AK14" s="302"/>
      <c r="AL14" s="302"/>
      <c r="AM14" s="302"/>
      <c r="AN14" s="302"/>
      <c r="AO14" s="218"/>
      <c r="AP14" s="168"/>
      <c r="AQ14" s="352"/>
      <c r="AR14" s="347"/>
      <c r="AS14" s="349"/>
      <c r="AT14" s="349"/>
      <c r="AU14" s="349"/>
      <c r="AV14" s="349"/>
      <c r="AW14" s="349"/>
      <c r="AX14" s="166"/>
      <c r="AY14" s="331"/>
      <c r="AZ14" s="360"/>
      <c r="BA14" s="331"/>
      <c r="BB14" s="331"/>
      <c r="BC14" s="331"/>
      <c r="BD14" s="331"/>
      <c r="BE14" s="332"/>
      <c r="BF14" s="165"/>
      <c r="BG14" s="165"/>
      <c r="BH14" s="165"/>
      <c r="BI14" s="169"/>
    </row>
    <row r="15" spans="1:61" s="8" customFormat="1" ht="18">
      <c r="A15" s="1265"/>
      <c r="B15" s="1245">
        <v>12</v>
      </c>
      <c r="C15" s="357" t="s">
        <v>66</v>
      </c>
      <c r="D15" s="356" t="s">
        <v>16</v>
      </c>
      <c r="E15" s="335" t="s">
        <v>67</v>
      </c>
      <c r="F15" s="335"/>
      <c r="G15" s="335" t="s">
        <v>47</v>
      </c>
      <c r="H15" s="335" t="s">
        <v>47</v>
      </c>
      <c r="I15" s="331" t="s">
        <v>64</v>
      </c>
      <c r="J15" s="272"/>
      <c r="K15" s="357" t="s">
        <v>281</v>
      </c>
      <c r="L15" s="358" t="s">
        <v>46</v>
      </c>
      <c r="M15" s="295" t="s">
        <v>142</v>
      </c>
      <c r="N15" s="295" t="s">
        <v>315</v>
      </c>
      <c r="O15" s="295" t="s">
        <v>42</v>
      </c>
      <c r="P15" s="295" t="s">
        <v>41</v>
      </c>
      <c r="Q15" s="295" t="s">
        <v>230</v>
      </c>
      <c r="R15" s="331"/>
      <c r="S15" s="359" t="s">
        <v>76</v>
      </c>
      <c r="T15" s="91" t="s">
        <v>16</v>
      </c>
      <c r="U15" s="87" t="s">
        <v>1</v>
      </c>
      <c r="V15" s="87"/>
      <c r="W15" s="87" t="s">
        <v>47</v>
      </c>
      <c r="X15" s="87" t="s">
        <v>47</v>
      </c>
      <c r="Y15" s="332" t="s">
        <v>97</v>
      </c>
      <c r="Z15" s="229"/>
      <c r="AA15" s="351" t="s">
        <v>135</v>
      </c>
      <c r="AB15" s="356" t="s">
        <v>74</v>
      </c>
      <c r="AC15" s="331" t="s">
        <v>142</v>
      </c>
      <c r="AD15" s="331"/>
      <c r="AE15" s="331" t="s">
        <v>47</v>
      </c>
      <c r="AF15" s="331" t="s">
        <v>47</v>
      </c>
      <c r="AG15" s="331" t="s">
        <v>94</v>
      </c>
      <c r="AH15" s="250"/>
      <c r="AI15" s="1150" t="s">
        <v>392</v>
      </c>
      <c r="AJ15" s="1162" t="s">
        <v>398</v>
      </c>
      <c r="AK15" s="1153" t="s">
        <v>113</v>
      </c>
      <c r="AL15" s="1168"/>
      <c r="AM15" s="1162" t="s">
        <v>47</v>
      </c>
      <c r="AN15" s="1162" t="s">
        <v>47</v>
      </c>
      <c r="AO15" s="1153" t="s">
        <v>85</v>
      </c>
      <c r="AP15" s="168"/>
      <c r="AQ15" s="1160" t="s">
        <v>198</v>
      </c>
      <c r="AR15" s="1154" t="s">
        <v>16</v>
      </c>
      <c r="AS15" s="1155" t="s">
        <v>197</v>
      </c>
      <c r="AT15" s="1155"/>
      <c r="AU15" s="1155" t="s">
        <v>300</v>
      </c>
      <c r="AV15" s="1155" t="s">
        <v>300</v>
      </c>
      <c r="AW15" s="1155" t="s">
        <v>89</v>
      </c>
      <c r="AX15" s="166"/>
      <c r="AY15" s="1172" t="s">
        <v>374</v>
      </c>
      <c r="AZ15" s="1165" t="s">
        <v>17</v>
      </c>
      <c r="BA15" s="1159" t="s">
        <v>2</v>
      </c>
      <c r="BB15" s="1159"/>
      <c r="BC15" s="1159" t="s">
        <v>236</v>
      </c>
      <c r="BD15" s="1159" t="s">
        <v>236</v>
      </c>
      <c r="BE15" s="1159" t="s">
        <v>132</v>
      </c>
      <c r="BF15" s="165"/>
      <c r="BG15" s="165"/>
      <c r="BH15" s="165"/>
      <c r="BI15" s="169"/>
    </row>
    <row r="16" spans="1:61" s="3" customFormat="1" ht="18">
      <c r="A16" s="1265"/>
      <c r="B16" s="1246"/>
      <c r="C16" s="331" t="s">
        <v>220</v>
      </c>
      <c r="D16" s="356"/>
      <c r="E16" s="331"/>
      <c r="F16" s="331"/>
      <c r="G16" s="331"/>
      <c r="H16" s="331"/>
      <c r="I16" s="331"/>
      <c r="J16" s="276"/>
      <c r="K16" s="1160" t="s">
        <v>421</v>
      </c>
      <c r="L16" s="1154" t="s">
        <v>46</v>
      </c>
      <c r="M16" s="1161" t="s">
        <v>19</v>
      </c>
      <c r="N16" s="1155"/>
      <c r="O16" s="1155" t="s">
        <v>419</v>
      </c>
      <c r="P16" s="1155" t="s">
        <v>419</v>
      </c>
      <c r="Q16" s="1162" t="s">
        <v>131</v>
      </c>
      <c r="R16" s="332"/>
      <c r="S16" s="359"/>
      <c r="T16" s="91"/>
      <c r="U16" s="87"/>
      <c r="V16" s="87"/>
      <c r="W16" s="87"/>
      <c r="X16" s="87"/>
      <c r="Y16" s="332"/>
      <c r="Z16" s="228"/>
      <c r="AA16" s="351"/>
      <c r="AB16" s="356"/>
      <c r="AC16" s="331"/>
      <c r="AD16" s="331"/>
      <c r="AE16" s="331"/>
      <c r="AF16" s="331"/>
      <c r="AG16" s="331"/>
      <c r="AH16" s="1107"/>
      <c r="AI16" s="52"/>
      <c r="AJ16" s="1119"/>
      <c r="AK16" s="52"/>
      <c r="AL16" s="52"/>
      <c r="AM16" s="52"/>
      <c r="AN16" s="52"/>
      <c r="AO16" s="1136"/>
      <c r="AP16" s="1109"/>
      <c r="AQ16" s="362"/>
      <c r="AR16" s="360"/>
      <c r="AS16" s="331"/>
      <c r="AT16" s="331"/>
      <c r="AU16" s="331"/>
      <c r="AV16" s="331"/>
      <c r="AW16" s="331"/>
      <c r="AX16" s="9"/>
      <c r="AY16" s="351"/>
      <c r="AZ16" s="360"/>
      <c r="BA16" s="331"/>
      <c r="BB16" s="331"/>
      <c r="BC16" s="331"/>
      <c r="BD16" s="331"/>
      <c r="BE16" s="331"/>
      <c r="BF16" s="6"/>
      <c r="BG16" s="6"/>
      <c r="BH16" s="6"/>
      <c r="BI16" s="64"/>
    </row>
    <row r="17" spans="1:61" s="3" customFormat="1" ht="18">
      <c r="A17" s="1265"/>
      <c r="B17" s="1246"/>
      <c r="C17" s="331"/>
      <c r="D17" s="356"/>
      <c r="E17" s="331"/>
      <c r="F17" s="331"/>
      <c r="G17" s="331"/>
      <c r="H17" s="331"/>
      <c r="I17" s="331"/>
      <c r="J17" s="276"/>
      <c r="K17" s="239"/>
      <c r="L17" s="356"/>
      <c r="M17" s="331"/>
      <c r="N17" s="331"/>
      <c r="O17" s="331"/>
      <c r="P17" s="331"/>
      <c r="Q17" s="274"/>
      <c r="R17" s="332"/>
      <c r="S17" s="120"/>
      <c r="T17" s="360"/>
      <c r="U17" s="331"/>
      <c r="V17" s="331"/>
      <c r="W17" s="331"/>
      <c r="X17" s="331"/>
      <c r="Y17" s="331"/>
      <c r="Z17" s="228"/>
      <c r="AA17" s="351"/>
      <c r="AB17" s="356"/>
      <c r="AC17" s="331"/>
      <c r="AD17" s="331"/>
      <c r="AE17" s="331"/>
      <c r="AF17" s="331"/>
      <c r="AG17" s="331"/>
      <c r="AH17" s="1107"/>
      <c r="AI17" s="52"/>
      <c r="AJ17" s="1119"/>
      <c r="AK17" s="52"/>
      <c r="AL17" s="52"/>
      <c r="AM17" s="52"/>
      <c r="AN17" s="52"/>
      <c r="AO17" s="1136"/>
      <c r="AP17" s="1109"/>
      <c r="AQ17" s="351"/>
      <c r="AR17" s="356"/>
      <c r="AS17" s="331"/>
      <c r="AT17" s="331"/>
      <c r="AU17" s="331"/>
      <c r="AV17" s="331"/>
      <c r="AW17" s="331"/>
      <c r="AX17" s="9"/>
      <c r="AY17" s="362"/>
      <c r="AZ17" s="196"/>
      <c r="BA17" s="363"/>
      <c r="BB17" s="363"/>
      <c r="BC17" s="363"/>
      <c r="BD17" s="363"/>
      <c r="BE17" s="331"/>
      <c r="BF17" s="6"/>
      <c r="BG17" s="6"/>
      <c r="BH17" s="6"/>
      <c r="BI17" s="64"/>
    </row>
    <row r="18" spans="1:61" s="3" customFormat="1" ht="18">
      <c r="A18" s="1265"/>
      <c r="B18" s="1246"/>
      <c r="C18" s="351"/>
      <c r="D18" s="356"/>
      <c r="E18" s="331"/>
      <c r="F18" s="331"/>
      <c r="G18" s="331"/>
      <c r="H18" s="331"/>
      <c r="I18" s="331"/>
      <c r="J18" s="276"/>
      <c r="K18" s="351"/>
      <c r="L18" s="356"/>
      <c r="M18" s="331"/>
      <c r="N18" s="331"/>
      <c r="O18" s="331"/>
      <c r="P18" s="331"/>
      <c r="Q18" s="331"/>
      <c r="R18" s="332"/>
      <c r="S18" s="293"/>
      <c r="T18" s="360"/>
      <c r="U18" s="331"/>
      <c r="V18" s="331"/>
      <c r="W18" s="331"/>
      <c r="X18" s="331"/>
      <c r="Y18" s="331"/>
      <c r="Z18" s="228"/>
      <c r="AA18" s="351"/>
      <c r="AB18" s="356"/>
      <c r="AC18" s="331"/>
      <c r="AD18" s="331"/>
      <c r="AE18" s="331"/>
      <c r="AF18" s="331"/>
      <c r="AG18" s="331"/>
      <c r="AH18" s="1107"/>
      <c r="AI18" s="52"/>
      <c r="AJ18" s="1119"/>
      <c r="AK18" s="52"/>
      <c r="AL18" s="52"/>
      <c r="AM18" s="52"/>
      <c r="AN18" s="52"/>
      <c r="AO18" s="1136"/>
      <c r="AP18" s="1109"/>
      <c r="AQ18" s="335"/>
      <c r="AR18" s="360"/>
      <c r="AS18" s="331"/>
      <c r="AT18" s="331"/>
      <c r="AU18" s="331"/>
      <c r="AV18" s="331"/>
      <c r="AW18" s="331"/>
      <c r="AX18" s="9"/>
      <c r="AY18" s="351"/>
      <c r="AZ18" s="360"/>
      <c r="BA18" s="331"/>
      <c r="BB18" s="331"/>
      <c r="BC18" s="331"/>
      <c r="BD18" s="331"/>
      <c r="BE18" s="331"/>
      <c r="BF18" s="6"/>
      <c r="BG18" s="6"/>
      <c r="BH18" s="6"/>
      <c r="BI18" s="64"/>
    </row>
    <row r="19" spans="1:61" s="8" customFormat="1" ht="18">
      <c r="A19" s="1265"/>
      <c r="B19" s="1247"/>
      <c r="C19" s="241"/>
      <c r="D19" s="241"/>
      <c r="E19" s="241"/>
      <c r="F19" s="241"/>
      <c r="G19" s="241"/>
      <c r="H19" s="241"/>
      <c r="I19" s="241"/>
      <c r="J19" s="272"/>
      <c r="K19" s="352"/>
      <c r="L19" s="347"/>
      <c r="M19" s="349"/>
      <c r="N19" s="349"/>
      <c r="O19" s="349"/>
      <c r="P19" s="349"/>
      <c r="Q19" s="349"/>
      <c r="R19" s="332"/>
      <c r="S19" s="230"/>
      <c r="T19" s="1141"/>
      <c r="U19" s="349"/>
      <c r="V19" s="349"/>
      <c r="W19" s="349"/>
      <c r="X19" s="349"/>
      <c r="Y19" s="349"/>
      <c r="Z19" s="229"/>
      <c r="AA19" s="351"/>
      <c r="AB19" s="356"/>
      <c r="AC19" s="331"/>
      <c r="AD19" s="331"/>
      <c r="AE19" s="331"/>
      <c r="AF19" s="331"/>
      <c r="AG19" s="331"/>
      <c r="AH19" s="250"/>
      <c r="AI19" s="1112"/>
      <c r="AJ19" s="254"/>
      <c r="AK19" s="302"/>
      <c r="AL19" s="302"/>
      <c r="AM19" s="302"/>
      <c r="AN19" s="302"/>
      <c r="AO19" s="218"/>
      <c r="AP19" s="168"/>
      <c r="AQ19" s="266"/>
      <c r="AR19" s="218"/>
      <c r="AS19" s="218"/>
      <c r="AT19" s="218"/>
      <c r="AU19" s="218"/>
      <c r="AV19" s="218"/>
      <c r="AW19" s="218"/>
      <c r="AX19" s="166"/>
      <c r="AY19" s="352"/>
      <c r="AZ19" s="1141"/>
      <c r="BA19" s="349"/>
      <c r="BB19" s="349"/>
      <c r="BC19" s="349"/>
      <c r="BD19" s="349"/>
      <c r="BE19" s="349"/>
      <c r="BF19" s="165"/>
      <c r="BG19" s="165"/>
      <c r="BH19" s="165"/>
      <c r="BI19" s="169"/>
    </row>
    <row r="20" spans="1:61" s="8" customFormat="1" ht="18">
      <c r="A20" s="1265"/>
      <c r="B20" s="1245">
        <v>14</v>
      </c>
      <c r="C20" s="351" t="s">
        <v>4</v>
      </c>
      <c r="D20" s="356" t="s">
        <v>16</v>
      </c>
      <c r="E20" s="331" t="s">
        <v>105</v>
      </c>
      <c r="F20" s="331"/>
      <c r="G20" s="331" t="s">
        <v>47</v>
      </c>
      <c r="H20" s="331" t="s">
        <v>47</v>
      </c>
      <c r="I20" s="331" t="s">
        <v>65</v>
      </c>
      <c r="J20" s="272"/>
      <c r="K20" s="357" t="s">
        <v>217</v>
      </c>
      <c r="L20" s="358" t="s">
        <v>16</v>
      </c>
      <c r="M20" s="224" t="s">
        <v>2</v>
      </c>
      <c r="N20" s="224"/>
      <c r="O20" s="295" t="s">
        <v>386</v>
      </c>
      <c r="P20" s="295" t="s">
        <v>386</v>
      </c>
      <c r="Q20" s="295" t="s">
        <v>64</v>
      </c>
      <c r="R20" s="332"/>
      <c r="S20" s="351" t="s">
        <v>62</v>
      </c>
      <c r="T20" s="356" t="s">
        <v>74</v>
      </c>
      <c r="U20" s="331" t="s">
        <v>315</v>
      </c>
      <c r="V20" s="331"/>
      <c r="W20" s="331" t="s">
        <v>47</v>
      </c>
      <c r="X20" s="331" t="s">
        <v>47</v>
      </c>
      <c r="Y20" s="332" t="s">
        <v>97</v>
      </c>
      <c r="Z20" s="229"/>
      <c r="AA20" s="1144" t="s">
        <v>135</v>
      </c>
      <c r="AB20" s="358" t="s">
        <v>75</v>
      </c>
      <c r="AC20" s="295" t="s">
        <v>142</v>
      </c>
      <c r="AD20" s="295" t="s">
        <v>315</v>
      </c>
      <c r="AE20" s="295" t="s">
        <v>41</v>
      </c>
      <c r="AF20" s="295" t="s">
        <v>42</v>
      </c>
      <c r="AG20" s="295" t="s">
        <v>128</v>
      </c>
      <c r="AH20" s="81"/>
      <c r="AI20" s="357" t="s">
        <v>447</v>
      </c>
      <c r="AJ20" s="1167" t="s">
        <v>397</v>
      </c>
      <c r="AK20" s="1167" t="s">
        <v>9</v>
      </c>
      <c r="AL20" s="1167"/>
      <c r="AM20" s="1167" t="s">
        <v>415</v>
      </c>
      <c r="AN20" s="1167" t="s">
        <v>414</v>
      </c>
      <c r="AO20" s="1167" t="s">
        <v>413</v>
      </c>
      <c r="AP20" s="168"/>
      <c r="AQ20" s="351" t="s">
        <v>138</v>
      </c>
      <c r="AR20" s="291" t="s">
        <v>74</v>
      </c>
      <c r="AS20" s="331" t="s">
        <v>1</v>
      </c>
      <c r="AT20" s="332"/>
      <c r="AU20" s="332" t="s">
        <v>47</v>
      </c>
      <c r="AV20" s="332" t="s">
        <v>47</v>
      </c>
      <c r="AW20" s="331" t="s">
        <v>99</v>
      </c>
      <c r="AX20" s="166"/>
      <c r="AY20" s="351"/>
      <c r="AZ20" s="356"/>
      <c r="BA20" s="331"/>
      <c r="BB20" s="331"/>
      <c r="BC20" s="331"/>
      <c r="BD20" s="331"/>
      <c r="BE20" s="331"/>
      <c r="BF20" s="165"/>
      <c r="BG20" s="165"/>
      <c r="BH20" s="165"/>
      <c r="BI20" s="169"/>
    </row>
    <row r="21" spans="1:61" s="3" customFormat="1" ht="18">
      <c r="A21" s="1265"/>
      <c r="B21" s="1246"/>
      <c r="C21" s="331" t="s">
        <v>214</v>
      </c>
      <c r="D21" s="356"/>
      <c r="E21" s="331"/>
      <c r="F21" s="331"/>
      <c r="G21" s="331"/>
      <c r="H21" s="331"/>
      <c r="I21" s="331"/>
      <c r="J21" s="276"/>
      <c r="K21" s="1150" t="s">
        <v>28</v>
      </c>
      <c r="L21" s="1154" t="s">
        <v>17</v>
      </c>
      <c r="M21" s="1155" t="s">
        <v>139</v>
      </c>
      <c r="N21" s="1155"/>
      <c r="O21" s="1155" t="s">
        <v>451</v>
      </c>
      <c r="P21" s="1155" t="s">
        <v>450</v>
      </c>
      <c r="Q21" s="1155" t="s">
        <v>94</v>
      </c>
      <c r="R21" s="331"/>
      <c r="S21" s="351"/>
      <c r="T21" s="356"/>
      <c r="U21" s="331"/>
      <c r="V21" s="331"/>
      <c r="W21" s="331"/>
      <c r="X21" s="331"/>
      <c r="Y21" s="332"/>
      <c r="Z21" s="228"/>
      <c r="AA21" s="351"/>
      <c r="AB21" s="356"/>
      <c r="AC21" s="331"/>
      <c r="AD21" s="331"/>
      <c r="AE21" s="331"/>
      <c r="AF21" s="331"/>
      <c r="AG21" s="331"/>
      <c r="AH21" s="81"/>
      <c r="AI21" s="1150" t="s">
        <v>390</v>
      </c>
      <c r="AJ21" s="1162" t="s">
        <v>397</v>
      </c>
      <c r="AK21" s="1153" t="s">
        <v>8</v>
      </c>
      <c r="AL21" s="1153"/>
      <c r="AM21" s="1153" t="s">
        <v>414</v>
      </c>
      <c r="AN21" s="1153" t="s">
        <v>415</v>
      </c>
      <c r="AO21" s="1153" t="s">
        <v>188</v>
      </c>
      <c r="AP21" s="168"/>
      <c r="AQ21" s="359"/>
      <c r="AR21" s="356"/>
      <c r="AS21" s="331"/>
      <c r="AT21" s="54"/>
      <c r="AU21" s="355"/>
      <c r="AV21" s="355"/>
      <c r="AW21" s="331"/>
      <c r="AX21" s="9"/>
      <c r="AY21" s="351"/>
      <c r="AZ21" s="360"/>
      <c r="BA21" s="331"/>
      <c r="BB21" s="331"/>
      <c r="BC21" s="331"/>
      <c r="BD21" s="331"/>
      <c r="BE21" s="331"/>
      <c r="BF21" s="6"/>
      <c r="BG21" s="6"/>
      <c r="BH21" s="6"/>
      <c r="BI21" s="64"/>
    </row>
    <row r="22" spans="1:61" s="3" customFormat="1" ht="18">
      <c r="A22" s="1265"/>
      <c r="B22" s="1246"/>
      <c r="C22" s="331"/>
      <c r="D22" s="356"/>
      <c r="E22" s="331"/>
      <c r="F22" s="331"/>
      <c r="G22" s="331"/>
      <c r="H22" s="331"/>
      <c r="I22" s="331"/>
      <c r="J22" s="276"/>
      <c r="K22" s="351"/>
      <c r="L22" s="356"/>
      <c r="M22" s="331"/>
      <c r="N22" s="331"/>
      <c r="O22" s="331"/>
      <c r="P22" s="331"/>
      <c r="Q22" s="331"/>
      <c r="R22" s="331"/>
      <c r="S22" s="129"/>
      <c r="T22" s="360"/>
      <c r="U22" s="331"/>
      <c r="V22" s="331"/>
      <c r="W22" s="331"/>
      <c r="X22" s="331"/>
      <c r="Y22" s="331"/>
      <c r="Z22" s="228"/>
      <c r="AA22" s="351"/>
      <c r="AB22" s="356"/>
      <c r="AC22" s="331"/>
      <c r="AD22" s="331"/>
      <c r="AE22" s="331"/>
      <c r="AF22" s="331"/>
      <c r="AG22" s="331"/>
      <c r="AH22" s="81"/>
      <c r="AI22" s="50"/>
      <c r="AJ22" s="291"/>
      <c r="AK22" s="237"/>
      <c r="AL22" s="237"/>
      <c r="AM22" s="237"/>
      <c r="AN22" s="237"/>
      <c r="AO22" s="335"/>
      <c r="AP22" s="168"/>
      <c r="AQ22" s="362"/>
      <c r="AR22" s="361"/>
      <c r="AS22" s="363"/>
      <c r="AT22" s="363"/>
      <c r="AU22" s="363"/>
      <c r="AV22" s="363"/>
      <c r="AW22" s="331"/>
      <c r="AX22" s="9"/>
      <c r="AY22" s="351"/>
      <c r="AZ22" s="360"/>
      <c r="BA22" s="331"/>
      <c r="BB22" s="331"/>
      <c r="BC22" s="331"/>
      <c r="BD22" s="331"/>
      <c r="BE22" s="331"/>
      <c r="BF22" s="6"/>
      <c r="BG22" s="6"/>
      <c r="BH22" s="6"/>
      <c r="BI22" s="64"/>
    </row>
    <row r="23" spans="1:61" s="3" customFormat="1" ht="18">
      <c r="A23" s="1265"/>
      <c r="B23" s="1246"/>
      <c r="C23" s="351"/>
      <c r="D23" s="356"/>
      <c r="E23" s="331"/>
      <c r="F23" s="331"/>
      <c r="G23" s="331"/>
      <c r="H23" s="331"/>
      <c r="I23" s="331"/>
      <c r="J23" s="276"/>
      <c r="K23" s="351"/>
      <c r="L23" s="356"/>
      <c r="M23" s="331"/>
      <c r="N23" s="331"/>
      <c r="O23" s="331"/>
      <c r="P23" s="331"/>
      <c r="Q23" s="331"/>
      <c r="R23" s="332"/>
      <c r="S23" s="275"/>
      <c r="T23" s="291"/>
      <c r="U23" s="335"/>
      <c r="V23" s="87"/>
      <c r="W23" s="335"/>
      <c r="X23" s="335"/>
      <c r="Y23" s="332"/>
      <c r="Z23" s="228"/>
      <c r="AA23" s="351"/>
      <c r="AB23" s="356"/>
      <c r="AC23" s="331"/>
      <c r="AD23" s="331"/>
      <c r="AE23" s="331"/>
      <c r="AF23" s="331"/>
      <c r="AG23" s="331"/>
      <c r="AH23" s="81"/>
      <c r="AI23" s="50"/>
      <c r="AJ23" s="291"/>
      <c r="AK23" s="237"/>
      <c r="AL23" s="237"/>
      <c r="AM23" s="237"/>
      <c r="AN23" s="237"/>
      <c r="AO23" s="335"/>
      <c r="AP23" s="168"/>
      <c r="AQ23" s="335"/>
      <c r="AR23" s="185"/>
      <c r="AS23" s="185"/>
      <c r="AT23" s="185"/>
      <c r="AU23" s="185"/>
      <c r="AV23" s="185"/>
      <c r="AW23" s="335"/>
      <c r="AX23" s="9"/>
      <c r="AY23" s="351"/>
      <c r="AZ23" s="360"/>
      <c r="BA23" s="331"/>
      <c r="BB23" s="331"/>
      <c r="BC23" s="331"/>
      <c r="BD23" s="331"/>
      <c r="BE23" s="331"/>
      <c r="BF23" s="6"/>
      <c r="BG23" s="6"/>
      <c r="BH23" s="6"/>
      <c r="BI23" s="64"/>
    </row>
    <row r="24" spans="1:61" s="8" customFormat="1" ht="18">
      <c r="A24" s="1265"/>
      <c r="B24" s="1247"/>
      <c r="C24" s="241"/>
      <c r="D24" s="241"/>
      <c r="E24" s="241"/>
      <c r="F24" s="241"/>
      <c r="G24" s="241"/>
      <c r="H24" s="241"/>
      <c r="I24" s="241"/>
      <c r="J24" s="272"/>
      <c r="K24" s="352"/>
      <c r="L24" s="347"/>
      <c r="M24" s="349"/>
      <c r="N24" s="349"/>
      <c r="O24" s="349"/>
      <c r="P24" s="349"/>
      <c r="Q24" s="349"/>
      <c r="R24" s="331"/>
      <c r="S24" s="275"/>
      <c r="T24" s="360"/>
      <c r="U24" s="331"/>
      <c r="V24" s="331"/>
      <c r="W24" s="331"/>
      <c r="X24" s="331"/>
      <c r="Y24" s="332"/>
      <c r="Z24" s="229"/>
      <c r="AA24" s="351"/>
      <c r="AB24" s="356"/>
      <c r="AC24" s="331"/>
      <c r="AD24" s="331"/>
      <c r="AE24" s="331"/>
      <c r="AF24" s="331"/>
      <c r="AG24" s="331"/>
      <c r="AH24" s="81"/>
      <c r="AI24" s="1112"/>
      <c r="AJ24" s="254"/>
      <c r="AK24" s="302"/>
      <c r="AL24" s="302"/>
      <c r="AM24" s="302"/>
      <c r="AN24" s="302"/>
      <c r="AO24" s="218"/>
      <c r="AP24" s="168"/>
      <c r="AQ24" s="266"/>
      <c r="AR24" s="303"/>
      <c r="AS24" s="303"/>
      <c r="AT24" s="303"/>
      <c r="AU24" s="303"/>
      <c r="AV24" s="303"/>
      <c r="AW24" s="218"/>
      <c r="AX24" s="166"/>
      <c r="AY24" s="352"/>
      <c r="AZ24" s="1141"/>
      <c r="BA24" s="331"/>
      <c r="BB24" s="331"/>
      <c r="BC24" s="331"/>
      <c r="BD24" s="331"/>
      <c r="BE24" s="331"/>
      <c r="BF24" s="165"/>
      <c r="BG24" s="165"/>
      <c r="BH24" s="165"/>
      <c r="BI24" s="169"/>
    </row>
    <row r="25" spans="1:61" s="8" customFormat="1" ht="18">
      <c r="A25" s="1265"/>
      <c r="B25" s="1245">
        <v>16</v>
      </c>
      <c r="C25" s="359"/>
      <c r="D25" s="356"/>
      <c r="E25" s="355"/>
      <c r="F25" s="316"/>
      <c r="G25" s="355"/>
      <c r="H25" s="331"/>
      <c r="I25" s="317"/>
      <c r="J25" s="272"/>
      <c r="K25" s="351" t="s">
        <v>28</v>
      </c>
      <c r="L25" s="356" t="s">
        <v>17</v>
      </c>
      <c r="M25" s="331" t="s">
        <v>139</v>
      </c>
      <c r="N25" s="331"/>
      <c r="O25" s="331" t="s">
        <v>42</v>
      </c>
      <c r="P25" s="331" t="s">
        <v>41</v>
      </c>
      <c r="Q25" s="331" t="s">
        <v>94</v>
      </c>
      <c r="R25" s="331"/>
      <c r="S25" s="357" t="s">
        <v>6</v>
      </c>
      <c r="T25" s="337" t="s">
        <v>82</v>
      </c>
      <c r="U25" s="336" t="s">
        <v>175</v>
      </c>
      <c r="V25" s="89"/>
      <c r="W25" s="336" t="s">
        <v>47</v>
      </c>
      <c r="X25" s="336" t="s">
        <v>47</v>
      </c>
      <c r="Y25" s="295" t="s">
        <v>81</v>
      </c>
      <c r="Z25" s="231"/>
      <c r="AA25" s="1144" t="s">
        <v>135</v>
      </c>
      <c r="AB25" s="358" t="s">
        <v>75</v>
      </c>
      <c r="AC25" s="295" t="s">
        <v>142</v>
      </c>
      <c r="AD25" s="295" t="s">
        <v>315</v>
      </c>
      <c r="AE25" s="295" t="s">
        <v>41</v>
      </c>
      <c r="AF25" s="295" t="s">
        <v>42</v>
      </c>
      <c r="AG25" s="295" t="s">
        <v>128</v>
      </c>
      <c r="AH25" s="250"/>
      <c r="AI25" s="357" t="s">
        <v>447</v>
      </c>
      <c r="AJ25" s="1167" t="s">
        <v>397</v>
      </c>
      <c r="AK25" s="1167" t="s">
        <v>9</v>
      </c>
      <c r="AL25" s="1167"/>
      <c r="AM25" s="1167" t="s">
        <v>417</v>
      </c>
      <c r="AN25" s="1167" t="s">
        <v>416</v>
      </c>
      <c r="AO25" s="1167" t="s">
        <v>413</v>
      </c>
      <c r="AP25" s="168"/>
      <c r="AQ25" s="362" t="s">
        <v>178</v>
      </c>
      <c r="AR25" s="361" t="s">
        <v>74</v>
      </c>
      <c r="AS25" s="363" t="s">
        <v>142</v>
      </c>
      <c r="AT25" s="363" t="s">
        <v>269</v>
      </c>
      <c r="AU25" s="363" t="s">
        <v>232</v>
      </c>
      <c r="AV25" s="125" t="s">
        <v>232</v>
      </c>
      <c r="AW25" s="363" t="s">
        <v>97</v>
      </c>
      <c r="AX25" s="166"/>
      <c r="AY25" s="351"/>
      <c r="AZ25" s="356"/>
      <c r="BA25" s="295"/>
      <c r="BB25" s="295"/>
      <c r="BC25" s="295"/>
      <c r="BD25" s="295"/>
      <c r="BE25" s="295"/>
      <c r="BF25" s="165"/>
      <c r="BG25" s="165"/>
      <c r="BH25" s="165"/>
      <c r="BI25" s="169"/>
    </row>
    <row r="26" spans="1:61" s="8" customFormat="1" ht="18">
      <c r="A26" s="1265"/>
      <c r="B26" s="1246"/>
      <c r="C26" s="293"/>
      <c r="D26" s="360"/>
      <c r="E26" s="335"/>
      <c r="F26" s="335"/>
      <c r="G26" s="335"/>
      <c r="H26" s="335"/>
      <c r="I26" s="274"/>
      <c r="J26" s="272"/>
      <c r="K26" s="359" t="s">
        <v>281</v>
      </c>
      <c r="L26" s="356" t="s">
        <v>46</v>
      </c>
      <c r="M26" s="355" t="s">
        <v>315</v>
      </c>
      <c r="N26" s="355"/>
      <c r="O26" s="331" t="s">
        <v>41</v>
      </c>
      <c r="P26" s="331" t="s">
        <v>42</v>
      </c>
      <c r="Q26" s="331" t="s">
        <v>230</v>
      </c>
      <c r="R26" s="331"/>
      <c r="S26" s="359"/>
      <c r="T26" s="291"/>
      <c r="U26" s="335"/>
      <c r="V26" s="87"/>
      <c r="W26" s="335"/>
      <c r="X26" s="335"/>
      <c r="Y26" s="331"/>
      <c r="Z26" s="231"/>
      <c r="AA26" s="362"/>
      <c r="AB26" s="361"/>
      <c r="AC26" s="363"/>
      <c r="AD26" s="363"/>
      <c r="AE26" s="363"/>
      <c r="AF26" s="363"/>
      <c r="AG26" s="363"/>
      <c r="AH26" s="250"/>
      <c r="AI26" s="1150" t="s">
        <v>390</v>
      </c>
      <c r="AJ26" s="1162" t="s">
        <v>397</v>
      </c>
      <c r="AK26" s="1153" t="s">
        <v>8</v>
      </c>
      <c r="AL26" s="1153"/>
      <c r="AM26" s="1153" t="s">
        <v>416</v>
      </c>
      <c r="AN26" s="1153" t="s">
        <v>417</v>
      </c>
      <c r="AO26" s="1153" t="s">
        <v>188</v>
      </c>
      <c r="AP26" s="168"/>
      <c r="AQ26" s="362"/>
      <c r="AR26" s="361"/>
      <c r="AS26" s="363"/>
      <c r="AT26" s="363"/>
      <c r="AU26" s="363"/>
      <c r="AV26" s="125"/>
      <c r="AW26" s="363"/>
      <c r="AX26" s="166"/>
      <c r="AY26" s="351"/>
      <c r="AZ26" s="360"/>
      <c r="BA26" s="331"/>
      <c r="BB26" s="331"/>
      <c r="BC26" s="331"/>
      <c r="BD26" s="331"/>
      <c r="BE26" s="331"/>
      <c r="BF26" s="165"/>
      <c r="BG26" s="165"/>
      <c r="BH26" s="165"/>
      <c r="BI26" s="169"/>
    </row>
    <row r="27" spans="1:61" s="8" customFormat="1" ht="18">
      <c r="A27" s="1265"/>
      <c r="B27" s="1246"/>
      <c r="C27" s="293"/>
      <c r="D27" s="360"/>
      <c r="E27" s="335"/>
      <c r="F27" s="335"/>
      <c r="G27" s="335"/>
      <c r="H27" s="335"/>
      <c r="I27" s="274"/>
      <c r="J27" s="272"/>
      <c r="K27" s="351"/>
      <c r="L27" s="356"/>
      <c r="M27" s="331"/>
      <c r="N27" s="331"/>
      <c r="O27" s="331"/>
      <c r="P27" s="331"/>
      <c r="Q27" s="331"/>
      <c r="R27" s="331"/>
      <c r="S27" s="351"/>
      <c r="T27" s="356"/>
      <c r="U27" s="331"/>
      <c r="V27" s="331"/>
      <c r="W27" s="331"/>
      <c r="X27" s="331"/>
      <c r="Y27" s="331"/>
      <c r="Z27" s="231"/>
      <c r="AA27" s="362"/>
      <c r="AB27" s="361"/>
      <c r="AC27" s="363"/>
      <c r="AD27" s="363"/>
      <c r="AE27" s="363"/>
      <c r="AF27" s="363"/>
      <c r="AG27" s="363"/>
      <c r="AH27" s="250"/>
      <c r="AI27" s="50"/>
      <c r="AJ27" s="291"/>
      <c r="AK27" s="237"/>
      <c r="AL27" s="237"/>
      <c r="AM27" s="237"/>
      <c r="AN27" s="237"/>
      <c r="AO27" s="237"/>
      <c r="AP27" s="168"/>
      <c r="AQ27" s="351"/>
      <c r="AR27" s="356"/>
      <c r="AS27" s="331"/>
      <c r="AT27" s="331"/>
      <c r="AU27" s="331"/>
      <c r="AV27" s="331"/>
      <c r="AW27" s="331"/>
      <c r="AX27" s="166"/>
      <c r="AY27" s="351"/>
      <c r="AZ27" s="360"/>
      <c r="BA27" s="331"/>
      <c r="BB27" s="331"/>
      <c r="BC27" s="331"/>
      <c r="BD27" s="331"/>
      <c r="BE27" s="331"/>
      <c r="BF27" s="165"/>
      <c r="BG27" s="165"/>
      <c r="BH27" s="165"/>
      <c r="BI27" s="169"/>
    </row>
    <row r="28" spans="1:61" s="3" customFormat="1" ht="18">
      <c r="A28" s="1265"/>
      <c r="B28" s="1246"/>
      <c r="C28" s="359"/>
      <c r="D28" s="356"/>
      <c r="E28" s="335"/>
      <c r="F28" s="335"/>
      <c r="G28" s="335"/>
      <c r="H28" s="335"/>
      <c r="I28" s="331"/>
      <c r="J28" s="276"/>
      <c r="K28" s="351"/>
      <c r="L28" s="356"/>
      <c r="M28" s="331"/>
      <c r="N28" s="331"/>
      <c r="O28" s="331"/>
      <c r="P28" s="331"/>
      <c r="Q28" s="331"/>
      <c r="R28" s="331"/>
      <c r="S28" s="275"/>
      <c r="T28" s="291"/>
      <c r="U28" s="335"/>
      <c r="V28" s="87"/>
      <c r="W28" s="335"/>
      <c r="X28" s="335"/>
      <c r="Y28" s="332"/>
      <c r="Z28" s="228"/>
      <c r="AA28" s="362"/>
      <c r="AB28" s="361"/>
      <c r="AC28" s="363"/>
      <c r="AD28" s="363"/>
      <c r="AE28" s="363"/>
      <c r="AF28" s="363"/>
      <c r="AG28" s="363"/>
      <c r="AH28" s="378"/>
      <c r="AI28" s="50"/>
      <c r="AJ28" s="1118"/>
      <c r="AK28" s="50"/>
      <c r="AL28" s="50"/>
      <c r="AM28" s="50"/>
      <c r="AN28" s="50"/>
      <c r="AO28" s="50"/>
      <c r="AP28" s="51"/>
      <c r="AQ28" s="351"/>
      <c r="AR28" s="356"/>
      <c r="AS28" s="331"/>
      <c r="AT28" s="331"/>
      <c r="AU28" s="331"/>
      <c r="AV28" s="331"/>
      <c r="AW28" s="331"/>
      <c r="AX28" s="9"/>
      <c r="AY28" s="331"/>
      <c r="AZ28" s="360"/>
      <c r="BA28" s="331"/>
      <c r="BB28" s="331"/>
      <c r="BC28" s="331"/>
      <c r="BD28" s="331"/>
      <c r="BE28" s="331"/>
      <c r="BF28" s="6"/>
      <c r="BG28" s="6"/>
      <c r="BH28" s="6"/>
      <c r="BI28" s="64"/>
    </row>
    <row r="29" spans="1:61" s="8" customFormat="1" ht="18">
      <c r="A29" s="1265"/>
      <c r="B29" s="1247"/>
      <c r="C29" s="241"/>
      <c r="D29" s="241"/>
      <c r="E29" s="241"/>
      <c r="F29" s="241"/>
      <c r="G29" s="241"/>
      <c r="H29" s="241"/>
      <c r="I29" s="241"/>
      <c r="J29" s="272"/>
      <c r="K29" s="349"/>
      <c r="L29" s="347"/>
      <c r="M29" s="348"/>
      <c r="N29" s="349"/>
      <c r="O29" s="331"/>
      <c r="P29" s="331"/>
      <c r="Q29" s="313"/>
      <c r="R29" s="331"/>
      <c r="S29" s="352"/>
      <c r="T29" s="347"/>
      <c r="U29" s="349"/>
      <c r="V29" s="349"/>
      <c r="W29" s="349"/>
      <c r="X29" s="349"/>
      <c r="Y29" s="208"/>
      <c r="Z29" s="229"/>
      <c r="AA29" s="246"/>
      <c r="AB29" s="221"/>
      <c r="AC29" s="247"/>
      <c r="AD29" s="247"/>
      <c r="AE29" s="247"/>
      <c r="AF29" s="247"/>
      <c r="AG29" s="247"/>
      <c r="AH29" s="250"/>
      <c r="AI29" s="1112"/>
      <c r="AJ29" s="254"/>
      <c r="AK29" s="302"/>
      <c r="AL29" s="302"/>
      <c r="AM29" s="302"/>
      <c r="AN29" s="302"/>
      <c r="AO29" s="302"/>
      <c r="AP29" s="168"/>
      <c r="AQ29" s="349"/>
      <c r="AR29" s="347"/>
      <c r="AS29" s="349"/>
      <c r="AT29" s="349"/>
      <c r="AU29" s="349"/>
      <c r="AV29" s="349"/>
      <c r="AW29" s="349"/>
      <c r="AX29" s="166"/>
      <c r="AY29" s="352"/>
      <c r="AZ29" s="1141"/>
      <c r="BA29" s="349"/>
      <c r="BB29" s="349"/>
      <c r="BC29" s="349"/>
      <c r="BD29" s="349"/>
      <c r="BE29" s="349"/>
      <c r="BF29" s="165"/>
      <c r="BG29" s="165"/>
      <c r="BH29" s="165"/>
      <c r="BI29" s="169"/>
    </row>
    <row r="30" spans="1:61" s="8" customFormat="1" ht="18">
      <c r="A30" s="1265"/>
      <c r="B30" s="1245">
        <v>18</v>
      </c>
      <c r="C30" s="217"/>
      <c r="D30" s="292"/>
      <c r="E30" s="336"/>
      <c r="F30" s="336"/>
      <c r="G30" s="336"/>
      <c r="H30" s="336"/>
      <c r="I30" s="271"/>
      <c r="J30" s="272"/>
      <c r="K30" s="359" t="s">
        <v>281</v>
      </c>
      <c r="L30" s="356" t="s">
        <v>46</v>
      </c>
      <c r="M30" s="355" t="s">
        <v>315</v>
      </c>
      <c r="N30" s="355"/>
      <c r="O30" s="295" t="s">
        <v>44</v>
      </c>
      <c r="P30" s="295" t="s">
        <v>43</v>
      </c>
      <c r="Q30" s="331" t="s">
        <v>230</v>
      </c>
      <c r="R30" s="331"/>
      <c r="S30" s="275"/>
      <c r="T30" s="356"/>
      <c r="U30" s="331"/>
      <c r="V30" s="331"/>
      <c r="W30" s="331"/>
      <c r="X30" s="331"/>
      <c r="Y30" s="332"/>
      <c r="Z30" s="231"/>
      <c r="AA30" s="296"/>
      <c r="AB30" s="294"/>
      <c r="AC30" s="297"/>
      <c r="AD30" s="297"/>
      <c r="AE30" s="297"/>
      <c r="AF30" s="297"/>
      <c r="AG30" s="297"/>
      <c r="AH30" s="69"/>
      <c r="AI30" s="1169" t="s">
        <v>378</v>
      </c>
      <c r="AJ30" s="1167" t="s">
        <v>18</v>
      </c>
      <c r="AK30" s="1167" t="s">
        <v>248</v>
      </c>
      <c r="AL30" s="1167" t="s">
        <v>104</v>
      </c>
      <c r="AM30" s="1167" t="s">
        <v>47</v>
      </c>
      <c r="AN30" s="1167" t="s">
        <v>47</v>
      </c>
      <c r="AO30" s="1167" t="s">
        <v>90</v>
      </c>
      <c r="AP30" s="69"/>
      <c r="AQ30" s="362"/>
      <c r="AR30" s="361"/>
      <c r="AS30" s="363"/>
      <c r="AT30" s="363"/>
      <c r="AU30" s="363"/>
      <c r="AV30" s="125"/>
      <c r="AW30" s="363"/>
      <c r="AX30" s="166"/>
      <c r="AY30" s="296"/>
      <c r="AZ30" s="150"/>
      <c r="BA30" s="297"/>
      <c r="BB30" s="297"/>
      <c r="BC30" s="297"/>
      <c r="BD30" s="297"/>
      <c r="BE30" s="297"/>
      <c r="BF30" s="165"/>
      <c r="BG30" s="165"/>
      <c r="BH30" s="165"/>
      <c r="BI30" s="169"/>
    </row>
    <row r="31" spans="1:61" s="8" customFormat="1" ht="18">
      <c r="A31" s="1265"/>
      <c r="B31" s="1246"/>
      <c r="C31" s="293"/>
      <c r="D31" s="360"/>
      <c r="E31" s="335"/>
      <c r="F31" s="335"/>
      <c r="G31" s="335"/>
      <c r="H31" s="335"/>
      <c r="I31" s="274"/>
      <c r="J31" s="272"/>
      <c r="K31" s="351"/>
      <c r="L31" s="356"/>
      <c r="M31" s="331"/>
      <c r="N31" s="331"/>
      <c r="O31" s="331"/>
      <c r="P31" s="331"/>
      <c r="Q31" s="331"/>
      <c r="R31" s="331"/>
      <c r="S31" s="275"/>
      <c r="T31" s="360"/>
      <c r="U31" s="331"/>
      <c r="V31" s="331"/>
      <c r="W31" s="331"/>
      <c r="X31" s="331"/>
      <c r="Y31" s="331"/>
      <c r="Z31" s="231"/>
      <c r="AA31" s="362"/>
      <c r="AB31" s="361"/>
      <c r="AC31" s="363"/>
      <c r="AD31" s="363"/>
      <c r="AE31" s="363"/>
      <c r="AF31" s="363"/>
      <c r="AG31" s="363"/>
      <c r="AH31" s="69"/>
      <c r="AI31" s="50"/>
      <c r="AJ31" s="291"/>
      <c r="AK31" s="237"/>
      <c r="AL31" s="237"/>
      <c r="AM31" s="237"/>
      <c r="AN31" s="237"/>
      <c r="AO31" s="237"/>
      <c r="AP31" s="69"/>
      <c r="AQ31" s="351"/>
      <c r="AR31" s="291"/>
      <c r="AS31" s="331"/>
      <c r="AT31" s="332"/>
      <c r="AU31" s="332"/>
      <c r="AV31" s="332"/>
      <c r="AW31" s="335"/>
      <c r="AX31" s="166"/>
      <c r="AY31" s="362"/>
      <c r="AZ31" s="196"/>
      <c r="BA31" s="363"/>
      <c r="BB31" s="363"/>
      <c r="BC31" s="363"/>
      <c r="BD31" s="363"/>
      <c r="BE31" s="363"/>
      <c r="BF31" s="165"/>
      <c r="BG31" s="165"/>
      <c r="BH31" s="165"/>
      <c r="BI31" s="169"/>
    </row>
    <row r="32" spans="1:61" s="8" customFormat="1" ht="18">
      <c r="A32" s="1265"/>
      <c r="B32" s="1246"/>
      <c r="C32" s="293"/>
      <c r="D32" s="356"/>
      <c r="E32" s="331"/>
      <c r="F32" s="331"/>
      <c r="G32" s="331"/>
      <c r="H32" s="331"/>
      <c r="I32" s="331"/>
      <c r="J32" s="272"/>
      <c r="K32" s="351"/>
      <c r="L32" s="356"/>
      <c r="M32" s="331"/>
      <c r="N32" s="331"/>
      <c r="O32" s="331"/>
      <c r="P32" s="331"/>
      <c r="Q32" s="331"/>
      <c r="R32" s="331"/>
      <c r="S32" s="275"/>
      <c r="T32" s="360"/>
      <c r="U32" s="331"/>
      <c r="V32" s="331"/>
      <c r="W32" s="331"/>
      <c r="X32" s="331"/>
      <c r="Y32" s="332"/>
      <c r="Z32" s="231"/>
      <c r="AA32" s="362"/>
      <c r="AB32" s="361"/>
      <c r="AC32" s="363"/>
      <c r="AD32" s="363"/>
      <c r="AE32" s="363"/>
      <c r="AF32" s="363"/>
      <c r="AG32" s="363"/>
      <c r="AH32" s="69"/>
      <c r="AI32" s="50"/>
      <c r="AJ32" s="291"/>
      <c r="AK32" s="237"/>
      <c r="AL32" s="237"/>
      <c r="AM32" s="237"/>
      <c r="AN32" s="237"/>
      <c r="AO32" s="237"/>
      <c r="AP32" s="69"/>
      <c r="AQ32" s="351"/>
      <c r="AR32" s="360"/>
      <c r="AS32" s="331"/>
      <c r="AT32" s="331"/>
      <c r="AU32" s="331"/>
      <c r="AV32" s="331"/>
      <c r="AW32" s="331"/>
      <c r="AX32" s="166"/>
      <c r="AY32" s="351"/>
      <c r="AZ32" s="360"/>
      <c r="BA32" s="331"/>
      <c r="BB32" s="331"/>
      <c r="BC32" s="331"/>
      <c r="BD32" s="331"/>
      <c r="BE32" s="331"/>
      <c r="BF32" s="165"/>
      <c r="BG32" s="165"/>
      <c r="BH32" s="165"/>
      <c r="BI32" s="169"/>
    </row>
    <row r="33" spans="1:61" s="3" customFormat="1" ht="18">
      <c r="A33" s="1265"/>
      <c r="B33" s="1246"/>
      <c r="C33" s="331"/>
      <c r="D33" s="356"/>
      <c r="E33" s="331"/>
      <c r="F33" s="331"/>
      <c r="G33" s="331"/>
      <c r="H33" s="331"/>
      <c r="I33" s="331"/>
      <c r="J33" s="276"/>
      <c r="K33" s="351"/>
      <c r="L33" s="356"/>
      <c r="M33" s="274"/>
      <c r="N33" s="331"/>
      <c r="O33" s="331"/>
      <c r="P33" s="331"/>
      <c r="Q33" s="251"/>
      <c r="R33" s="331"/>
      <c r="S33" s="359"/>
      <c r="T33" s="91"/>
      <c r="U33" s="87"/>
      <c r="V33" s="87"/>
      <c r="W33" s="87"/>
      <c r="X33" s="87"/>
      <c r="Y33" s="92"/>
      <c r="Z33" s="232"/>
      <c r="AA33" s="362"/>
      <c r="AB33" s="361"/>
      <c r="AC33" s="363"/>
      <c r="AD33" s="363"/>
      <c r="AE33" s="363"/>
      <c r="AF33" s="363"/>
      <c r="AG33" s="363"/>
      <c r="AH33" s="70"/>
      <c r="AI33" s="50"/>
      <c r="AJ33" s="291"/>
      <c r="AK33" s="237"/>
      <c r="AL33" s="237"/>
      <c r="AM33" s="237"/>
      <c r="AN33" s="237"/>
      <c r="AO33" s="237"/>
      <c r="AP33" s="70"/>
      <c r="AQ33" s="237"/>
      <c r="AR33" s="237"/>
      <c r="AS33" s="237"/>
      <c r="AT33" s="237"/>
      <c r="AU33" s="237"/>
      <c r="AV33" s="237"/>
      <c r="AW33" s="237"/>
      <c r="AX33" s="9"/>
      <c r="AY33" s="237"/>
      <c r="AZ33" s="263"/>
      <c r="BA33" s="237"/>
      <c r="BB33" s="237"/>
      <c r="BC33" s="237"/>
      <c r="BD33" s="237"/>
      <c r="BE33" s="237"/>
      <c r="BF33" s="6"/>
      <c r="BG33" s="6"/>
      <c r="BH33" s="6"/>
      <c r="BI33" s="64"/>
    </row>
    <row r="34" spans="1:61" s="8" customFormat="1" ht="18">
      <c r="A34" s="1266"/>
      <c r="B34" s="1247"/>
      <c r="C34" s="266"/>
      <c r="D34" s="1141"/>
      <c r="E34" s="218"/>
      <c r="F34" s="218"/>
      <c r="G34" s="218"/>
      <c r="H34" s="218"/>
      <c r="I34" s="198"/>
      <c r="J34" s="272"/>
      <c r="K34" s="349"/>
      <c r="L34" s="347"/>
      <c r="M34" s="348"/>
      <c r="N34" s="349"/>
      <c r="O34" s="349"/>
      <c r="P34" s="349"/>
      <c r="Q34" s="313"/>
      <c r="R34" s="331"/>
      <c r="S34" s="293"/>
      <c r="T34" s="103"/>
      <c r="U34" s="87"/>
      <c r="V34" s="87"/>
      <c r="W34" s="87"/>
      <c r="X34" s="87"/>
      <c r="Y34" s="92"/>
      <c r="Z34" s="231"/>
      <c r="AA34" s="246"/>
      <c r="AB34" s="221"/>
      <c r="AC34" s="247"/>
      <c r="AD34" s="247"/>
      <c r="AE34" s="247"/>
      <c r="AF34" s="247"/>
      <c r="AG34" s="247"/>
      <c r="AH34" s="69"/>
      <c r="AI34" s="1112"/>
      <c r="AJ34" s="254"/>
      <c r="AK34" s="302"/>
      <c r="AL34" s="302"/>
      <c r="AM34" s="302"/>
      <c r="AN34" s="302"/>
      <c r="AO34" s="302"/>
      <c r="AP34" s="69"/>
      <c r="AQ34" s="241"/>
      <c r="AR34" s="241"/>
      <c r="AS34" s="241"/>
      <c r="AT34" s="241"/>
      <c r="AU34" s="241"/>
      <c r="AV34" s="241"/>
      <c r="AW34" s="241"/>
      <c r="AX34" s="166"/>
      <c r="AY34" s="241"/>
      <c r="AZ34" s="264"/>
      <c r="BA34" s="241"/>
      <c r="BB34" s="241"/>
      <c r="BC34" s="241"/>
      <c r="BD34" s="241"/>
      <c r="BE34" s="241"/>
      <c r="BF34" s="165"/>
      <c r="BG34" s="165"/>
      <c r="BH34" s="165"/>
      <c r="BI34" s="169"/>
    </row>
    <row r="35" spans="1:61" ht="18">
      <c r="A35" s="25"/>
      <c r="B35" s="326"/>
      <c r="C35" s="233"/>
      <c r="D35" s="223"/>
      <c r="E35" s="233"/>
      <c r="F35" s="233"/>
      <c r="G35" s="233"/>
      <c r="H35" s="233"/>
      <c r="I35" s="233"/>
      <c r="J35" s="234"/>
      <c r="K35" s="235"/>
      <c r="L35" s="223"/>
      <c r="M35" s="233"/>
      <c r="N35" s="233"/>
      <c r="O35" s="233"/>
      <c r="P35" s="233"/>
      <c r="Q35" s="233"/>
      <c r="R35" s="331"/>
      <c r="S35" s="235"/>
      <c r="T35" s="223"/>
      <c r="U35" s="233"/>
      <c r="V35" s="233"/>
      <c r="W35" s="233"/>
      <c r="X35" s="233"/>
      <c r="Y35" s="111"/>
      <c r="Z35" s="229"/>
      <c r="AA35" s="235"/>
      <c r="AB35" s="223"/>
      <c r="AC35" s="233"/>
      <c r="AD35" s="233"/>
      <c r="AE35" s="233"/>
      <c r="AF35" s="233"/>
      <c r="AG35" s="233"/>
      <c r="AH35" s="53"/>
      <c r="AI35" s="1113"/>
      <c r="AJ35" s="1120"/>
      <c r="AK35" s="1128"/>
      <c r="AL35" s="1128"/>
      <c r="AM35" s="1128"/>
      <c r="AN35" s="1128"/>
      <c r="AO35" s="236"/>
      <c r="AP35" s="1104"/>
      <c r="AQ35" s="233"/>
      <c r="AR35" s="223"/>
      <c r="AS35" s="233"/>
      <c r="AT35" s="233"/>
      <c r="AU35" s="233"/>
      <c r="AV35" s="233"/>
      <c r="AW35" s="236"/>
      <c r="AX35" s="11"/>
      <c r="AY35" s="152"/>
      <c r="AZ35" s="223"/>
      <c r="BA35" s="233"/>
      <c r="BB35" s="233"/>
      <c r="BC35" s="233"/>
      <c r="BD35" s="233"/>
      <c r="BE35" s="236"/>
      <c r="BF35" s="2"/>
      <c r="BG35" s="2"/>
      <c r="BH35" s="2"/>
      <c r="BI35" s="325"/>
    </row>
    <row r="36" spans="1:61" s="8" customFormat="1" ht="18" customHeight="1">
      <c r="A36" s="1264" t="s">
        <v>50</v>
      </c>
      <c r="B36" s="1245" t="s">
        <v>54</v>
      </c>
      <c r="C36" s="351" t="s">
        <v>31</v>
      </c>
      <c r="D36" s="358" t="s">
        <v>46</v>
      </c>
      <c r="E36" s="295" t="s">
        <v>105</v>
      </c>
      <c r="F36" s="295" t="s">
        <v>107</v>
      </c>
      <c r="G36" s="295" t="s">
        <v>41</v>
      </c>
      <c r="H36" s="295" t="s">
        <v>43</v>
      </c>
      <c r="I36" s="295" t="s">
        <v>252</v>
      </c>
      <c r="J36" s="272"/>
      <c r="K36" s="351" t="s">
        <v>80</v>
      </c>
      <c r="L36" s="356" t="s">
        <v>17</v>
      </c>
      <c r="M36" s="331" t="s">
        <v>139</v>
      </c>
      <c r="N36" s="331"/>
      <c r="O36" s="331" t="s">
        <v>43</v>
      </c>
      <c r="P36" s="1155" t="s">
        <v>48</v>
      </c>
      <c r="Q36" s="332" t="s">
        <v>94</v>
      </c>
      <c r="R36" s="331"/>
      <c r="S36" s="351" t="s">
        <v>77</v>
      </c>
      <c r="T36" s="356" t="s">
        <v>46</v>
      </c>
      <c r="U36" s="331" t="s">
        <v>8</v>
      </c>
      <c r="V36" s="331" t="s">
        <v>296</v>
      </c>
      <c r="W36" s="331" t="s">
        <v>43</v>
      </c>
      <c r="X36" s="331" t="s">
        <v>43</v>
      </c>
      <c r="Y36" s="331" t="s">
        <v>188</v>
      </c>
      <c r="Z36" s="229"/>
      <c r="AA36" s="1144" t="s">
        <v>135</v>
      </c>
      <c r="AB36" s="358" t="s">
        <v>74</v>
      </c>
      <c r="AC36" s="295" t="s">
        <v>142</v>
      </c>
      <c r="AD36" s="295"/>
      <c r="AE36" s="295" t="s">
        <v>47</v>
      </c>
      <c r="AF36" s="295" t="s">
        <v>47</v>
      </c>
      <c r="AG36" s="295" t="s">
        <v>90</v>
      </c>
      <c r="AH36" s="250"/>
      <c r="AI36" s="357" t="s">
        <v>375</v>
      </c>
      <c r="AJ36" s="338" t="s">
        <v>395</v>
      </c>
      <c r="AK36" s="336" t="s">
        <v>140</v>
      </c>
      <c r="AL36" s="336"/>
      <c r="AM36" s="336" t="s">
        <v>47</v>
      </c>
      <c r="AN36" s="336" t="s">
        <v>47</v>
      </c>
      <c r="AO36" s="336" t="s">
        <v>87</v>
      </c>
      <c r="AP36" s="168"/>
      <c r="AQ36" s="351" t="s">
        <v>216</v>
      </c>
      <c r="AR36" s="291" t="s">
        <v>74</v>
      </c>
      <c r="AS36" s="331" t="s">
        <v>5</v>
      </c>
      <c r="AT36" s="332"/>
      <c r="AU36" s="332" t="s">
        <v>47</v>
      </c>
      <c r="AV36" s="332" t="s">
        <v>47</v>
      </c>
      <c r="AW36" s="335" t="s">
        <v>98</v>
      </c>
      <c r="AX36" s="166"/>
      <c r="AY36" s="331" t="s">
        <v>229</v>
      </c>
      <c r="AZ36" s="360" t="s">
        <v>16</v>
      </c>
      <c r="BA36" s="331" t="s">
        <v>203</v>
      </c>
      <c r="BB36" s="331"/>
      <c r="BC36" s="331" t="s">
        <v>47</v>
      </c>
      <c r="BD36" s="331" t="s">
        <v>47</v>
      </c>
      <c r="BE36" s="331" t="s">
        <v>89</v>
      </c>
      <c r="BF36" s="165"/>
      <c r="BG36" s="165"/>
      <c r="BH36" s="165"/>
      <c r="BI36" s="169"/>
    </row>
    <row r="37" spans="1:61" s="3" customFormat="1" ht="18">
      <c r="A37" s="1265"/>
      <c r="B37" s="1246"/>
      <c r="C37" s="351" t="s">
        <v>31</v>
      </c>
      <c r="D37" s="356" t="s">
        <v>17</v>
      </c>
      <c r="E37" s="331" t="s">
        <v>9</v>
      </c>
      <c r="F37" s="331"/>
      <c r="G37" s="331" t="s">
        <v>381</v>
      </c>
      <c r="H37" s="331" t="s">
        <v>383</v>
      </c>
      <c r="I37" s="331" t="s">
        <v>99</v>
      </c>
      <c r="J37" s="276"/>
      <c r="K37" s="359" t="s">
        <v>68</v>
      </c>
      <c r="L37" s="356" t="s">
        <v>46</v>
      </c>
      <c r="M37" s="355" t="s">
        <v>196</v>
      </c>
      <c r="N37" s="335" t="s">
        <v>176</v>
      </c>
      <c r="O37" s="331" t="s">
        <v>42</v>
      </c>
      <c r="P37" s="331" t="s">
        <v>41</v>
      </c>
      <c r="Q37" s="331" t="s">
        <v>324</v>
      </c>
      <c r="R37" s="92"/>
      <c r="S37" s="359" t="s">
        <v>6</v>
      </c>
      <c r="T37" s="291" t="s">
        <v>82</v>
      </c>
      <c r="U37" s="335" t="s">
        <v>175</v>
      </c>
      <c r="V37" s="87"/>
      <c r="W37" s="335" t="s">
        <v>47</v>
      </c>
      <c r="X37" s="335" t="s">
        <v>47</v>
      </c>
      <c r="Y37" s="331" t="s">
        <v>81</v>
      </c>
      <c r="Z37" s="228"/>
      <c r="AA37" s="351" t="s">
        <v>136</v>
      </c>
      <c r="AB37" s="356" t="s">
        <v>74</v>
      </c>
      <c r="AC37" s="331" t="s">
        <v>298</v>
      </c>
      <c r="AD37" s="331"/>
      <c r="AE37" s="331" t="s">
        <v>47</v>
      </c>
      <c r="AF37" s="331" t="s">
        <v>47</v>
      </c>
      <c r="AG37" s="331" t="s">
        <v>97</v>
      </c>
      <c r="AH37" s="378"/>
      <c r="AI37" s="50"/>
      <c r="AJ37" s="1118"/>
      <c r="AK37" s="50"/>
      <c r="AL37" s="50"/>
      <c r="AM37" s="50"/>
      <c r="AN37" s="50"/>
      <c r="AO37" s="50"/>
      <c r="AP37" s="51"/>
      <c r="AQ37" s="351"/>
      <c r="AR37" s="356"/>
      <c r="AS37" s="331"/>
      <c r="AT37" s="331"/>
      <c r="AU37" s="331"/>
      <c r="AV37" s="331"/>
      <c r="AW37" s="331"/>
      <c r="AX37" s="9"/>
      <c r="AY37" s="262"/>
      <c r="AZ37" s="360"/>
      <c r="BA37" s="382"/>
      <c r="BB37" s="331"/>
      <c r="BC37" s="331"/>
      <c r="BD37" s="331"/>
      <c r="BE37" s="331"/>
      <c r="BF37" s="6"/>
      <c r="BG37" s="6"/>
      <c r="BH37" s="6"/>
      <c r="BI37" s="64"/>
    </row>
    <row r="38" spans="1:61" s="3" customFormat="1" ht="18">
      <c r="A38" s="1265"/>
      <c r="B38" s="1246"/>
      <c r="C38" s="351"/>
      <c r="D38" s="356"/>
      <c r="E38" s="331"/>
      <c r="F38" s="331"/>
      <c r="G38" s="331"/>
      <c r="H38" s="331"/>
      <c r="I38" s="331"/>
      <c r="J38" s="276"/>
      <c r="K38" s="275"/>
      <c r="L38" s="360"/>
      <c r="M38" s="274"/>
      <c r="N38" s="331" t="s">
        <v>20</v>
      </c>
      <c r="O38" s="331"/>
      <c r="P38" s="331"/>
      <c r="Q38" s="274"/>
      <c r="R38" s="92"/>
      <c r="S38" s="275"/>
      <c r="T38" s="356"/>
      <c r="U38" s="331"/>
      <c r="V38" s="331"/>
      <c r="W38" s="331"/>
      <c r="X38" s="331"/>
      <c r="Y38" s="332"/>
      <c r="Z38" s="228"/>
      <c r="AA38" s="351"/>
      <c r="AB38" s="356"/>
      <c r="AC38" s="331"/>
      <c r="AD38" s="331"/>
      <c r="AE38" s="331"/>
      <c r="AF38" s="331"/>
      <c r="AG38" s="331"/>
      <c r="AH38" s="378"/>
      <c r="AI38" s="50"/>
      <c r="AJ38" s="1118"/>
      <c r="AK38" s="50"/>
      <c r="AL38" s="50"/>
      <c r="AM38" s="50"/>
      <c r="AN38" s="50"/>
      <c r="AO38" s="50"/>
      <c r="AP38" s="51"/>
      <c r="AQ38" s="351"/>
      <c r="AR38" s="356"/>
      <c r="AS38" s="331"/>
      <c r="AT38" s="331"/>
      <c r="AU38" s="331"/>
      <c r="AV38" s="331"/>
      <c r="AW38" s="331"/>
      <c r="AX38" s="9"/>
      <c r="AY38" s="335"/>
      <c r="AZ38" s="148"/>
      <c r="BA38" s="185"/>
      <c r="BB38" s="185"/>
      <c r="BC38" s="185"/>
      <c r="BD38" s="185"/>
      <c r="BE38" s="335"/>
      <c r="BF38" s="6"/>
      <c r="BG38" s="6"/>
      <c r="BH38" s="6"/>
      <c r="BI38" s="64"/>
    </row>
    <row r="39" spans="1:61" s="8" customFormat="1" ht="18">
      <c r="A39" s="1265"/>
      <c r="B39" s="1246"/>
      <c r="C39" s="351"/>
      <c r="D39" s="356"/>
      <c r="E39" s="331"/>
      <c r="F39" s="331"/>
      <c r="G39" s="331"/>
      <c r="H39" s="161"/>
      <c r="I39" s="274"/>
      <c r="J39" s="272"/>
      <c r="K39" s="275"/>
      <c r="L39" s="360"/>
      <c r="M39" s="274"/>
      <c r="N39" s="331"/>
      <c r="O39" s="331"/>
      <c r="P39" s="331"/>
      <c r="Q39" s="274"/>
      <c r="R39" s="186"/>
      <c r="S39" s="359"/>
      <c r="T39" s="291"/>
      <c r="U39" s="335"/>
      <c r="V39" s="87"/>
      <c r="W39" s="335"/>
      <c r="X39" s="335"/>
      <c r="Y39" s="331"/>
      <c r="Z39" s="229"/>
      <c r="AA39" s="351"/>
      <c r="AB39" s="356"/>
      <c r="AC39" s="331"/>
      <c r="AD39" s="331"/>
      <c r="AE39" s="331"/>
      <c r="AF39" s="331"/>
      <c r="AG39" s="331"/>
      <c r="AH39" s="250"/>
      <c r="AI39" s="50"/>
      <c r="AJ39" s="291"/>
      <c r="AK39" s="237"/>
      <c r="AL39" s="237"/>
      <c r="AM39" s="237"/>
      <c r="AN39" s="237"/>
      <c r="AO39" s="237"/>
      <c r="AP39" s="168"/>
      <c r="AQ39" s="362"/>
      <c r="AR39" s="361"/>
      <c r="AS39" s="363"/>
      <c r="AT39" s="363"/>
      <c r="AU39" s="363"/>
      <c r="AV39" s="363"/>
      <c r="AW39" s="363"/>
      <c r="AX39" s="166"/>
      <c r="AY39" s="359"/>
      <c r="AZ39" s="148"/>
      <c r="BA39" s="185"/>
      <c r="BB39" s="185"/>
      <c r="BC39" s="185"/>
      <c r="BD39" s="185"/>
      <c r="BE39" s="335"/>
      <c r="BF39" s="165"/>
      <c r="BG39" s="165"/>
      <c r="BH39" s="165"/>
      <c r="BI39" s="169"/>
    </row>
    <row r="40" spans="1:61" s="8" customFormat="1" ht="18">
      <c r="A40" s="1265"/>
      <c r="B40" s="1247"/>
      <c r="C40" s="351"/>
      <c r="D40" s="356"/>
      <c r="E40" s="331"/>
      <c r="F40" s="331"/>
      <c r="G40" s="331"/>
      <c r="H40" s="106"/>
      <c r="I40" s="274"/>
      <c r="J40" s="272"/>
      <c r="K40" s="351"/>
      <c r="L40" s="356"/>
      <c r="M40" s="331"/>
      <c r="N40" s="331"/>
      <c r="O40" s="331"/>
      <c r="P40" s="331"/>
      <c r="Q40" s="274"/>
      <c r="R40" s="186"/>
      <c r="S40" s="275"/>
      <c r="T40" s="356"/>
      <c r="U40" s="331"/>
      <c r="V40" s="331"/>
      <c r="W40" s="331"/>
      <c r="X40" s="331"/>
      <c r="Y40" s="331"/>
      <c r="Z40" s="229"/>
      <c r="AA40" s="252"/>
      <c r="AB40" s="252"/>
      <c r="AC40" s="252"/>
      <c r="AD40" s="252"/>
      <c r="AE40" s="252"/>
      <c r="AF40" s="252"/>
      <c r="AG40" s="252"/>
      <c r="AH40" s="250"/>
      <c r="AI40" s="1112"/>
      <c r="AJ40" s="254"/>
      <c r="AK40" s="302"/>
      <c r="AL40" s="302"/>
      <c r="AM40" s="302"/>
      <c r="AN40" s="302"/>
      <c r="AO40" s="302"/>
      <c r="AP40" s="168"/>
      <c r="AQ40" s="193"/>
      <c r="AR40" s="193"/>
      <c r="AS40" s="193"/>
      <c r="AT40" s="193"/>
      <c r="AU40" s="193"/>
      <c r="AV40" s="193"/>
      <c r="AW40" s="193"/>
      <c r="AX40" s="166"/>
      <c r="AY40" s="193"/>
      <c r="AZ40" s="149"/>
      <c r="BA40" s="193"/>
      <c r="BB40" s="193"/>
      <c r="BC40" s="193"/>
      <c r="BD40" s="193"/>
      <c r="BE40" s="193"/>
      <c r="BF40" s="165"/>
      <c r="BG40" s="165"/>
      <c r="BH40" s="165"/>
      <c r="BI40" s="169"/>
    </row>
    <row r="41" spans="1:61" s="8" customFormat="1" ht="18">
      <c r="A41" s="1265"/>
      <c r="B41" s="1245">
        <v>10</v>
      </c>
      <c r="C41" s="1144" t="s">
        <v>31</v>
      </c>
      <c r="D41" s="358" t="s">
        <v>46</v>
      </c>
      <c r="E41" s="295" t="s">
        <v>105</v>
      </c>
      <c r="F41" s="295" t="s">
        <v>107</v>
      </c>
      <c r="G41" s="295" t="s">
        <v>41</v>
      </c>
      <c r="H41" s="295" t="s">
        <v>43</v>
      </c>
      <c r="I41" s="295" t="s">
        <v>252</v>
      </c>
      <c r="J41" s="272"/>
      <c r="K41" s="357" t="s">
        <v>275</v>
      </c>
      <c r="L41" s="337" t="s">
        <v>16</v>
      </c>
      <c r="M41" s="336" t="s">
        <v>139</v>
      </c>
      <c r="N41" s="336"/>
      <c r="O41" s="336" t="s">
        <v>47</v>
      </c>
      <c r="P41" s="336" t="s">
        <v>47</v>
      </c>
      <c r="Q41" s="336" t="s">
        <v>65</v>
      </c>
      <c r="R41" s="259"/>
      <c r="S41" s="1144" t="s">
        <v>62</v>
      </c>
      <c r="T41" s="358" t="s">
        <v>75</v>
      </c>
      <c r="U41" s="295" t="s">
        <v>315</v>
      </c>
      <c r="V41" s="295"/>
      <c r="W41" s="295" t="s">
        <v>235</v>
      </c>
      <c r="X41" s="295" t="s">
        <v>235</v>
      </c>
      <c r="Y41" s="295" t="s">
        <v>230</v>
      </c>
      <c r="Z41" s="229"/>
      <c r="AA41" s="351" t="s">
        <v>135</v>
      </c>
      <c r="AB41" s="356" t="s">
        <v>75</v>
      </c>
      <c r="AC41" s="331" t="s">
        <v>142</v>
      </c>
      <c r="AD41" s="331" t="s">
        <v>315</v>
      </c>
      <c r="AE41" s="331" t="s">
        <v>42</v>
      </c>
      <c r="AF41" s="331" t="s">
        <v>41</v>
      </c>
      <c r="AG41" s="331" t="s">
        <v>230</v>
      </c>
      <c r="AH41" s="250"/>
      <c r="AI41" s="357" t="s">
        <v>375</v>
      </c>
      <c r="AJ41" s="338" t="s">
        <v>396</v>
      </c>
      <c r="AK41" s="336" t="s">
        <v>140</v>
      </c>
      <c r="AL41" s="336"/>
      <c r="AM41" s="336" t="s">
        <v>47</v>
      </c>
      <c r="AN41" s="336" t="s">
        <v>47</v>
      </c>
      <c r="AO41" s="336" t="s">
        <v>87</v>
      </c>
      <c r="AP41" s="168"/>
      <c r="AQ41" s="351" t="s">
        <v>216</v>
      </c>
      <c r="AR41" s="291" t="s">
        <v>75</v>
      </c>
      <c r="AS41" s="331" t="s">
        <v>5</v>
      </c>
      <c r="AT41" s="332"/>
      <c r="AU41" s="332" t="s">
        <v>47</v>
      </c>
      <c r="AV41" s="332" t="s">
        <v>47</v>
      </c>
      <c r="AW41" s="335" t="s">
        <v>132</v>
      </c>
      <c r="AX41" s="166"/>
      <c r="AY41" s="331" t="s">
        <v>229</v>
      </c>
      <c r="AZ41" s="360" t="s">
        <v>199</v>
      </c>
      <c r="BA41" s="331" t="s">
        <v>203</v>
      </c>
      <c r="BB41" s="331"/>
      <c r="BC41" s="331" t="s">
        <v>47</v>
      </c>
      <c r="BD41" s="331" t="s">
        <v>47</v>
      </c>
      <c r="BE41" s="331" t="s">
        <v>89</v>
      </c>
      <c r="BF41" s="165"/>
      <c r="BG41" s="165"/>
      <c r="BH41" s="165"/>
      <c r="BI41" s="169"/>
    </row>
    <row r="42" spans="1:61" s="3" customFormat="1" ht="18">
      <c r="A42" s="1265"/>
      <c r="B42" s="1246"/>
      <c r="C42" s="351"/>
      <c r="D42" s="356"/>
      <c r="E42" s="331"/>
      <c r="F42" s="331"/>
      <c r="G42" s="331"/>
      <c r="H42" s="331"/>
      <c r="I42" s="331"/>
      <c r="J42" s="276"/>
      <c r="K42" s="351"/>
      <c r="L42" s="356"/>
      <c r="M42" s="355"/>
      <c r="N42" s="355"/>
      <c r="O42" s="335"/>
      <c r="P42" s="335"/>
      <c r="Q42" s="331"/>
      <c r="R42" s="363"/>
      <c r="S42" s="359" t="s">
        <v>76</v>
      </c>
      <c r="T42" s="91" t="s">
        <v>17</v>
      </c>
      <c r="U42" s="87" t="s">
        <v>197</v>
      </c>
      <c r="V42" s="87"/>
      <c r="W42" s="335" t="s">
        <v>43</v>
      </c>
      <c r="X42" s="335" t="s">
        <v>43</v>
      </c>
      <c r="Y42" s="331" t="s">
        <v>177</v>
      </c>
      <c r="Z42" s="228"/>
      <c r="AA42" s="351" t="s">
        <v>136</v>
      </c>
      <c r="AB42" s="356" t="s">
        <v>74</v>
      </c>
      <c r="AC42" s="331" t="s">
        <v>298</v>
      </c>
      <c r="AD42" s="331"/>
      <c r="AE42" s="331" t="s">
        <v>47</v>
      </c>
      <c r="AF42" s="331" t="s">
        <v>47</v>
      </c>
      <c r="AG42" s="331" t="s">
        <v>97</v>
      </c>
      <c r="AH42" s="378"/>
      <c r="AI42" s="50"/>
      <c r="AJ42" s="1118"/>
      <c r="AK42" s="50"/>
      <c r="AL42" s="50"/>
      <c r="AM42" s="50"/>
      <c r="AN42" s="50"/>
      <c r="AO42" s="50"/>
      <c r="AP42" s="51"/>
      <c r="AQ42" s="351"/>
      <c r="AR42" s="291"/>
      <c r="AS42" s="331"/>
      <c r="AT42" s="332"/>
      <c r="AU42" s="332"/>
      <c r="AV42" s="332"/>
      <c r="AW42" s="335"/>
      <c r="AX42" s="9"/>
      <c r="AY42" s="1085"/>
      <c r="AZ42" s="1086"/>
      <c r="BA42" s="1087"/>
      <c r="BB42" s="1088"/>
      <c r="BC42" s="1088"/>
      <c r="BD42" s="1088"/>
      <c r="BE42" s="1088"/>
      <c r="BF42" s="6"/>
      <c r="BG42" s="6"/>
      <c r="BH42" s="6"/>
      <c r="BI42" s="64"/>
    </row>
    <row r="43" spans="1:61" s="3" customFormat="1" ht="18">
      <c r="A43" s="1265"/>
      <c r="B43" s="1246"/>
      <c r="C43" s="351"/>
      <c r="D43" s="356"/>
      <c r="E43" s="331"/>
      <c r="F43" s="331"/>
      <c r="G43" s="331"/>
      <c r="H43" s="331"/>
      <c r="I43" s="331"/>
      <c r="J43" s="276"/>
      <c r="K43" s="351"/>
      <c r="L43" s="356"/>
      <c r="M43" s="331"/>
      <c r="N43" s="331"/>
      <c r="O43" s="331"/>
      <c r="P43" s="331"/>
      <c r="Q43" s="331"/>
      <c r="R43" s="363"/>
      <c r="S43" s="351" t="s">
        <v>77</v>
      </c>
      <c r="T43" s="356" t="s">
        <v>46</v>
      </c>
      <c r="U43" s="331" t="s">
        <v>8</v>
      </c>
      <c r="V43" s="331" t="s">
        <v>296</v>
      </c>
      <c r="W43" s="331" t="s">
        <v>41</v>
      </c>
      <c r="X43" s="331" t="s">
        <v>41</v>
      </c>
      <c r="Y43" s="331" t="s">
        <v>188</v>
      </c>
      <c r="Z43" s="228"/>
      <c r="AA43" s="351"/>
      <c r="AB43" s="356"/>
      <c r="AC43" s="331"/>
      <c r="AD43" s="331"/>
      <c r="AE43" s="331"/>
      <c r="AF43" s="331"/>
      <c r="AG43" s="331"/>
      <c r="AH43" s="378"/>
      <c r="AI43" s="50"/>
      <c r="AJ43" s="1118"/>
      <c r="AK43" s="50"/>
      <c r="AL43" s="50"/>
      <c r="AM43" s="50"/>
      <c r="AN43" s="50"/>
      <c r="AO43" s="50"/>
      <c r="AP43" s="51"/>
      <c r="AQ43" s="335"/>
      <c r="AR43" s="185"/>
      <c r="AS43" s="185"/>
      <c r="AT43" s="185"/>
      <c r="AU43" s="185"/>
      <c r="AV43" s="185"/>
      <c r="AW43" s="335"/>
      <c r="AX43" s="9"/>
      <c r="AY43" s="331"/>
      <c r="AZ43" s="360"/>
      <c r="BA43" s="331"/>
      <c r="BB43" s="331"/>
      <c r="BC43" s="331"/>
      <c r="BD43" s="331"/>
      <c r="BE43" s="331"/>
      <c r="BF43" s="6"/>
      <c r="BG43" s="6"/>
      <c r="BH43" s="6"/>
      <c r="BI43" s="64"/>
    </row>
    <row r="44" spans="1:61" s="8" customFormat="1" ht="18">
      <c r="A44" s="1265"/>
      <c r="B44" s="1246"/>
      <c r="C44" s="351"/>
      <c r="D44" s="356"/>
      <c r="E44" s="331"/>
      <c r="F44" s="331"/>
      <c r="G44" s="331"/>
      <c r="H44" s="331"/>
      <c r="I44" s="331"/>
      <c r="J44" s="272"/>
      <c r="K44" s="359"/>
      <c r="L44" s="291"/>
      <c r="M44" s="335"/>
      <c r="N44" s="335"/>
      <c r="O44" s="335"/>
      <c r="P44" s="335"/>
      <c r="Q44" s="335"/>
      <c r="R44" s="332"/>
      <c r="S44" s="359"/>
      <c r="T44" s="291"/>
      <c r="U44" s="335"/>
      <c r="V44" s="87"/>
      <c r="W44" s="335"/>
      <c r="X44" s="335"/>
      <c r="Y44" s="331"/>
      <c r="Z44" s="229"/>
      <c r="AA44" s="351"/>
      <c r="AB44" s="356"/>
      <c r="AC44" s="331"/>
      <c r="AD44" s="331"/>
      <c r="AE44" s="331"/>
      <c r="AF44" s="331"/>
      <c r="AG44" s="331"/>
      <c r="AH44" s="250"/>
      <c r="AI44" s="50"/>
      <c r="AJ44" s="291"/>
      <c r="AK44" s="237"/>
      <c r="AL44" s="237"/>
      <c r="AM44" s="237"/>
      <c r="AN44" s="237"/>
      <c r="AO44" s="237"/>
      <c r="AP44" s="168"/>
      <c r="AQ44" s="359"/>
      <c r="AR44" s="185"/>
      <c r="AS44" s="185"/>
      <c r="AT44" s="185"/>
      <c r="AU44" s="185"/>
      <c r="AV44" s="185"/>
      <c r="AW44" s="335"/>
      <c r="AX44" s="166"/>
      <c r="AY44" s="351"/>
      <c r="AZ44" s="360"/>
      <c r="BA44" s="351"/>
      <c r="BB44" s="351"/>
      <c r="BC44" s="331"/>
      <c r="BD44" s="331"/>
      <c r="BE44" s="331"/>
      <c r="BF44" s="165"/>
      <c r="BG44" s="165"/>
      <c r="BH44" s="165"/>
      <c r="BI44" s="169"/>
    </row>
    <row r="45" spans="1:61" s="8" customFormat="1" ht="18">
      <c r="A45" s="1265"/>
      <c r="B45" s="1247"/>
      <c r="C45" s="351"/>
      <c r="D45" s="356"/>
      <c r="E45" s="331"/>
      <c r="F45" s="331"/>
      <c r="G45" s="331"/>
      <c r="H45" s="106"/>
      <c r="I45" s="274"/>
      <c r="J45" s="272"/>
      <c r="K45" s="266"/>
      <c r="L45" s="254"/>
      <c r="M45" s="218"/>
      <c r="N45" s="218"/>
      <c r="O45" s="218"/>
      <c r="P45" s="218"/>
      <c r="Q45" s="218"/>
      <c r="R45" s="332"/>
      <c r="S45" s="171"/>
      <c r="T45" s="360"/>
      <c r="U45" s="331"/>
      <c r="V45" s="331"/>
      <c r="W45" s="331"/>
      <c r="X45" s="331"/>
      <c r="Y45" s="172"/>
      <c r="Z45" s="229"/>
      <c r="AA45" s="351"/>
      <c r="AB45" s="356"/>
      <c r="AC45" s="331"/>
      <c r="AD45" s="331"/>
      <c r="AE45" s="331"/>
      <c r="AF45" s="331"/>
      <c r="AG45" s="332"/>
      <c r="AH45" s="250"/>
      <c r="AI45" s="1112"/>
      <c r="AJ45" s="254"/>
      <c r="AK45" s="302"/>
      <c r="AL45" s="302"/>
      <c r="AM45" s="302"/>
      <c r="AN45" s="302"/>
      <c r="AO45" s="302"/>
      <c r="AP45" s="168"/>
      <c r="AQ45" s="352"/>
      <c r="AR45" s="347"/>
      <c r="AS45" s="349"/>
      <c r="AT45" s="349"/>
      <c r="AU45" s="349"/>
      <c r="AV45" s="349"/>
      <c r="AW45" s="349"/>
      <c r="AX45" s="166"/>
      <c r="AY45" s="352"/>
      <c r="AZ45" s="1157"/>
      <c r="BA45" s="349"/>
      <c r="BB45" s="349"/>
      <c r="BC45" s="349"/>
      <c r="BD45" s="349"/>
      <c r="BE45" s="349"/>
      <c r="BF45" s="165"/>
      <c r="BG45" s="165"/>
      <c r="BH45" s="165"/>
      <c r="BI45" s="169"/>
    </row>
    <row r="46" spans="1:61" s="8" customFormat="1" ht="18">
      <c r="A46" s="1265"/>
      <c r="B46" s="1245">
        <v>12</v>
      </c>
      <c r="C46" s="1144" t="s">
        <v>27</v>
      </c>
      <c r="D46" s="358" t="s">
        <v>16</v>
      </c>
      <c r="E46" s="295" t="s">
        <v>2</v>
      </c>
      <c r="F46" s="295"/>
      <c r="G46" s="295" t="s">
        <v>47</v>
      </c>
      <c r="H46" s="295" t="s">
        <v>47</v>
      </c>
      <c r="I46" s="1159" t="s">
        <v>65</v>
      </c>
      <c r="J46" s="272"/>
      <c r="K46" s="359" t="s">
        <v>30</v>
      </c>
      <c r="L46" s="291" t="s">
        <v>17</v>
      </c>
      <c r="M46" s="335" t="s">
        <v>5</v>
      </c>
      <c r="N46" s="335"/>
      <c r="O46" s="1153" t="s">
        <v>384</v>
      </c>
      <c r="P46" s="1153" t="s">
        <v>385</v>
      </c>
      <c r="Q46" s="1153" t="s">
        <v>88</v>
      </c>
      <c r="R46" s="355"/>
      <c r="S46" s="273" t="s">
        <v>62</v>
      </c>
      <c r="T46" s="358" t="s">
        <v>75</v>
      </c>
      <c r="U46" s="295" t="s">
        <v>315</v>
      </c>
      <c r="V46" s="295"/>
      <c r="W46" s="295" t="s">
        <v>235</v>
      </c>
      <c r="X46" s="295" t="s">
        <v>235</v>
      </c>
      <c r="Y46" s="295" t="s">
        <v>230</v>
      </c>
      <c r="Z46" s="229"/>
      <c r="AA46" s="1144" t="s">
        <v>135</v>
      </c>
      <c r="AB46" s="358" t="s">
        <v>75</v>
      </c>
      <c r="AC46" s="295" t="s">
        <v>142</v>
      </c>
      <c r="AD46" s="295" t="s">
        <v>315</v>
      </c>
      <c r="AE46" s="295" t="s">
        <v>42</v>
      </c>
      <c r="AF46" s="295" t="s">
        <v>41</v>
      </c>
      <c r="AG46" s="295" t="s">
        <v>230</v>
      </c>
      <c r="AH46" s="250"/>
      <c r="AI46" s="357" t="s">
        <v>447</v>
      </c>
      <c r="AJ46" s="1167" t="s">
        <v>395</v>
      </c>
      <c r="AK46" s="1167" t="s">
        <v>9</v>
      </c>
      <c r="AL46" s="1167"/>
      <c r="AM46" s="1167" t="s">
        <v>47</v>
      </c>
      <c r="AN46" s="1167" t="s">
        <v>48</v>
      </c>
      <c r="AO46" s="1167" t="s">
        <v>89</v>
      </c>
      <c r="AP46" s="168"/>
      <c r="AQ46" s="359" t="s">
        <v>231</v>
      </c>
      <c r="AR46" s="356" t="s">
        <v>74</v>
      </c>
      <c r="AS46" s="331" t="s">
        <v>140</v>
      </c>
      <c r="AT46" s="54"/>
      <c r="AU46" s="355" t="s">
        <v>232</v>
      </c>
      <c r="AV46" s="355" t="s">
        <v>232</v>
      </c>
      <c r="AW46" s="1155" t="s">
        <v>87</v>
      </c>
      <c r="AX46" s="166"/>
      <c r="AY46" s="346" t="s">
        <v>470</v>
      </c>
      <c r="AZ46" s="356" t="s">
        <v>16</v>
      </c>
      <c r="BA46" s="331" t="s">
        <v>139</v>
      </c>
      <c r="BB46" s="363"/>
      <c r="BC46" s="363" t="s">
        <v>47</v>
      </c>
      <c r="BD46" s="363" t="s">
        <v>47</v>
      </c>
      <c r="BE46" s="335" t="s">
        <v>119</v>
      </c>
      <c r="BF46" s="165"/>
      <c r="BG46" s="165"/>
      <c r="BH46" s="165"/>
      <c r="BI46" s="169"/>
    </row>
    <row r="47" spans="1:61" s="3" customFormat="1" ht="18">
      <c r="A47" s="1265"/>
      <c r="B47" s="1246"/>
      <c r="C47" s="351"/>
      <c r="D47" s="356"/>
      <c r="E47" s="331"/>
      <c r="F47" s="331"/>
      <c r="G47" s="331"/>
      <c r="H47" s="331"/>
      <c r="I47" s="331"/>
      <c r="J47" s="276"/>
      <c r="K47" s="239" t="s">
        <v>281</v>
      </c>
      <c r="L47" s="356" t="s">
        <v>46</v>
      </c>
      <c r="M47" s="331" t="s">
        <v>142</v>
      </c>
      <c r="N47" s="331"/>
      <c r="O47" s="331" t="s">
        <v>387</v>
      </c>
      <c r="P47" s="331" t="s">
        <v>388</v>
      </c>
      <c r="Q47" s="274" t="s">
        <v>230</v>
      </c>
      <c r="R47" s="331"/>
      <c r="S47" s="359"/>
      <c r="T47" s="91"/>
      <c r="U47" s="87"/>
      <c r="V47" s="87"/>
      <c r="W47" s="335"/>
      <c r="X47" s="335"/>
      <c r="Y47" s="331"/>
      <c r="Z47" s="228"/>
      <c r="AA47" s="351" t="s">
        <v>136</v>
      </c>
      <c r="AB47" s="356" t="s">
        <v>74</v>
      </c>
      <c r="AC47" s="331" t="s">
        <v>298</v>
      </c>
      <c r="AD47" s="331"/>
      <c r="AE47" s="331" t="s">
        <v>47</v>
      </c>
      <c r="AF47" s="331" t="s">
        <v>47</v>
      </c>
      <c r="AG47" s="331" t="s">
        <v>97</v>
      </c>
      <c r="AH47" s="378"/>
      <c r="AI47" s="197" t="s">
        <v>447</v>
      </c>
      <c r="AJ47" s="1153" t="s">
        <v>397</v>
      </c>
      <c r="AK47" s="1153" t="s">
        <v>9</v>
      </c>
      <c r="AL47" s="1153"/>
      <c r="AM47" s="1153" t="s">
        <v>48</v>
      </c>
      <c r="AN47" s="1153" t="s">
        <v>418</v>
      </c>
      <c r="AO47" s="1153" t="s">
        <v>413</v>
      </c>
      <c r="AP47" s="51"/>
      <c r="AQ47" s="238"/>
      <c r="AR47" s="360"/>
      <c r="AS47" s="331"/>
      <c r="AT47" s="331"/>
      <c r="AU47" s="331"/>
      <c r="AV47" s="331"/>
      <c r="AW47" s="331"/>
      <c r="AX47" s="9"/>
      <c r="AY47" s="362"/>
      <c r="AZ47" s="196"/>
      <c r="BA47" s="363"/>
      <c r="BB47" s="331"/>
      <c r="BC47" s="331"/>
      <c r="BD47" s="331"/>
      <c r="BE47" s="331"/>
      <c r="BF47" s="6"/>
      <c r="BG47" s="6"/>
      <c r="BH47" s="6"/>
      <c r="BI47" s="64"/>
    </row>
    <row r="48" spans="1:61" s="3" customFormat="1" ht="18">
      <c r="A48" s="1265"/>
      <c r="B48" s="1246"/>
      <c r="C48" s="351"/>
      <c r="D48" s="356"/>
      <c r="E48" s="331"/>
      <c r="F48" s="331"/>
      <c r="G48" s="331"/>
      <c r="H48" s="331"/>
      <c r="I48" s="331"/>
      <c r="J48" s="276"/>
      <c r="K48" s="359" t="s">
        <v>68</v>
      </c>
      <c r="L48" s="356" t="s">
        <v>46</v>
      </c>
      <c r="M48" s="355" t="s">
        <v>196</v>
      </c>
      <c r="N48" s="335" t="s">
        <v>176</v>
      </c>
      <c r="O48" s="331" t="s">
        <v>42</v>
      </c>
      <c r="P48" s="331" t="s">
        <v>44</v>
      </c>
      <c r="Q48" s="331" t="s">
        <v>324</v>
      </c>
      <c r="R48" s="331"/>
      <c r="S48" s="359"/>
      <c r="T48" s="291"/>
      <c r="U48" s="335"/>
      <c r="V48" s="87"/>
      <c r="W48" s="335"/>
      <c r="X48" s="335"/>
      <c r="Y48" s="331"/>
      <c r="Z48" s="228"/>
      <c r="AA48" s="351"/>
      <c r="AB48" s="356"/>
      <c r="AC48" s="331"/>
      <c r="AD48" s="331"/>
      <c r="AE48" s="331"/>
      <c r="AF48" s="331"/>
      <c r="AG48" s="331"/>
      <c r="AH48" s="378"/>
      <c r="AI48" s="50"/>
      <c r="AJ48" s="346"/>
      <c r="AK48" s="50"/>
      <c r="AL48" s="50"/>
      <c r="AM48" s="50"/>
      <c r="AN48" s="50"/>
      <c r="AO48" s="359"/>
      <c r="AP48" s="51"/>
      <c r="AQ48" s="238"/>
      <c r="AR48" s="360"/>
      <c r="AS48" s="331"/>
      <c r="AT48" s="331"/>
      <c r="AU48" s="331"/>
      <c r="AV48" s="331"/>
      <c r="AW48" s="331"/>
      <c r="AX48" s="9"/>
      <c r="AY48" s="362"/>
      <c r="AZ48" s="196"/>
      <c r="BA48" s="363"/>
      <c r="BB48" s="331"/>
      <c r="BC48" s="331"/>
      <c r="BD48" s="331"/>
      <c r="BE48" s="331"/>
      <c r="BF48" s="6"/>
      <c r="BG48" s="6"/>
      <c r="BH48" s="6"/>
      <c r="BI48" s="64"/>
    </row>
    <row r="49" spans="1:61" s="3" customFormat="1" ht="18">
      <c r="A49" s="1265"/>
      <c r="B49" s="1246"/>
      <c r="C49" s="351"/>
      <c r="D49" s="356"/>
      <c r="E49" s="331"/>
      <c r="F49" s="331"/>
      <c r="G49" s="331"/>
      <c r="H49" s="331"/>
      <c r="I49" s="331"/>
      <c r="J49" s="276"/>
      <c r="K49" s="275"/>
      <c r="L49" s="360"/>
      <c r="M49" s="274"/>
      <c r="N49" s="331" t="s">
        <v>20</v>
      </c>
      <c r="O49" s="331"/>
      <c r="P49" s="331"/>
      <c r="Q49" s="274"/>
      <c r="R49" s="331"/>
      <c r="S49" s="359"/>
      <c r="T49" s="291"/>
      <c r="U49" s="335"/>
      <c r="V49" s="87"/>
      <c r="W49" s="335"/>
      <c r="X49" s="335"/>
      <c r="Y49" s="331"/>
      <c r="Z49" s="228"/>
      <c r="AA49" s="362"/>
      <c r="AB49" s="361"/>
      <c r="AC49" s="363"/>
      <c r="AD49" s="363"/>
      <c r="AE49" s="363"/>
      <c r="AF49" s="363"/>
      <c r="AG49" s="363"/>
      <c r="AH49" s="378"/>
      <c r="AI49" s="50"/>
      <c r="AJ49" s="346"/>
      <c r="AK49" s="50"/>
      <c r="AL49" s="50"/>
      <c r="AM49" s="50"/>
      <c r="AN49" s="50"/>
      <c r="AO49" s="359"/>
      <c r="AP49" s="51"/>
      <c r="AQ49" s="262"/>
      <c r="AR49" s="356"/>
      <c r="AS49" s="331"/>
      <c r="AT49" s="331"/>
      <c r="AU49" s="331"/>
      <c r="AV49" s="331"/>
      <c r="AW49" s="331"/>
      <c r="AX49" s="9"/>
      <c r="AY49" s="262"/>
      <c r="AZ49" s="360"/>
      <c r="BA49" s="331"/>
      <c r="BB49" s="331"/>
      <c r="BC49" s="331"/>
      <c r="BD49" s="331"/>
      <c r="BE49" s="331"/>
      <c r="BF49" s="6"/>
      <c r="BG49" s="6"/>
      <c r="BH49" s="6"/>
      <c r="BI49" s="64"/>
    </row>
    <row r="50" spans="1:61" s="8" customFormat="1" ht="18">
      <c r="A50" s="1265"/>
      <c r="B50" s="1247"/>
      <c r="C50" s="241"/>
      <c r="D50" s="241"/>
      <c r="E50" s="241"/>
      <c r="F50" s="241"/>
      <c r="G50" s="241"/>
      <c r="H50" s="241"/>
      <c r="I50" s="241"/>
      <c r="J50" s="272"/>
      <c r="K50" s="352"/>
      <c r="L50" s="347"/>
      <c r="M50" s="349"/>
      <c r="N50" s="349"/>
      <c r="O50" s="349"/>
      <c r="P50" s="349"/>
      <c r="Q50" s="349"/>
      <c r="R50" s="186"/>
      <c r="S50" s="275"/>
      <c r="T50" s="360"/>
      <c r="U50" s="331"/>
      <c r="V50" s="331"/>
      <c r="W50" s="331"/>
      <c r="X50" s="331"/>
      <c r="Y50" s="331"/>
      <c r="Z50" s="229"/>
      <c r="AA50" s="351"/>
      <c r="AB50" s="356"/>
      <c r="AC50" s="331"/>
      <c r="AD50" s="331"/>
      <c r="AE50" s="331"/>
      <c r="AF50" s="331"/>
      <c r="AG50" s="331"/>
      <c r="AH50" s="250"/>
      <c r="AI50" s="1112"/>
      <c r="AJ50" s="208"/>
      <c r="AK50" s="302"/>
      <c r="AL50" s="302"/>
      <c r="AM50" s="302"/>
      <c r="AN50" s="302"/>
      <c r="AO50" s="218"/>
      <c r="AP50" s="168"/>
      <c r="AQ50" s="193"/>
      <c r="AR50" s="193"/>
      <c r="AS50" s="218"/>
      <c r="AT50" s="218"/>
      <c r="AU50" s="193"/>
      <c r="AV50" s="193"/>
      <c r="AW50" s="193"/>
      <c r="AX50" s="166"/>
      <c r="AY50" s="193"/>
      <c r="AZ50" s="149"/>
      <c r="BA50" s="218"/>
      <c r="BB50" s="218"/>
      <c r="BC50" s="193"/>
      <c r="BD50" s="193"/>
      <c r="BE50" s="193"/>
      <c r="BF50" s="165"/>
      <c r="BG50" s="165"/>
      <c r="BH50" s="165"/>
      <c r="BI50" s="169"/>
    </row>
    <row r="51" spans="1:61" s="8" customFormat="1" ht="18">
      <c r="A51" s="1265"/>
      <c r="B51" s="1245">
        <v>14</v>
      </c>
      <c r="C51" s="1144" t="s">
        <v>279</v>
      </c>
      <c r="D51" s="358" t="s">
        <v>16</v>
      </c>
      <c r="E51" s="295" t="s">
        <v>203</v>
      </c>
      <c r="F51" s="295"/>
      <c r="G51" s="295" t="s">
        <v>47</v>
      </c>
      <c r="H51" s="295" t="s">
        <v>47</v>
      </c>
      <c r="I51" s="331" t="s">
        <v>64</v>
      </c>
      <c r="J51" s="272"/>
      <c r="K51" s="359" t="s">
        <v>68</v>
      </c>
      <c r="L51" s="291" t="s">
        <v>46</v>
      </c>
      <c r="M51" s="335" t="s">
        <v>196</v>
      </c>
      <c r="N51" s="335" t="s">
        <v>20</v>
      </c>
      <c r="O51" s="335" t="s">
        <v>41</v>
      </c>
      <c r="P51" s="335" t="s">
        <v>43</v>
      </c>
      <c r="Q51" s="335" t="s">
        <v>324</v>
      </c>
      <c r="R51" s="331"/>
      <c r="S51" s="357" t="s">
        <v>6</v>
      </c>
      <c r="T51" s="337" t="s">
        <v>17</v>
      </c>
      <c r="U51" s="336" t="s">
        <v>184</v>
      </c>
      <c r="V51" s="89"/>
      <c r="W51" s="336" t="s">
        <v>47</v>
      </c>
      <c r="X51" s="336" t="s">
        <v>47</v>
      </c>
      <c r="Y51" s="295" t="s">
        <v>86</v>
      </c>
      <c r="Z51" s="229"/>
      <c r="AA51" s="1144" t="s">
        <v>135</v>
      </c>
      <c r="AB51" s="358" t="s">
        <v>75</v>
      </c>
      <c r="AC51" s="295" t="s">
        <v>142</v>
      </c>
      <c r="AD51" s="295" t="s">
        <v>315</v>
      </c>
      <c r="AE51" s="295" t="s">
        <v>41</v>
      </c>
      <c r="AF51" s="295" t="s">
        <v>42</v>
      </c>
      <c r="AG51" s="295" t="s">
        <v>230</v>
      </c>
      <c r="AH51" s="250"/>
      <c r="AI51" s="357" t="s">
        <v>391</v>
      </c>
      <c r="AJ51" s="338" t="s">
        <v>398</v>
      </c>
      <c r="AK51" s="336" t="s">
        <v>144</v>
      </c>
      <c r="AL51" s="336"/>
      <c r="AM51" s="336" t="s">
        <v>47</v>
      </c>
      <c r="AN51" s="336" t="s">
        <v>47</v>
      </c>
      <c r="AO51" s="336" t="s">
        <v>65</v>
      </c>
      <c r="AP51" s="168"/>
      <c r="AQ51" s="1144" t="s">
        <v>271</v>
      </c>
      <c r="AR51" s="360" t="s">
        <v>334</v>
      </c>
      <c r="AS51" s="331" t="s">
        <v>298</v>
      </c>
      <c r="AT51" s="331"/>
      <c r="AU51" s="331" t="s">
        <v>47</v>
      </c>
      <c r="AV51" s="331" t="s">
        <v>47</v>
      </c>
      <c r="AW51" s="331" t="s">
        <v>94</v>
      </c>
      <c r="AX51" s="166"/>
      <c r="AY51" s="359" t="s">
        <v>337</v>
      </c>
      <c r="AZ51" s="1151" t="s">
        <v>16</v>
      </c>
      <c r="BA51" s="335" t="s">
        <v>105</v>
      </c>
      <c r="BB51" s="335"/>
      <c r="BC51" s="332" t="s">
        <v>47</v>
      </c>
      <c r="BD51" s="332" t="s">
        <v>47</v>
      </c>
      <c r="BE51" s="335" t="s">
        <v>89</v>
      </c>
      <c r="BF51" s="165"/>
      <c r="BG51" s="165"/>
      <c r="BH51" s="165"/>
      <c r="BI51" s="169"/>
    </row>
    <row r="52" spans="1:61" s="3" customFormat="1" ht="18">
      <c r="A52" s="1265"/>
      <c r="B52" s="1246"/>
      <c r="C52" s="351"/>
      <c r="D52" s="356"/>
      <c r="E52" s="331"/>
      <c r="F52" s="331"/>
      <c r="G52" s="331"/>
      <c r="H52" s="331"/>
      <c r="I52" s="331"/>
      <c r="J52" s="276"/>
      <c r="K52" s="359"/>
      <c r="L52" s="356"/>
      <c r="M52" s="355"/>
      <c r="N52" s="355" t="s">
        <v>176</v>
      </c>
      <c r="O52" s="331"/>
      <c r="P52" s="331"/>
      <c r="Q52" s="331"/>
      <c r="R52" s="332"/>
      <c r="S52" s="275" t="s">
        <v>62</v>
      </c>
      <c r="T52" s="356" t="s">
        <v>75</v>
      </c>
      <c r="U52" s="331" t="s">
        <v>315</v>
      </c>
      <c r="V52" s="331"/>
      <c r="W52" s="331" t="s">
        <v>236</v>
      </c>
      <c r="X52" s="331" t="s">
        <v>236</v>
      </c>
      <c r="Y52" s="332" t="s">
        <v>230</v>
      </c>
      <c r="Z52" s="228"/>
      <c r="AA52" s="351"/>
      <c r="AB52" s="356"/>
      <c r="AC52" s="331"/>
      <c r="AD52" s="331"/>
      <c r="AE52" s="331"/>
      <c r="AF52" s="331"/>
      <c r="AG52" s="331"/>
      <c r="AH52" s="378"/>
      <c r="AI52" s="359"/>
      <c r="AJ52" s="359"/>
      <c r="AK52" s="359"/>
      <c r="AL52" s="359"/>
      <c r="AM52" s="359"/>
      <c r="AN52" s="359"/>
      <c r="AO52" s="359"/>
      <c r="AP52" s="51"/>
      <c r="AQ52" s="351"/>
      <c r="AR52" s="291"/>
      <c r="AS52" s="331"/>
      <c r="AT52" s="332"/>
      <c r="AU52" s="332"/>
      <c r="AV52" s="332"/>
      <c r="AW52" s="335"/>
      <c r="AX52" s="9"/>
      <c r="AY52" s="359"/>
      <c r="AZ52" s="291"/>
      <c r="BA52" s="335"/>
      <c r="BB52" s="335"/>
      <c r="BC52" s="332"/>
      <c r="BD52" s="332"/>
      <c r="BE52" s="335"/>
      <c r="BF52" s="6"/>
      <c r="BG52" s="6"/>
      <c r="BH52" s="6"/>
      <c r="BI52" s="64"/>
    </row>
    <row r="53" spans="1:61" s="3" customFormat="1" ht="18">
      <c r="A53" s="1265"/>
      <c r="B53" s="1246"/>
      <c r="C53" s="351"/>
      <c r="D53" s="356"/>
      <c r="E53" s="331"/>
      <c r="F53" s="331"/>
      <c r="G53" s="331"/>
      <c r="H53" s="331"/>
      <c r="I53" s="331"/>
      <c r="J53" s="276"/>
      <c r="K53" s="359" t="s">
        <v>29</v>
      </c>
      <c r="L53" s="356" t="s">
        <v>17</v>
      </c>
      <c r="M53" s="355" t="s">
        <v>140</v>
      </c>
      <c r="N53" s="355"/>
      <c r="O53" s="1155" t="s">
        <v>406</v>
      </c>
      <c r="P53" s="1155" t="s">
        <v>407</v>
      </c>
      <c r="Q53" s="331" t="s">
        <v>102</v>
      </c>
      <c r="R53" s="332"/>
      <c r="S53" s="351" t="s">
        <v>77</v>
      </c>
      <c r="T53" s="356" t="s">
        <v>46</v>
      </c>
      <c r="U53" s="331" t="s">
        <v>8</v>
      </c>
      <c r="V53" s="331" t="s">
        <v>296</v>
      </c>
      <c r="W53" s="331" t="s">
        <v>42</v>
      </c>
      <c r="X53" s="331" t="s">
        <v>42</v>
      </c>
      <c r="Y53" s="331" t="s">
        <v>188</v>
      </c>
      <c r="Z53" s="228"/>
      <c r="AA53" s="351"/>
      <c r="AB53" s="356"/>
      <c r="AC53" s="331"/>
      <c r="AD53" s="331"/>
      <c r="AE53" s="331"/>
      <c r="AF53" s="331"/>
      <c r="AG53" s="331"/>
      <c r="AH53" s="378"/>
      <c r="AI53" s="359"/>
      <c r="AJ53" s="359"/>
      <c r="AK53" s="359"/>
      <c r="AL53" s="359"/>
      <c r="AM53" s="359"/>
      <c r="AN53" s="359"/>
      <c r="AO53" s="359"/>
      <c r="AP53" s="51"/>
      <c r="AQ53" s="351"/>
      <c r="AR53" s="360"/>
      <c r="AS53" s="331"/>
      <c r="AT53" s="331"/>
      <c r="AU53" s="331"/>
      <c r="AV53" s="331"/>
      <c r="AW53" s="331"/>
      <c r="AX53" s="9"/>
      <c r="AY53" s="346"/>
      <c r="AZ53" s="356"/>
      <c r="BA53" s="331"/>
      <c r="BB53" s="363"/>
      <c r="BC53" s="363"/>
      <c r="BD53" s="363"/>
      <c r="BE53" s="335"/>
      <c r="BF53" s="6"/>
      <c r="BG53" s="6"/>
      <c r="BH53" s="6"/>
      <c r="BI53" s="64"/>
    </row>
    <row r="54" spans="1:61" s="3" customFormat="1" ht="18">
      <c r="A54" s="1265"/>
      <c r="B54" s="1246"/>
      <c r="C54" s="351"/>
      <c r="D54" s="356"/>
      <c r="E54" s="331"/>
      <c r="F54" s="331"/>
      <c r="G54" s="331"/>
      <c r="H54" s="331"/>
      <c r="I54" s="331"/>
      <c r="J54" s="276"/>
      <c r="K54" s="1160" t="s">
        <v>80</v>
      </c>
      <c r="L54" s="1154" t="s">
        <v>17</v>
      </c>
      <c r="M54" s="1155" t="s">
        <v>139</v>
      </c>
      <c r="N54" s="1155"/>
      <c r="O54" s="1155" t="s">
        <v>48</v>
      </c>
      <c r="P54" s="1155" t="s">
        <v>44</v>
      </c>
      <c r="Q54" s="1162" t="s">
        <v>90</v>
      </c>
      <c r="R54" s="332"/>
      <c r="S54" s="351"/>
      <c r="T54" s="356"/>
      <c r="U54" s="331"/>
      <c r="V54" s="331"/>
      <c r="W54" s="331"/>
      <c r="X54" s="331"/>
      <c r="Y54" s="331"/>
      <c r="Z54" s="228"/>
      <c r="AA54" s="351"/>
      <c r="AB54" s="356"/>
      <c r="AC54" s="331"/>
      <c r="AD54" s="331"/>
      <c r="AE54" s="331"/>
      <c r="AF54" s="331"/>
      <c r="AG54" s="331"/>
      <c r="AH54" s="378"/>
      <c r="AI54" s="359"/>
      <c r="AJ54" s="359"/>
      <c r="AK54" s="359"/>
      <c r="AL54" s="359"/>
      <c r="AM54" s="359"/>
      <c r="AN54" s="359"/>
      <c r="AO54" s="359"/>
      <c r="AP54" s="51"/>
      <c r="AQ54" s="262"/>
      <c r="AR54" s="356"/>
      <c r="AS54" s="331"/>
      <c r="AT54" s="331"/>
      <c r="AU54" s="331"/>
      <c r="AV54" s="331"/>
      <c r="AW54" s="331"/>
      <c r="AX54" s="9"/>
      <c r="AY54" s="262"/>
      <c r="AZ54" s="360"/>
      <c r="BA54" s="331"/>
      <c r="BB54" s="331"/>
      <c r="BC54" s="331"/>
      <c r="BD54" s="331"/>
      <c r="BE54" s="331"/>
      <c r="BF54" s="6"/>
      <c r="BG54" s="6"/>
      <c r="BH54" s="6"/>
      <c r="BI54" s="64"/>
    </row>
    <row r="55" spans="1:61" s="8" customFormat="1" ht="18">
      <c r="A55" s="1265"/>
      <c r="B55" s="1247"/>
      <c r="C55" s="349"/>
      <c r="D55" s="347"/>
      <c r="E55" s="349"/>
      <c r="F55" s="349"/>
      <c r="G55" s="349"/>
      <c r="H55" s="349"/>
      <c r="I55" s="348"/>
      <c r="J55" s="272"/>
      <c r="K55" s="352"/>
      <c r="L55" s="347"/>
      <c r="M55" s="349"/>
      <c r="N55" s="349"/>
      <c r="O55" s="349"/>
      <c r="P55" s="349"/>
      <c r="Q55" s="349"/>
      <c r="R55" s="332"/>
      <c r="S55" s="230"/>
      <c r="T55" s="347"/>
      <c r="U55" s="349"/>
      <c r="V55" s="349"/>
      <c r="W55" s="349"/>
      <c r="X55" s="349"/>
      <c r="Y55" s="349"/>
      <c r="Z55" s="229"/>
      <c r="AA55" s="351"/>
      <c r="AB55" s="356"/>
      <c r="AC55" s="331"/>
      <c r="AD55" s="331"/>
      <c r="AE55" s="331"/>
      <c r="AF55" s="331"/>
      <c r="AG55" s="331"/>
      <c r="AH55" s="1106"/>
      <c r="AI55" s="1135"/>
      <c r="AJ55" s="190"/>
      <c r="AK55" s="190"/>
      <c r="AL55" s="190"/>
      <c r="AM55" s="190"/>
      <c r="AN55" s="190"/>
      <c r="AO55" s="190"/>
      <c r="AP55" s="1108"/>
      <c r="AQ55" s="193"/>
      <c r="AR55" s="193"/>
      <c r="AS55" s="218"/>
      <c r="AT55" s="218"/>
      <c r="AU55" s="193"/>
      <c r="AV55" s="193"/>
      <c r="AW55" s="193"/>
      <c r="AX55" s="166"/>
      <c r="AY55" s="193"/>
      <c r="AZ55" s="149"/>
      <c r="BA55" s="85"/>
      <c r="BB55" s="85"/>
      <c r="BC55" s="193"/>
      <c r="BD55" s="193"/>
      <c r="BE55" s="193"/>
      <c r="BF55" s="165"/>
      <c r="BG55" s="165"/>
      <c r="BH55" s="165"/>
      <c r="BI55" s="169"/>
    </row>
    <row r="56" spans="1:61" s="8" customFormat="1" ht="18">
      <c r="A56" s="1265"/>
      <c r="B56" s="1245">
        <v>16</v>
      </c>
      <c r="C56" s="359" t="s">
        <v>253</v>
      </c>
      <c r="D56" s="356" t="s">
        <v>17</v>
      </c>
      <c r="E56" s="355" t="s">
        <v>249</v>
      </c>
      <c r="F56" s="316"/>
      <c r="G56" s="355" t="s">
        <v>47</v>
      </c>
      <c r="H56" s="331" t="s">
        <v>47</v>
      </c>
      <c r="I56" s="317" t="s">
        <v>98</v>
      </c>
      <c r="J56" s="272"/>
      <c r="K56" s="1144" t="s">
        <v>217</v>
      </c>
      <c r="L56" s="337" t="s">
        <v>16</v>
      </c>
      <c r="M56" s="265" t="s">
        <v>2</v>
      </c>
      <c r="N56" s="224" t="s">
        <v>338</v>
      </c>
      <c r="O56" s="295" t="s">
        <v>386</v>
      </c>
      <c r="P56" s="295" t="s">
        <v>386</v>
      </c>
      <c r="Q56" s="314" t="s">
        <v>88</v>
      </c>
      <c r="R56" s="331"/>
      <c r="S56" s="359" t="s">
        <v>6</v>
      </c>
      <c r="T56" s="291" t="s">
        <v>17</v>
      </c>
      <c r="U56" s="335" t="s">
        <v>184</v>
      </c>
      <c r="V56" s="87"/>
      <c r="W56" s="335" t="s">
        <v>47</v>
      </c>
      <c r="X56" s="335" t="s">
        <v>47</v>
      </c>
      <c r="Y56" s="331" t="s">
        <v>86</v>
      </c>
      <c r="Z56" s="229"/>
      <c r="AA56" s="1144" t="s">
        <v>135</v>
      </c>
      <c r="AB56" s="358" t="s">
        <v>75</v>
      </c>
      <c r="AC56" s="295" t="s">
        <v>142</v>
      </c>
      <c r="AD56" s="295" t="s">
        <v>315</v>
      </c>
      <c r="AE56" s="295" t="s">
        <v>41</v>
      </c>
      <c r="AF56" s="295" t="s">
        <v>42</v>
      </c>
      <c r="AG56" s="295" t="s">
        <v>230</v>
      </c>
      <c r="AH56" s="250"/>
      <c r="AI56" s="357" t="s">
        <v>391</v>
      </c>
      <c r="AJ56" s="338" t="s">
        <v>398</v>
      </c>
      <c r="AK56" s="336" t="s">
        <v>144</v>
      </c>
      <c r="AL56" s="336"/>
      <c r="AM56" s="336" t="s">
        <v>47</v>
      </c>
      <c r="AN56" s="336" t="s">
        <v>47</v>
      </c>
      <c r="AO56" s="336" t="s">
        <v>65</v>
      </c>
      <c r="AP56" s="81"/>
      <c r="AQ56" s="1144" t="s">
        <v>272</v>
      </c>
      <c r="AR56" s="360" t="s">
        <v>334</v>
      </c>
      <c r="AS56" s="331" t="s">
        <v>298</v>
      </c>
      <c r="AT56" s="331"/>
      <c r="AU56" s="331" t="s">
        <v>47</v>
      </c>
      <c r="AV56" s="331" t="s">
        <v>47</v>
      </c>
      <c r="AW56" s="331" t="s">
        <v>94</v>
      </c>
      <c r="AX56" s="166"/>
      <c r="AY56" s="331"/>
      <c r="AZ56" s="360"/>
      <c r="BA56" s="331"/>
      <c r="BB56" s="331"/>
      <c r="BC56" s="331"/>
      <c r="BD56" s="331"/>
      <c r="BE56" s="331"/>
      <c r="BF56" s="165"/>
      <c r="BG56" s="165"/>
      <c r="BH56" s="165"/>
      <c r="BI56" s="169"/>
    </row>
    <row r="57" spans="1:61" s="3" customFormat="1" ht="18">
      <c r="A57" s="1265"/>
      <c r="B57" s="1246"/>
      <c r="C57" s="351"/>
      <c r="D57" s="356"/>
      <c r="E57" s="331"/>
      <c r="F57" s="331"/>
      <c r="G57" s="331"/>
      <c r="H57" s="331"/>
      <c r="I57" s="331"/>
      <c r="J57" s="276"/>
      <c r="K57" s="359"/>
      <c r="L57" s="356"/>
      <c r="M57" s="355"/>
      <c r="N57" s="355"/>
      <c r="O57" s="331"/>
      <c r="P57" s="331"/>
      <c r="Q57" s="331"/>
      <c r="R57" s="331"/>
      <c r="S57" s="351" t="s">
        <v>62</v>
      </c>
      <c r="T57" s="356" t="s">
        <v>75</v>
      </c>
      <c r="U57" s="331" t="s">
        <v>315</v>
      </c>
      <c r="V57" s="331"/>
      <c r="W57" s="331" t="s">
        <v>236</v>
      </c>
      <c r="X57" s="331" t="s">
        <v>236</v>
      </c>
      <c r="Y57" s="332" t="s">
        <v>230</v>
      </c>
      <c r="Z57" s="228"/>
      <c r="AA57" s="351"/>
      <c r="AB57" s="356"/>
      <c r="AC57" s="331"/>
      <c r="AD57" s="331"/>
      <c r="AE57" s="331"/>
      <c r="AF57" s="331"/>
      <c r="AG57" s="331"/>
      <c r="AH57" s="69"/>
      <c r="AI57" s="1150" t="s">
        <v>390</v>
      </c>
      <c r="AJ57" s="1162" t="s">
        <v>397</v>
      </c>
      <c r="AK57" s="1153" t="s">
        <v>8</v>
      </c>
      <c r="AL57" s="1153"/>
      <c r="AM57" s="1153" t="s">
        <v>418</v>
      </c>
      <c r="AN57" s="1153" t="s">
        <v>445</v>
      </c>
      <c r="AO57" s="1153" t="s">
        <v>188</v>
      </c>
      <c r="AP57" s="69"/>
      <c r="AQ57" s="331"/>
      <c r="AR57" s="356"/>
      <c r="AS57" s="331"/>
      <c r="AT57" s="331"/>
      <c r="AU57" s="331"/>
      <c r="AV57" s="331"/>
      <c r="AW57" s="331"/>
      <c r="AX57" s="9"/>
      <c r="AY57" s="362"/>
      <c r="AZ57" s="361"/>
      <c r="BA57" s="363"/>
      <c r="BB57" s="331"/>
      <c r="BC57" s="331"/>
      <c r="BD57" s="331"/>
      <c r="BE57" s="331"/>
      <c r="BF57" s="6"/>
      <c r="BG57" s="6"/>
      <c r="BH57" s="6"/>
      <c r="BI57" s="64"/>
    </row>
    <row r="58" spans="1:61" s="3" customFormat="1" ht="18">
      <c r="A58" s="1265"/>
      <c r="B58" s="1246"/>
      <c r="C58" s="351"/>
      <c r="D58" s="356"/>
      <c r="E58" s="331"/>
      <c r="F58" s="331"/>
      <c r="G58" s="331"/>
      <c r="H58" s="331"/>
      <c r="I58" s="331"/>
      <c r="J58" s="276"/>
      <c r="K58" s="351"/>
      <c r="L58" s="356"/>
      <c r="M58" s="331"/>
      <c r="N58" s="331"/>
      <c r="O58" s="331"/>
      <c r="P58" s="331"/>
      <c r="Q58" s="274"/>
      <c r="R58" s="331"/>
      <c r="S58" s="359"/>
      <c r="T58" s="291"/>
      <c r="U58" s="335"/>
      <c r="V58" s="87"/>
      <c r="W58" s="335"/>
      <c r="X58" s="335"/>
      <c r="Y58" s="331"/>
      <c r="Z58" s="228"/>
      <c r="AA58" s="351"/>
      <c r="AB58" s="356"/>
      <c r="AC58" s="331"/>
      <c r="AD58" s="331"/>
      <c r="AE58" s="331"/>
      <c r="AF58" s="331"/>
      <c r="AG58" s="331"/>
      <c r="AH58" s="69"/>
      <c r="AI58" s="50"/>
      <c r="AJ58" s="332"/>
      <c r="AK58" s="237"/>
      <c r="AL58" s="237"/>
      <c r="AM58" s="237"/>
      <c r="AN58" s="237"/>
      <c r="AO58" s="237"/>
      <c r="AP58" s="69"/>
      <c r="AQ58" s="331"/>
      <c r="AR58" s="360"/>
      <c r="AS58" s="331"/>
      <c r="AT58" s="331"/>
      <c r="AU58" s="331"/>
      <c r="AV58" s="331"/>
      <c r="AW58" s="331"/>
      <c r="AX58" s="9"/>
      <c r="AY58" s="362"/>
      <c r="AZ58" s="361"/>
      <c r="BA58" s="363"/>
      <c r="BB58" s="331"/>
      <c r="BC58" s="331"/>
      <c r="BD58" s="331"/>
      <c r="BE58" s="331"/>
      <c r="BF58" s="6"/>
      <c r="BG58" s="6"/>
      <c r="BH58" s="6"/>
      <c r="BI58" s="64"/>
    </row>
    <row r="59" spans="1:61" s="3" customFormat="1" ht="18">
      <c r="A59" s="1265"/>
      <c r="B59" s="1246"/>
      <c r="C59" s="351"/>
      <c r="D59" s="356"/>
      <c r="E59" s="331"/>
      <c r="F59" s="331"/>
      <c r="G59" s="331"/>
      <c r="H59" s="331"/>
      <c r="I59" s="274"/>
      <c r="J59" s="276"/>
      <c r="K59" s="351"/>
      <c r="L59" s="356"/>
      <c r="M59" s="355"/>
      <c r="N59" s="355"/>
      <c r="O59" s="87"/>
      <c r="P59" s="87"/>
      <c r="Q59" s="274"/>
      <c r="R59" s="331"/>
      <c r="S59" s="351"/>
      <c r="T59" s="356"/>
      <c r="U59" s="331"/>
      <c r="V59" s="331"/>
      <c r="W59" s="331"/>
      <c r="X59" s="331"/>
      <c r="Y59" s="331"/>
      <c r="Z59" s="228"/>
      <c r="AA59" s="362"/>
      <c r="AB59" s="361"/>
      <c r="AC59" s="363"/>
      <c r="AD59" s="363"/>
      <c r="AE59" s="363"/>
      <c r="AF59" s="363"/>
      <c r="AG59" s="363"/>
      <c r="AH59" s="69"/>
      <c r="AI59" s="50"/>
      <c r="AJ59" s="332"/>
      <c r="AK59" s="237"/>
      <c r="AL59" s="237"/>
      <c r="AM59" s="237"/>
      <c r="AN59" s="237"/>
      <c r="AO59" s="237"/>
      <c r="AP59" s="69"/>
      <c r="AQ59" s="262"/>
      <c r="AR59" s="356"/>
      <c r="AS59" s="331"/>
      <c r="AT59" s="331"/>
      <c r="AU59" s="331"/>
      <c r="AV59" s="331"/>
      <c r="AW59" s="331"/>
      <c r="AX59" s="9"/>
      <c r="AY59" s="262"/>
      <c r="AZ59" s="360"/>
      <c r="BA59" s="331"/>
      <c r="BB59" s="331"/>
      <c r="BC59" s="331"/>
      <c r="BD59" s="331"/>
      <c r="BE59" s="331"/>
      <c r="BF59" s="6"/>
      <c r="BG59" s="6"/>
      <c r="BH59" s="6"/>
      <c r="BI59" s="64"/>
    </row>
    <row r="60" spans="1:61" s="8" customFormat="1" ht="18">
      <c r="A60" s="1265"/>
      <c r="B60" s="1247"/>
      <c r="C60" s="193"/>
      <c r="D60" s="193"/>
      <c r="E60" s="193"/>
      <c r="F60" s="193"/>
      <c r="G60" s="193"/>
      <c r="H60" s="193"/>
      <c r="I60" s="193"/>
      <c r="J60" s="272"/>
      <c r="K60" s="349"/>
      <c r="L60" s="347"/>
      <c r="M60" s="348"/>
      <c r="N60" s="349"/>
      <c r="O60" s="349"/>
      <c r="P60" s="349"/>
      <c r="Q60" s="313"/>
      <c r="R60" s="331"/>
      <c r="S60" s="230"/>
      <c r="T60" s="347"/>
      <c r="U60" s="349"/>
      <c r="V60" s="331"/>
      <c r="W60" s="349"/>
      <c r="X60" s="349"/>
      <c r="Y60" s="349"/>
      <c r="Z60" s="229"/>
      <c r="AA60" s="246"/>
      <c r="AB60" s="221"/>
      <c r="AC60" s="247"/>
      <c r="AD60" s="247"/>
      <c r="AE60" s="247"/>
      <c r="AF60" s="247"/>
      <c r="AG60" s="247"/>
      <c r="AH60" s="250"/>
      <c r="AI60" s="1112"/>
      <c r="AJ60" s="208"/>
      <c r="AK60" s="302"/>
      <c r="AL60" s="302"/>
      <c r="AM60" s="302"/>
      <c r="AN60" s="302"/>
      <c r="AO60" s="302"/>
      <c r="AP60" s="81"/>
      <c r="AQ60" s="193"/>
      <c r="AR60" s="193"/>
      <c r="AS60" s="218"/>
      <c r="AT60" s="218"/>
      <c r="AU60" s="193"/>
      <c r="AV60" s="193"/>
      <c r="AW60" s="193"/>
      <c r="AX60" s="166"/>
      <c r="AY60" s="193"/>
      <c r="AZ60" s="149"/>
      <c r="BA60" s="85"/>
      <c r="BB60" s="85"/>
      <c r="BC60" s="193"/>
      <c r="BD60" s="193"/>
      <c r="BE60" s="193"/>
      <c r="BF60" s="165"/>
      <c r="BG60" s="165"/>
      <c r="BH60" s="165"/>
      <c r="BI60" s="169"/>
    </row>
    <row r="61" spans="1:61" s="8" customFormat="1" ht="18">
      <c r="A61" s="1265"/>
      <c r="B61" s="1245">
        <v>18</v>
      </c>
      <c r="C61" s="217"/>
      <c r="D61" s="292"/>
      <c r="E61" s="336"/>
      <c r="F61" s="336"/>
      <c r="G61" s="336"/>
      <c r="H61" s="336"/>
      <c r="I61" s="331"/>
      <c r="J61" s="272"/>
      <c r="K61" s="1144" t="s">
        <v>257</v>
      </c>
      <c r="L61" s="358" t="s">
        <v>17</v>
      </c>
      <c r="M61" s="295" t="s">
        <v>249</v>
      </c>
      <c r="N61" s="295"/>
      <c r="O61" s="295" t="s">
        <v>47</v>
      </c>
      <c r="P61" s="295" t="s">
        <v>48</v>
      </c>
      <c r="Q61" s="295" t="s">
        <v>98</v>
      </c>
      <c r="R61" s="331"/>
      <c r="S61" s="1144"/>
      <c r="T61" s="358"/>
      <c r="U61" s="295"/>
      <c r="V61" s="295"/>
      <c r="W61" s="295"/>
      <c r="X61" s="295"/>
      <c r="Y61" s="338"/>
      <c r="Z61" s="229"/>
      <c r="AA61" s="1144"/>
      <c r="AB61" s="358"/>
      <c r="AC61" s="295"/>
      <c r="AD61" s="295"/>
      <c r="AE61" s="295"/>
      <c r="AF61" s="295"/>
      <c r="AG61" s="295"/>
      <c r="AH61" s="69"/>
      <c r="AI61" s="1111"/>
      <c r="AJ61" s="338"/>
      <c r="AK61" s="1127"/>
      <c r="AL61" s="1127"/>
      <c r="AM61" s="1127"/>
      <c r="AN61" s="1127"/>
      <c r="AO61" s="1127"/>
      <c r="AP61" s="69"/>
      <c r="AQ61" s="351"/>
      <c r="AR61" s="356"/>
      <c r="AS61" s="331"/>
      <c r="AT61" s="331"/>
      <c r="AU61" s="331"/>
      <c r="AV61" s="331"/>
      <c r="AW61" s="331"/>
      <c r="AX61" s="166"/>
      <c r="AY61" s="331"/>
      <c r="AZ61" s="360"/>
      <c r="BA61" s="331"/>
      <c r="BB61" s="331"/>
      <c r="BC61" s="331"/>
      <c r="BD61" s="331"/>
      <c r="BE61" s="331"/>
      <c r="BF61" s="165"/>
      <c r="BG61" s="165"/>
      <c r="BH61" s="165"/>
      <c r="BI61" s="169"/>
    </row>
    <row r="62" spans="1:61" s="8" customFormat="1" ht="18">
      <c r="A62" s="1265"/>
      <c r="B62" s="1246"/>
      <c r="C62" s="351"/>
      <c r="D62" s="356"/>
      <c r="E62" s="331"/>
      <c r="F62" s="331"/>
      <c r="G62" s="331"/>
      <c r="H62" s="331"/>
      <c r="I62" s="331"/>
      <c r="J62" s="272"/>
      <c r="K62" s="359" t="s">
        <v>254</v>
      </c>
      <c r="L62" s="356" t="s">
        <v>17</v>
      </c>
      <c r="M62" s="355" t="s">
        <v>249</v>
      </c>
      <c r="N62" s="355"/>
      <c r="O62" s="355" t="s">
        <v>48</v>
      </c>
      <c r="P62" s="331" t="s">
        <v>47</v>
      </c>
      <c r="Q62" s="331" t="s">
        <v>98</v>
      </c>
      <c r="R62" s="331"/>
      <c r="S62" s="275"/>
      <c r="T62" s="360"/>
      <c r="U62" s="331"/>
      <c r="V62" s="331"/>
      <c r="W62" s="331"/>
      <c r="X62" s="331"/>
      <c r="Y62" s="332"/>
      <c r="Z62" s="229"/>
      <c r="AA62" s="351"/>
      <c r="AB62" s="356"/>
      <c r="AC62" s="331"/>
      <c r="AD62" s="331"/>
      <c r="AE62" s="331"/>
      <c r="AF62" s="331"/>
      <c r="AG62" s="331"/>
      <c r="AH62" s="69"/>
      <c r="AI62" s="50"/>
      <c r="AJ62" s="332"/>
      <c r="AK62" s="237"/>
      <c r="AL62" s="237"/>
      <c r="AM62" s="237"/>
      <c r="AN62" s="237"/>
      <c r="AO62" s="237"/>
      <c r="AP62" s="69"/>
      <c r="AQ62" s="351"/>
      <c r="AR62" s="356"/>
      <c r="AS62" s="331"/>
      <c r="AT62" s="331"/>
      <c r="AU62" s="331"/>
      <c r="AV62" s="331"/>
      <c r="AW62" s="331"/>
      <c r="AX62" s="166"/>
      <c r="AY62" s="359"/>
      <c r="AZ62" s="256"/>
      <c r="BA62" s="87"/>
      <c r="BB62" s="87"/>
      <c r="BC62" s="114"/>
      <c r="BD62" s="114"/>
      <c r="BE62" s="87"/>
      <c r="BF62" s="165"/>
      <c r="BG62" s="165"/>
      <c r="BH62" s="165"/>
      <c r="BI62" s="169"/>
    </row>
    <row r="63" spans="1:61" s="8" customFormat="1" ht="18">
      <c r="A63" s="1265"/>
      <c r="B63" s="1246"/>
      <c r="C63" s="351"/>
      <c r="D63" s="356"/>
      <c r="E63" s="331"/>
      <c r="F63" s="331"/>
      <c r="G63" s="331"/>
      <c r="H63" s="331"/>
      <c r="I63" s="331"/>
      <c r="J63" s="272"/>
      <c r="K63" s="351"/>
      <c r="L63" s="356"/>
      <c r="M63" s="331"/>
      <c r="N63" s="331"/>
      <c r="O63" s="331"/>
      <c r="P63" s="331"/>
      <c r="Q63" s="274"/>
      <c r="R63" s="331"/>
      <c r="S63" s="359"/>
      <c r="T63" s="291"/>
      <c r="U63" s="335"/>
      <c r="V63" s="87"/>
      <c r="W63" s="335"/>
      <c r="X63" s="335"/>
      <c r="Y63" s="331"/>
      <c r="Z63" s="229"/>
      <c r="AA63" s="351"/>
      <c r="AB63" s="356"/>
      <c r="AC63" s="331"/>
      <c r="AD63" s="331"/>
      <c r="AE63" s="331"/>
      <c r="AF63" s="331"/>
      <c r="AG63" s="331"/>
      <c r="AH63" s="69"/>
      <c r="AI63" s="50"/>
      <c r="AJ63" s="332"/>
      <c r="AK63" s="237"/>
      <c r="AL63" s="237"/>
      <c r="AM63" s="237"/>
      <c r="AN63" s="237"/>
      <c r="AO63" s="237"/>
      <c r="AP63" s="69"/>
      <c r="AQ63" s="351"/>
      <c r="AR63" s="356"/>
      <c r="AS63" s="331"/>
      <c r="AT63" s="331"/>
      <c r="AU63" s="331"/>
      <c r="AV63" s="331"/>
      <c r="AW63" s="331"/>
      <c r="AX63" s="166"/>
      <c r="AY63" s="359"/>
      <c r="AZ63" s="256"/>
      <c r="BA63" s="87"/>
      <c r="BB63" s="87"/>
      <c r="BC63" s="114"/>
      <c r="BD63" s="114"/>
      <c r="BE63" s="87"/>
      <c r="BF63" s="165"/>
      <c r="BG63" s="165"/>
      <c r="BH63" s="165"/>
      <c r="BI63" s="169"/>
    </row>
    <row r="64" spans="1:61" s="3" customFormat="1" ht="18">
      <c r="A64" s="1265"/>
      <c r="B64" s="1246"/>
      <c r="C64" s="351"/>
      <c r="D64" s="356"/>
      <c r="E64" s="331"/>
      <c r="F64" s="331"/>
      <c r="G64" s="331"/>
      <c r="H64" s="331"/>
      <c r="I64" s="331"/>
      <c r="J64" s="272"/>
      <c r="K64" s="351"/>
      <c r="L64" s="356"/>
      <c r="M64" s="331"/>
      <c r="N64" s="331"/>
      <c r="O64" s="331"/>
      <c r="P64" s="331"/>
      <c r="Q64" s="251"/>
      <c r="R64" s="331"/>
      <c r="S64" s="351"/>
      <c r="T64" s="356"/>
      <c r="U64" s="331"/>
      <c r="V64" s="331"/>
      <c r="W64" s="331"/>
      <c r="X64" s="331"/>
      <c r="Y64" s="332"/>
      <c r="Z64" s="229"/>
      <c r="AA64" s="237"/>
      <c r="AB64" s="237"/>
      <c r="AC64" s="237"/>
      <c r="AD64" s="237"/>
      <c r="AE64" s="237"/>
      <c r="AF64" s="237"/>
      <c r="AG64" s="237"/>
      <c r="AH64" s="70"/>
      <c r="AI64" s="50"/>
      <c r="AJ64" s="332"/>
      <c r="AK64" s="237"/>
      <c r="AL64" s="237"/>
      <c r="AM64" s="237"/>
      <c r="AN64" s="237"/>
      <c r="AO64" s="237"/>
      <c r="AP64" s="70"/>
      <c r="AQ64" s="351"/>
      <c r="AR64" s="356"/>
      <c r="AS64" s="331"/>
      <c r="AT64" s="331"/>
      <c r="AU64" s="331"/>
      <c r="AV64" s="331"/>
      <c r="AW64" s="331"/>
      <c r="AX64" s="12"/>
      <c r="AY64" s="186"/>
      <c r="AZ64" s="151"/>
      <c r="BA64" s="186"/>
      <c r="BB64" s="186"/>
      <c r="BC64" s="186"/>
      <c r="BD64" s="186"/>
      <c r="BE64" s="186"/>
      <c r="BF64" s="6"/>
      <c r="BG64" s="6"/>
      <c r="BH64" s="6"/>
      <c r="BI64" s="64"/>
    </row>
    <row r="65" spans="1:61" s="8" customFormat="1" ht="18">
      <c r="A65" s="1266"/>
      <c r="B65" s="1247"/>
      <c r="C65" s="193"/>
      <c r="D65" s="193"/>
      <c r="E65" s="193"/>
      <c r="F65" s="193"/>
      <c r="G65" s="193"/>
      <c r="H65" s="193"/>
      <c r="I65" s="193"/>
      <c r="J65" s="272"/>
      <c r="K65" s="352"/>
      <c r="L65" s="347"/>
      <c r="M65" s="348"/>
      <c r="N65" s="349"/>
      <c r="O65" s="349"/>
      <c r="P65" s="349"/>
      <c r="Q65" s="348"/>
      <c r="R65" s="331"/>
      <c r="S65" s="352"/>
      <c r="T65" s="347"/>
      <c r="U65" s="349"/>
      <c r="V65" s="349"/>
      <c r="W65" s="349"/>
      <c r="X65" s="349"/>
      <c r="Y65" s="349"/>
      <c r="Z65" s="229"/>
      <c r="AA65" s="241"/>
      <c r="AB65" s="241"/>
      <c r="AC65" s="241"/>
      <c r="AD65" s="241"/>
      <c r="AE65" s="241"/>
      <c r="AF65" s="241"/>
      <c r="AG65" s="241"/>
      <c r="AH65" s="69"/>
      <c r="AI65" s="1112"/>
      <c r="AJ65" s="208"/>
      <c r="AK65" s="302"/>
      <c r="AL65" s="302"/>
      <c r="AM65" s="302"/>
      <c r="AN65" s="302"/>
      <c r="AO65" s="302"/>
      <c r="AP65" s="69"/>
      <c r="AQ65" s="349"/>
      <c r="AR65" s="347"/>
      <c r="AS65" s="349"/>
      <c r="AT65" s="349"/>
      <c r="AU65" s="349"/>
      <c r="AV65" s="349"/>
      <c r="AW65" s="349"/>
      <c r="AX65" s="166"/>
      <c r="AY65" s="193"/>
      <c r="AZ65" s="149"/>
      <c r="BA65" s="193"/>
      <c r="BB65" s="193"/>
      <c r="BC65" s="193"/>
      <c r="BD65" s="193"/>
      <c r="BE65" s="193"/>
      <c r="BF65" s="165"/>
      <c r="BG65" s="165"/>
      <c r="BH65" s="165"/>
      <c r="BI65" s="169"/>
    </row>
    <row r="66" spans="1:61" ht="18">
      <c r="A66" s="25"/>
      <c r="B66" s="327"/>
      <c r="C66" s="233"/>
      <c r="D66" s="223"/>
      <c r="E66" s="233"/>
      <c r="F66" s="233"/>
      <c r="G66" s="233"/>
      <c r="H66" s="233"/>
      <c r="I66" s="233"/>
      <c r="J66" s="234"/>
      <c r="K66" s="235"/>
      <c r="L66" s="223"/>
      <c r="M66" s="233"/>
      <c r="N66" s="233"/>
      <c r="O66" s="233"/>
      <c r="P66" s="233"/>
      <c r="Q66" s="233"/>
      <c r="R66" s="331"/>
      <c r="S66" s="235"/>
      <c r="T66" s="223"/>
      <c r="U66" s="233"/>
      <c r="V66" s="233"/>
      <c r="W66" s="233"/>
      <c r="X66" s="233"/>
      <c r="Y66" s="111"/>
      <c r="Z66" s="229"/>
      <c r="AA66" s="235"/>
      <c r="AB66" s="223"/>
      <c r="AC66" s="233"/>
      <c r="AD66" s="233"/>
      <c r="AE66" s="233"/>
      <c r="AF66" s="233"/>
      <c r="AG66" s="233"/>
      <c r="AH66" s="53"/>
      <c r="AI66" s="1113"/>
      <c r="AJ66" s="1120"/>
      <c r="AK66" s="1128"/>
      <c r="AL66" s="1128"/>
      <c r="AM66" s="1128"/>
      <c r="AN66" s="1128"/>
      <c r="AO66" s="236"/>
      <c r="AP66" s="1104"/>
      <c r="AQ66" s="233"/>
      <c r="AR66" s="223"/>
      <c r="AS66" s="233"/>
      <c r="AT66" s="233"/>
      <c r="AU66" s="233"/>
      <c r="AV66" s="233"/>
      <c r="AW66" s="236"/>
      <c r="AX66" s="11"/>
      <c r="AY66" s="152"/>
      <c r="AZ66" s="223"/>
      <c r="BA66" s="233"/>
      <c r="BB66" s="233"/>
      <c r="BC66" s="233"/>
      <c r="BD66" s="233"/>
      <c r="BE66" s="236"/>
      <c r="BF66" s="2"/>
      <c r="BG66" s="2"/>
      <c r="BH66" s="2"/>
      <c r="BI66" s="325"/>
    </row>
    <row r="67" spans="1:61" s="8" customFormat="1" ht="18" customHeight="1">
      <c r="A67" s="1264" t="s">
        <v>51</v>
      </c>
      <c r="B67" s="1245" t="s">
        <v>54</v>
      </c>
      <c r="C67" s="1144" t="s">
        <v>31</v>
      </c>
      <c r="D67" s="358" t="s">
        <v>46</v>
      </c>
      <c r="E67" s="295" t="s">
        <v>9</v>
      </c>
      <c r="F67" s="295" t="s">
        <v>107</v>
      </c>
      <c r="G67" s="295" t="s">
        <v>42</v>
      </c>
      <c r="H67" s="295" t="s">
        <v>370</v>
      </c>
      <c r="I67" s="295" t="s">
        <v>252</v>
      </c>
      <c r="J67" s="272"/>
      <c r="K67" s="1160" t="s">
        <v>322</v>
      </c>
      <c r="L67" s="1151" t="s">
        <v>16</v>
      </c>
      <c r="M67" s="1163" t="s">
        <v>142</v>
      </c>
      <c r="N67" s="1156" t="s">
        <v>315</v>
      </c>
      <c r="O67" s="1155" t="s">
        <v>386</v>
      </c>
      <c r="P67" s="1153" t="s">
        <v>386</v>
      </c>
      <c r="Q67" s="295" t="s">
        <v>89</v>
      </c>
      <c r="R67" s="331"/>
      <c r="S67" s="351" t="s">
        <v>77</v>
      </c>
      <c r="T67" s="356" t="s">
        <v>46</v>
      </c>
      <c r="U67" s="331" t="s">
        <v>8</v>
      </c>
      <c r="V67" s="331" t="s">
        <v>296</v>
      </c>
      <c r="W67" s="331" t="s">
        <v>41</v>
      </c>
      <c r="X67" s="331" t="s">
        <v>41</v>
      </c>
      <c r="Y67" s="331" t="s">
        <v>188</v>
      </c>
      <c r="Z67" s="229"/>
      <c r="AA67" s="351" t="s">
        <v>136</v>
      </c>
      <c r="AB67" s="356" t="s">
        <v>75</v>
      </c>
      <c r="AC67" s="331" t="s">
        <v>298</v>
      </c>
      <c r="AD67" s="331"/>
      <c r="AE67" s="331" t="s">
        <v>47</v>
      </c>
      <c r="AF67" s="331" t="s">
        <v>47</v>
      </c>
      <c r="AG67" s="331" t="s">
        <v>335</v>
      </c>
      <c r="AH67" s="250"/>
      <c r="AI67" s="357" t="s">
        <v>448</v>
      </c>
      <c r="AJ67" s="1170" t="s">
        <v>395</v>
      </c>
      <c r="AK67" s="336" t="s">
        <v>8</v>
      </c>
      <c r="AL67" s="336"/>
      <c r="AM67" s="1167" t="s">
        <v>445</v>
      </c>
      <c r="AN67" s="336" t="s">
        <v>48</v>
      </c>
      <c r="AO67" s="1167" t="s">
        <v>119</v>
      </c>
      <c r="AP67" s="168"/>
      <c r="AQ67" s="1173" t="s">
        <v>137</v>
      </c>
      <c r="AR67" s="1154" t="s">
        <v>82</v>
      </c>
      <c r="AS67" s="1155" t="s">
        <v>469</v>
      </c>
      <c r="AT67" s="1155"/>
      <c r="AU67" s="1155" t="s">
        <v>232</v>
      </c>
      <c r="AV67" s="1155" t="s">
        <v>232</v>
      </c>
      <c r="AW67" s="1155" t="s">
        <v>94</v>
      </c>
      <c r="AX67" s="166"/>
      <c r="AY67" s="346" t="s">
        <v>374</v>
      </c>
      <c r="AZ67" s="356" t="s">
        <v>17</v>
      </c>
      <c r="BA67" s="331" t="s">
        <v>2</v>
      </c>
      <c r="BB67" s="331"/>
      <c r="BC67" s="331" t="s">
        <v>235</v>
      </c>
      <c r="BD67" s="331" t="s">
        <v>235</v>
      </c>
      <c r="BE67" s="331" t="s">
        <v>132</v>
      </c>
      <c r="BF67" s="165"/>
      <c r="BG67" s="165"/>
      <c r="BH67" s="165"/>
      <c r="BI67" s="169"/>
    </row>
    <row r="68" spans="1:61" s="8" customFormat="1" ht="18" customHeight="1">
      <c r="A68" s="1265"/>
      <c r="B68" s="1246"/>
      <c r="C68" s="351" t="s">
        <v>35</v>
      </c>
      <c r="D68" s="356" t="s">
        <v>17</v>
      </c>
      <c r="E68" s="331" t="s">
        <v>139</v>
      </c>
      <c r="F68" s="331"/>
      <c r="G68" s="331" t="s">
        <v>43</v>
      </c>
      <c r="H68" s="331" t="s">
        <v>41</v>
      </c>
      <c r="I68" s="1155" t="s">
        <v>90</v>
      </c>
      <c r="J68" s="272"/>
      <c r="K68" s="1160" t="s">
        <v>323</v>
      </c>
      <c r="L68" s="1151" t="s">
        <v>46</v>
      </c>
      <c r="M68" s="1163" t="s">
        <v>142</v>
      </c>
      <c r="N68" s="1156" t="s">
        <v>315</v>
      </c>
      <c r="O68" s="1155" t="s">
        <v>41</v>
      </c>
      <c r="P68" s="1153" t="s">
        <v>42</v>
      </c>
      <c r="Q68" s="274" t="s">
        <v>230</v>
      </c>
      <c r="R68" s="331"/>
      <c r="S68" s="359" t="s">
        <v>76</v>
      </c>
      <c r="T68" s="91" t="s">
        <v>17</v>
      </c>
      <c r="U68" s="87" t="s">
        <v>197</v>
      </c>
      <c r="V68" s="87"/>
      <c r="W68" s="335" t="s">
        <v>42</v>
      </c>
      <c r="X68" s="335" t="s">
        <v>42</v>
      </c>
      <c r="Y68" s="1155" t="s">
        <v>119</v>
      </c>
      <c r="Z68" s="229"/>
      <c r="AA68" s="351"/>
      <c r="AB68" s="356"/>
      <c r="AC68" s="331"/>
      <c r="AD68" s="331"/>
      <c r="AE68" s="331"/>
      <c r="AF68" s="331"/>
      <c r="AG68" s="331"/>
      <c r="AH68" s="250"/>
      <c r="AI68" s="1150" t="s">
        <v>449</v>
      </c>
      <c r="AJ68" s="1153" t="s">
        <v>18</v>
      </c>
      <c r="AK68" s="1153" t="s">
        <v>248</v>
      </c>
      <c r="AL68" s="1153" t="s">
        <v>104</v>
      </c>
      <c r="AM68" s="1153" t="s">
        <v>48</v>
      </c>
      <c r="AN68" s="1153" t="s">
        <v>47</v>
      </c>
      <c r="AO68" s="1153" t="s">
        <v>119</v>
      </c>
      <c r="AP68" s="168"/>
      <c r="AQ68" s="346"/>
      <c r="AR68" s="356"/>
      <c r="AS68" s="331"/>
      <c r="AT68" s="331"/>
      <c r="AU68" s="331"/>
      <c r="AV68" s="331"/>
      <c r="AW68" s="331"/>
      <c r="AX68" s="166"/>
      <c r="AY68" s="331"/>
      <c r="AZ68" s="360"/>
      <c r="BA68" s="331"/>
      <c r="BB68" s="331"/>
      <c r="BC68" s="331"/>
      <c r="BD68" s="331"/>
      <c r="BE68" s="331"/>
      <c r="BF68" s="165"/>
      <c r="BG68" s="165"/>
      <c r="BH68" s="165"/>
      <c r="BI68" s="169"/>
    </row>
    <row r="69" spans="1:61" s="8" customFormat="1" ht="18" customHeight="1">
      <c r="A69" s="1265"/>
      <c r="B69" s="1246"/>
      <c r="C69" s="351" t="s">
        <v>4</v>
      </c>
      <c r="D69" s="356" t="s">
        <v>46</v>
      </c>
      <c r="E69" s="331" t="s">
        <v>105</v>
      </c>
      <c r="F69" s="331" t="s">
        <v>106</v>
      </c>
      <c r="G69" s="331" t="s">
        <v>370</v>
      </c>
      <c r="H69" s="331" t="s">
        <v>42</v>
      </c>
      <c r="I69" s="331" t="s">
        <v>250</v>
      </c>
      <c r="J69" s="272"/>
      <c r="K69" s="351"/>
      <c r="L69" s="356"/>
      <c r="M69" s="331"/>
      <c r="N69" s="331"/>
      <c r="O69" s="331"/>
      <c r="P69" s="331"/>
      <c r="Q69" s="274"/>
      <c r="R69" s="331"/>
      <c r="S69" s="359"/>
      <c r="T69" s="91"/>
      <c r="U69" s="87"/>
      <c r="V69" s="87"/>
      <c r="W69" s="335"/>
      <c r="X69" s="332"/>
      <c r="Y69" s="332"/>
      <c r="Z69" s="229"/>
      <c r="AA69" s="351"/>
      <c r="AB69" s="356"/>
      <c r="AC69" s="331"/>
      <c r="AD69" s="331"/>
      <c r="AE69" s="331"/>
      <c r="AF69" s="331"/>
      <c r="AG69" s="331"/>
      <c r="AH69" s="250"/>
      <c r="AI69" s="50"/>
      <c r="AJ69" s="332"/>
      <c r="AK69" s="237"/>
      <c r="AL69" s="237"/>
      <c r="AM69" s="237"/>
      <c r="AN69" s="237"/>
      <c r="AO69" s="335"/>
      <c r="AP69" s="168"/>
      <c r="AQ69" s="351"/>
      <c r="AR69" s="356"/>
      <c r="AS69" s="331"/>
      <c r="AT69" s="331"/>
      <c r="AU69" s="331"/>
      <c r="AV69" s="331"/>
      <c r="AW69" s="331"/>
      <c r="AX69" s="166"/>
      <c r="AY69" s="262"/>
      <c r="AZ69" s="360"/>
      <c r="BA69" s="331"/>
      <c r="BB69" s="331"/>
      <c r="BC69" s="331"/>
      <c r="BD69" s="331"/>
      <c r="BE69" s="331"/>
      <c r="BF69" s="165"/>
      <c r="BG69" s="165"/>
      <c r="BH69" s="165"/>
      <c r="BI69" s="169"/>
    </row>
    <row r="70" spans="1:61" s="3" customFormat="1" ht="18">
      <c r="A70" s="1265"/>
      <c r="B70" s="1246"/>
      <c r="C70" s="351"/>
      <c r="D70" s="356"/>
      <c r="E70" s="331"/>
      <c r="F70" s="331"/>
      <c r="G70" s="331"/>
      <c r="H70" s="331"/>
      <c r="I70" s="331"/>
      <c r="J70" s="276"/>
      <c r="K70" s="351"/>
      <c r="L70" s="356"/>
      <c r="M70" s="331"/>
      <c r="N70" s="331"/>
      <c r="O70" s="331"/>
      <c r="P70" s="331"/>
      <c r="Q70" s="251"/>
      <c r="R70" s="331"/>
      <c r="S70" s="275"/>
      <c r="T70" s="356"/>
      <c r="U70" s="331"/>
      <c r="V70" s="331"/>
      <c r="W70" s="331"/>
      <c r="X70" s="331"/>
      <c r="Y70" s="332"/>
      <c r="Z70" s="228"/>
      <c r="AA70" s="351"/>
      <c r="AB70" s="356"/>
      <c r="AC70" s="331"/>
      <c r="AD70" s="331"/>
      <c r="AE70" s="331"/>
      <c r="AF70" s="331"/>
      <c r="AG70" s="331"/>
      <c r="AH70" s="378"/>
      <c r="AI70" s="50"/>
      <c r="AJ70" s="346"/>
      <c r="AK70" s="50"/>
      <c r="AL70" s="50"/>
      <c r="AM70" s="50"/>
      <c r="AN70" s="50"/>
      <c r="AO70" s="359"/>
      <c r="AP70" s="51"/>
      <c r="AQ70" s="351"/>
      <c r="AR70" s="356"/>
      <c r="AS70" s="331"/>
      <c r="AT70" s="331"/>
      <c r="AU70" s="331"/>
      <c r="AV70" s="331"/>
      <c r="AW70" s="331"/>
      <c r="AX70" s="9"/>
      <c r="AY70" s="359"/>
      <c r="AZ70" s="360"/>
      <c r="BA70" s="331"/>
      <c r="BB70" s="331"/>
      <c r="BC70" s="331"/>
      <c r="BD70" s="331"/>
      <c r="BE70" s="331"/>
      <c r="BF70" s="6"/>
      <c r="BG70" s="6"/>
      <c r="BH70" s="6"/>
      <c r="BI70" s="64"/>
    </row>
    <row r="71" spans="1:61" s="8" customFormat="1" ht="18">
      <c r="A71" s="1265"/>
      <c r="B71" s="1247"/>
      <c r="C71" s="351"/>
      <c r="D71" s="356"/>
      <c r="E71" s="331"/>
      <c r="F71" s="331"/>
      <c r="G71" s="331"/>
      <c r="H71" s="331"/>
      <c r="I71" s="331"/>
      <c r="J71" s="272"/>
      <c r="K71" s="349"/>
      <c r="L71" s="347"/>
      <c r="M71" s="349"/>
      <c r="N71" s="349"/>
      <c r="O71" s="349"/>
      <c r="P71" s="349"/>
      <c r="Q71" s="315"/>
      <c r="R71" s="331"/>
      <c r="S71" s="275"/>
      <c r="T71" s="356"/>
      <c r="U71" s="331"/>
      <c r="V71" s="331"/>
      <c r="W71" s="331"/>
      <c r="X71" s="331"/>
      <c r="Y71" s="332"/>
      <c r="Z71" s="229"/>
      <c r="AA71" s="193"/>
      <c r="AB71" s="193"/>
      <c r="AC71" s="193"/>
      <c r="AD71" s="193"/>
      <c r="AE71" s="193"/>
      <c r="AF71" s="193"/>
      <c r="AG71" s="193"/>
      <c r="AH71" s="250"/>
      <c r="AI71" s="1112"/>
      <c r="AJ71" s="208"/>
      <c r="AK71" s="302"/>
      <c r="AL71" s="302"/>
      <c r="AM71" s="302"/>
      <c r="AN71" s="302"/>
      <c r="AO71" s="218"/>
      <c r="AP71" s="168"/>
      <c r="AQ71" s="352"/>
      <c r="AR71" s="347"/>
      <c r="AS71" s="349"/>
      <c r="AT71" s="349"/>
      <c r="AU71" s="349"/>
      <c r="AV71" s="349"/>
      <c r="AW71" s="349"/>
      <c r="AX71" s="166"/>
      <c r="AY71" s="266"/>
      <c r="AZ71" s="178"/>
      <c r="BA71" s="218"/>
      <c r="BB71" s="218"/>
      <c r="BC71" s="218"/>
      <c r="BD71" s="218"/>
      <c r="BE71" s="218"/>
      <c r="BF71" s="165"/>
      <c r="BG71" s="165"/>
      <c r="BH71" s="165"/>
      <c r="BI71" s="169"/>
    </row>
    <row r="72" spans="1:61" s="8" customFormat="1" ht="18">
      <c r="A72" s="1265"/>
      <c r="B72" s="1245">
        <v>10</v>
      </c>
      <c r="C72" s="1144" t="s">
        <v>31</v>
      </c>
      <c r="D72" s="358" t="s">
        <v>46</v>
      </c>
      <c r="E72" s="295" t="s">
        <v>9</v>
      </c>
      <c r="F72" s="295" t="s">
        <v>107</v>
      </c>
      <c r="G72" s="295" t="s">
        <v>42</v>
      </c>
      <c r="H72" s="295" t="s">
        <v>370</v>
      </c>
      <c r="I72" s="295" t="s">
        <v>252</v>
      </c>
      <c r="J72" s="272"/>
      <c r="K72" s="359" t="s">
        <v>68</v>
      </c>
      <c r="L72" s="356" t="s">
        <v>16</v>
      </c>
      <c r="M72" s="355" t="s">
        <v>196</v>
      </c>
      <c r="N72" s="295"/>
      <c r="O72" s="295" t="s">
        <v>386</v>
      </c>
      <c r="P72" s="295" t="s">
        <v>386</v>
      </c>
      <c r="Q72" s="271" t="s">
        <v>89</v>
      </c>
      <c r="R72" s="331"/>
      <c r="S72" s="1144" t="s">
        <v>62</v>
      </c>
      <c r="T72" s="358" t="s">
        <v>74</v>
      </c>
      <c r="U72" s="295" t="s">
        <v>315</v>
      </c>
      <c r="V72" s="295"/>
      <c r="W72" s="295" t="s">
        <v>47</v>
      </c>
      <c r="X72" s="295" t="s">
        <v>47</v>
      </c>
      <c r="Y72" s="338" t="s">
        <v>177</v>
      </c>
      <c r="Z72" s="229"/>
      <c r="AA72" s="351" t="s">
        <v>136</v>
      </c>
      <c r="AB72" s="356" t="s">
        <v>75</v>
      </c>
      <c r="AC72" s="331" t="s">
        <v>298</v>
      </c>
      <c r="AD72" s="331"/>
      <c r="AE72" s="331" t="s">
        <v>47</v>
      </c>
      <c r="AF72" s="331" t="s">
        <v>47</v>
      </c>
      <c r="AG72" s="331" t="s">
        <v>335</v>
      </c>
      <c r="AH72" s="250"/>
      <c r="AI72" s="357" t="s">
        <v>392</v>
      </c>
      <c r="AJ72" s="338" t="s">
        <v>398</v>
      </c>
      <c r="AK72" s="336" t="s">
        <v>113</v>
      </c>
      <c r="AL72" s="1127"/>
      <c r="AM72" s="338" t="s">
        <v>47</v>
      </c>
      <c r="AN72" s="338" t="s">
        <v>48</v>
      </c>
      <c r="AO72" s="336" t="s">
        <v>65</v>
      </c>
      <c r="AP72" s="168"/>
      <c r="AQ72" s="351" t="s">
        <v>198</v>
      </c>
      <c r="AR72" s="360" t="s">
        <v>46</v>
      </c>
      <c r="AS72" s="331" t="s">
        <v>197</v>
      </c>
      <c r="AT72" s="331"/>
      <c r="AU72" s="331" t="s">
        <v>300</v>
      </c>
      <c r="AV72" s="331" t="s">
        <v>300</v>
      </c>
      <c r="AW72" s="335" t="s">
        <v>130</v>
      </c>
      <c r="AX72" s="166"/>
      <c r="AY72" s="359" t="s">
        <v>337</v>
      </c>
      <c r="AZ72" s="291" t="s">
        <v>46</v>
      </c>
      <c r="BA72" s="335" t="s">
        <v>105</v>
      </c>
      <c r="BB72" s="335"/>
      <c r="BC72" s="332" t="s">
        <v>364</v>
      </c>
      <c r="BD72" s="332" t="s">
        <v>365</v>
      </c>
      <c r="BE72" s="335" t="s">
        <v>250</v>
      </c>
      <c r="BF72" s="165"/>
      <c r="BG72" s="165"/>
      <c r="BH72" s="165"/>
      <c r="BI72" s="169"/>
    </row>
    <row r="73" spans="1:61" s="8" customFormat="1" ht="18">
      <c r="A73" s="1265"/>
      <c r="B73" s="1246"/>
      <c r="C73" s="351" t="s">
        <v>35</v>
      </c>
      <c r="D73" s="356" t="s">
        <v>17</v>
      </c>
      <c r="E73" s="331" t="s">
        <v>139</v>
      </c>
      <c r="F73" s="331"/>
      <c r="G73" s="331" t="s">
        <v>370</v>
      </c>
      <c r="H73" s="331" t="s">
        <v>42</v>
      </c>
      <c r="I73" s="331" t="s">
        <v>90</v>
      </c>
      <c r="J73" s="272"/>
      <c r="K73" s="351"/>
      <c r="L73" s="356"/>
      <c r="M73" s="184"/>
      <c r="N73" s="355"/>
      <c r="O73" s="335"/>
      <c r="P73" s="335"/>
      <c r="Q73" s="274"/>
      <c r="R73" s="331"/>
      <c r="S73" s="275"/>
      <c r="T73" s="291"/>
      <c r="U73" s="335"/>
      <c r="V73" s="87"/>
      <c r="W73" s="335"/>
      <c r="X73" s="335"/>
      <c r="Y73" s="332"/>
      <c r="Z73" s="229"/>
      <c r="AA73" s="351"/>
      <c r="AB73" s="356"/>
      <c r="AC73" s="331"/>
      <c r="AD73" s="331"/>
      <c r="AE73" s="331"/>
      <c r="AF73" s="331"/>
      <c r="AG73" s="331"/>
      <c r="AH73" s="250"/>
      <c r="AI73" s="1150" t="s">
        <v>392</v>
      </c>
      <c r="AJ73" s="1162" t="s">
        <v>399</v>
      </c>
      <c r="AK73" s="1153" t="s">
        <v>113</v>
      </c>
      <c r="AL73" s="1168" t="s">
        <v>112</v>
      </c>
      <c r="AM73" s="1162" t="s">
        <v>48</v>
      </c>
      <c r="AN73" s="1162" t="s">
        <v>47</v>
      </c>
      <c r="AO73" s="1153" t="s">
        <v>371</v>
      </c>
      <c r="AP73" s="168"/>
      <c r="AQ73" s="346" t="s">
        <v>137</v>
      </c>
      <c r="AR73" s="356" t="s">
        <v>74</v>
      </c>
      <c r="AS73" s="331" t="s">
        <v>469</v>
      </c>
      <c r="AT73" s="331"/>
      <c r="AU73" s="331" t="s">
        <v>232</v>
      </c>
      <c r="AV73" s="331" t="s">
        <v>232</v>
      </c>
      <c r="AW73" s="363" t="s">
        <v>94</v>
      </c>
      <c r="AX73" s="166"/>
      <c r="AY73" s="346" t="s">
        <v>374</v>
      </c>
      <c r="AZ73" s="356" t="s">
        <v>17</v>
      </c>
      <c r="BA73" s="331" t="s">
        <v>2</v>
      </c>
      <c r="BB73" s="331"/>
      <c r="BC73" s="331" t="s">
        <v>235</v>
      </c>
      <c r="BD73" s="331" t="s">
        <v>235</v>
      </c>
      <c r="BE73" s="331" t="s">
        <v>132</v>
      </c>
      <c r="BF73" s="165"/>
      <c r="BG73" s="165"/>
      <c r="BH73" s="165"/>
      <c r="BI73" s="169"/>
    </row>
    <row r="74" spans="1:61" s="8" customFormat="1" ht="18">
      <c r="A74" s="1265"/>
      <c r="B74" s="1246"/>
      <c r="C74" s="351"/>
      <c r="D74" s="356"/>
      <c r="E74" s="331"/>
      <c r="F74" s="331"/>
      <c r="G74" s="331"/>
      <c r="H74" s="331"/>
      <c r="I74" s="331"/>
      <c r="J74" s="272"/>
      <c r="K74" s="351"/>
      <c r="L74" s="356"/>
      <c r="M74" s="184"/>
      <c r="N74" s="355"/>
      <c r="O74" s="335"/>
      <c r="P74" s="335"/>
      <c r="Q74" s="274"/>
      <c r="R74" s="331"/>
      <c r="S74" s="359"/>
      <c r="T74" s="291"/>
      <c r="U74" s="335"/>
      <c r="V74" s="87"/>
      <c r="W74" s="335"/>
      <c r="X74" s="335"/>
      <c r="Y74" s="331"/>
      <c r="Z74" s="229"/>
      <c r="AA74" s="351"/>
      <c r="AB74" s="356"/>
      <c r="AC74" s="331"/>
      <c r="AD74" s="331"/>
      <c r="AE74" s="331"/>
      <c r="AF74" s="331"/>
      <c r="AG74" s="331"/>
      <c r="AH74" s="250"/>
      <c r="AI74" s="50"/>
      <c r="AJ74" s="291"/>
      <c r="AK74" s="237"/>
      <c r="AL74" s="237"/>
      <c r="AM74" s="237"/>
      <c r="AN74" s="237"/>
      <c r="AO74" s="237"/>
      <c r="AP74" s="168"/>
      <c r="AQ74" s="362"/>
      <c r="AR74" s="360"/>
      <c r="AS74" s="331"/>
      <c r="AT74" s="331"/>
      <c r="AU74" s="331"/>
      <c r="AV74" s="331"/>
      <c r="AW74" s="331"/>
      <c r="AX74" s="9"/>
      <c r="AY74" s="359"/>
      <c r="AZ74" s="148"/>
      <c r="BA74" s="185"/>
      <c r="BB74" s="185"/>
      <c r="BC74" s="185"/>
      <c r="BD74" s="185"/>
      <c r="BE74" s="335"/>
      <c r="BF74" s="165"/>
      <c r="BG74" s="165"/>
      <c r="BH74" s="165"/>
      <c r="BI74" s="169"/>
    </row>
    <row r="75" spans="1:61" s="3" customFormat="1" ht="18">
      <c r="A75" s="1265"/>
      <c r="B75" s="1246"/>
      <c r="C75" s="351"/>
      <c r="D75" s="356"/>
      <c r="E75" s="331"/>
      <c r="F75" s="331"/>
      <c r="G75" s="331"/>
      <c r="H75" s="331"/>
      <c r="I75" s="331"/>
      <c r="J75" s="276"/>
      <c r="K75" s="351"/>
      <c r="L75" s="356"/>
      <c r="M75" s="184"/>
      <c r="N75" s="355"/>
      <c r="O75" s="335"/>
      <c r="P75" s="335"/>
      <c r="Q75" s="274"/>
      <c r="R75" s="331"/>
      <c r="S75" s="275"/>
      <c r="T75" s="356"/>
      <c r="U75" s="331"/>
      <c r="V75" s="331"/>
      <c r="W75" s="331"/>
      <c r="X75" s="331"/>
      <c r="Y75" s="331"/>
      <c r="Z75" s="228"/>
      <c r="AA75" s="351"/>
      <c r="AB75" s="356"/>
      <c r="AC75" s="331"/>
      <c r="AD75" s="331"/>
      <c r="AE75" s="331"/>
      <c r="AF75" s="331"/>
      <c r="AG75" s="331"/>
      <c r="AH75" s="378"/>
      <c r="AI75" s="50"/>
      <c r="AJ75" s="1118"/>
      <c r="AK75" s="50"/>
      <c r="AL75" s="50"/>
      <c r="AM75" s="50"/>
      <c r="AN75" s="50"/>
      <c r="AO75" s="50"/>
      <c r="AP75" s="51"/>
      <c r="AQ75" s="362"/>
      <c r="AR75" s="361"/>
      <c r="AS75" s="363"/>
      <c r="AT75" s="363"/>
      <c r="AU75" s="363"/>
      <c r="AV75" s="363"/>
      <c r="AW75" s="331"/>
      <c r="AX75" s="9"/>
      <c r="AY75" s="359"/>
      <c r="AZ75" s="360"/>
      <c r="BA75" s="331"/>
      <c r="BB75" s="331"/>
      <c r="BC75" s="331"/>
      <c r="BD75" s="331"/>
      <c r="BE75" s="331"/>
      <c r="BF75" s="6"/>
      <c r="BG75" s="6"/>
      <c r="BH75" s="6"/>
      <c r="BI75" s="64"/>
    </row>
    <row r="76" spans="1:61" s="8" customFormat="1" ht="18">
      <c r="A76" s="1265"/>
      <c r="B76" s="1247"/>
      <c r="C76" s="352"/>
      <c r="D76" s="347"/>
      <c r="E76" s="349"/>
      <c r="F76" s="349"/>
      <c r="G76" s="349"/>
      <c r="H76" s="349"/>
      <c r="I76" s="349"/>
      <c r="J76" s="272"/>
      <c r="K76" s="352"/>
      <c r="L76" s="347"/>
      <c r="M76" s="349"/>
      <c r="N76" s="349"/>
      <c r="O76" s="349"/>
      <c r="P76" s="349"/>
      <c r="Q76" s="349"/>
      <c r="R76" s="170"/>
      <c r="S76" s="275"/>
      <c r="T76" s="356"/>
      <c r="U76" s="331"/>
      <c r="V76" s="331"/>
      <c r="W76" s="331"/>
      <c r="X76" s="331"/>
      <c r="Y76" s="331"/>
      <c r="Z76" s="229"/>
      <c r="AA76" s="275"/>
      <c r="AB76" s="360"/>
      <c r="AC76" s="331"/>
      <c r="AD76" s="331"/>
      <c r="AE76" s="331"/>
      <c r="AF76" s="331"/>
      <c r="AG76" s="274"/>
      <c r="AH76" s="250"/>
      <c r="AI76" s="1112"/>
      <c r="AJ76" s="254"/>
      <c r="AK76" s="302"/>
      <c r="AL76" s="302"/>
      <c r="AM76" s="302"/>
      <c r="AN76" s="302"/>
      <c r="AO76" s="302"/>
      <c r="AP76" s="168"/>
      <c r="AQ76" s="266"/>
      <c r="AR76" s="218"/>
      <c r="AS76" s="218"/>
      <c r="AT76" s="218"/>
      <c r="AU76" s="218"/>
      <c r="AV76" s="218"/>
      <c r="AW76" s="218"/>
      <c r="AX76" s="166"/>
      <c r="AY76" s="266"/>
      <c r="AZ76" s="178"/>
      <c r="BA76" s="218"/>
      <c r="BB76" s="218"/>
      <c r="BC76" s="218"/>
      <c r="BD76" s="218"/>
      <c r="BE76" s="218"/>
      <c r="BF76" s="165"/>
      <c r="BG76" s="165"/>
      <c r="BH76" s="165"/>
      <c r="BI76" s="169"/>
    </row>
    <row r="77" spans="1:61" s="8" customFormat="1" ht="18">
      <c r="A77" s="1265"/>
      <c r="B77" s="1245">
        <v>12</v>
      </c>
      <c r="C77" s="1144" t="s">
        <v>3</v>
      </c>
      <c r="D77" s="356" t="s">
        <v>16</v>
      </c>
      <c r="E77" s="295" t="s">
        <v>196</v>
      </c>
      <c r="F77" s="335"/>
      <c r="G77" s="335" t="s">
        <v>47</v>
      </c>
      <c r="H77" s="335" t="s">
        <v>47</v>
      </c>
      <c r="I77" s="331" t="s">
        <v>65</v>
      </c>
      <c r="J77" s="272"/>
      <c r="K77" s="351" t="s">
        <v>29</v>
      </c>
      <c r="L77" s="356" t="s">
        <v>16</v>
      </c>
      <c r="M77" s="331" t="s">
        <v>140</v>
      </c>
      <c r="N77" s="331"/>
      <c r="O77" s="331" t="s">
        <v>47</v>
      </c>
      <c r="P77" s="331" t="s">
        <v>47</v>
      </c>
      <c r="Q77" s="332" t="s">
        <v>87</v>
      </c>
      <c r="R77" s="331"/>
      <c r="S77" s="273" t="s">
        <v>77</v>
      </c>
      <c r="T77" s="358" t="s">
        <v>16</v>
      </c>
      <c r="U77" s="295" t="s">
        <v>8</v>
      </c>
      <c r="V77" s="295" t="s">
        <v>296</v>
      </c>
      <c r="W77" s="295" t="s">
        <v>47</v>
      </c>
      <c r="X77" s="295" t="s">
        <v>47</v>
      </c>
      <c r="Y77" s="295" t="s">
        <v>90</v>
      </c>
      <c r="Z77" s="229"/>
      <c r="AA77" s="1144" t="s">
        <v>136</v>
      </c>
      <c r="AB77" s="358" t="s">
        <v>75</v>
      </c>
      <c r="AC77" s="295" t="s">
        <v>298</v>
      </c>
      <c r="AD77" s="295"/>
      <c r="AE77" s="295" t="s">
        <v>47</v>
      </c>
      <c r="AF77" s="295" t="s">
        <v>47</v>
      </c>
      <c r="AG77" s="295" t="s">
        <v>335</v>
      </c>
      <c r="AH77" s="81"/>
      <c r="AI77" s="1169" t="s">
        <v>392</v>
      </c>
      <c r="AJ77" s="1170" t="s">
        <v>399</v>
      </c>
      <c r="AK77" s="1167" t="s">
        <v>113</v>
      </c>
      <c r="AL77" s="1171"/>
      <c r="AM77" s="1170" t="s">
        <v>47</v>
      </c>
      <c r="AN77" s="1170" t="s">
        <v>47</v>
      </c>
      <c r="AO77" s="1167" t="s">
        <v>371</v>
      </c>
      <c r="AP77" s="168"/>
      <c r="AQ77" s="1160" t="s">
        <v>138</v>
      </c>
      <c r="AR77" s="1151" t="s">
        <v>75</v>
      </c>
      <c r="AS77" s="1155" t="s">
        <v>1</v>
      </c>
      <c r="AT77" s="1162"/>
      <c r="AU77" s="1162" t="s">
        <v>47</v>
      </c>
      <c r="AV77" s="1162" t="s">
        <v>47</v>
      </c>
      <c r="AW77" s="1153" t="s">
        <v>131</v>
      </c>
      <c r="AX77" s="166"/>
      <c r="AY77" s="346" t="s">
        <v>470</v>
      </c>
      <c r="AZ77" s="292" t="s">
        <v>17</v>
      </c>
      <c r="BA77" s="295" t="s">
        <v>139</v>
      </c>
      <c r="BB77" s="295"/>
      <c r="BC77" s="295" t="s">
        <v>41</v>
      </c>
      <c r="BD77" s="295" t="s">
        <v>42</v>
      </c>
      <c r="BE77" s="295" t="s">
        <v>81</v>
      </c>
      <c r="BF77" s="165"/>
      <c r="BG77" s="165"/>
      <c r="BH77" s="165"/>
      <c r="BI77" s="169"/>
    </row>
    <row r="78" spans="1:61" s="3" customFormat="1" ht="18">
      <c r="A78" s="1265"/>
      <c r="B78" s="1246"/>
      <c r="C78" s="331" t="s">
        <v>214</v>
      </c>
      <c r="D78" s="356"/>
      <c r="E78" s="331"/>
      <c r="F78" s="331"/>
      <c r="G78" s="331"/>
      <c r="H78" s="331"/>
      <c r="I78" s="331"/>
      <c r="J78" s="276"/>
      <c r="K78" s="351"/>
      <c r="L78" s="356"/>
      <c r="M78" s="331"/>
      <c r="N78" s="331"/>
      <c r="O78" s="331"/>
      <c r="P78" s="331"/>
      <c r="Q78" s="251"/>
      <c r="R78" s="331"/>
      <c r="S78" s="275"/>
      <c r="T78" s="291"/>
      <c r="U78" s="335"/>
      <c r="V78" s="87"/>
      <c r="W78" s="335"/>
      <c r="X78" s="335"/>
      <c r="Y78" s="332"/>
      <c r="Z78" s="228"/>
      <c r="AA78" s="362"/>
      <c r="AB78" s="361"/>
      <c r="AC78" s="363"/>
      <c r="AD78" s="363"/>
      <c r="AE78" s="363"/>
      <c r="AF78" s="363"/>
      <c r="AG78" s="363"/>
      <c r="AH78" s="378"/>
      <c r="AI78" s="50"/>
      <c r="AJ78" s="1118"/>
      <c r="AK78" s="50"/>
      <c r="AL78" s="50"/>
      <c r="AM78" s="50"/>
      <c r="AN78" s="50"/>
      <c r="AO78" s="50"/>
      <c r="AP78" s="51"/>
      <c r="AQ78" s="346"/>
      <c r="AR78" s="356"/>
      <c r="AS78" s="331"/>
      <c r="AT78" s="331"/>
      <c r="AU78" s="331"/>
      <c r="AV78" s="331"/>
      <c r="AW78" s="331"/>
      <c r="AX78" s="9"/>
      <c r="AY78" s="359" t="s">
        <v>337</v>
      </c>
      <c r="AZ78" s="291" t="s">
        <v>46</v>
      </c>
      <c r="BA78" s="335" t="s">
        <v>105</v>
      </c>
      <c r="BB78" s="335"/>
      <c r="BC78" s="332" t="s">
        <v>364</v>
      </c>
      <c r="BD78" s="332" t="s">
        <v>365</v>
      </c>
      <c r="BE78" s="335" t="s">
        <v>250</v>
      </c>
      <c r="BF78" s="6"/>
      <c r="BG78" s="6"/>
      <c r="BH78" s="6"/>
      <c r="BI78" s="64"/>
    </row>
    <row r="79" spans="1:61" s="3" customFormat="1" ht="18">
      <c r="A79" s="1265"/>
      <c r="B79" s="1246"/>
      <c r="C79" s="351"/>
      <c r="D79" s="356"/>
      <c r="E79" s="331"/>
      <c r="F79" s="331"/>
      <c r="G79" s="331"/>
      <c r="H79" s="331"/>
      <c r="I79" s="331"/>
      <c r="J79" s="276"/>
      <c r="K79" s="351"/>
      <c r="L79" s="356"/>
      <c r="M79" s="331"/>
      <c r="N79" s="331"/>
      <c r="O79" s="331"/>
      <c r="P79" s="331"/>
      <c r="Q79" s="332"/>
      <c r="R79" s="331"/>
      <c r="S79" s="359"/>
      <c r="T79" s="291"/>
      <c r="U79" s="335"/>
      <c r="V79" s="87"/>
      <c r="W79" s="335"/>
      <c r="X79" s="335"/>
      <c r="Y79" s="331"/>
      <c r="Z79" s="228"/>
      <c r="AA79" s="275"/>
      <c r="AB79" s="360"/>
      <c r="AC79" s="331"/>
      <c r="AD79" s="331"/>
      <c r="AE79" s="331"/>
      <c r="AF79" s="331"/>
      <c r="AG79" s="331"/>
      <c r="AH79" s="378"/>
      <c r="AI79" s="50"/>
      <c r="AJ79" s="1118"/>
      <c r="AK79" s="50"/>
      <c r="AL79" s="50"/>
      <c r="AM79" s="50"/>
      <c r="AN79" s="50"/>
      <c r="AO79" s="50"/>
      <c r="AP79" s="51"/>
      <c r="AQ79" s="362"/>
      <c r="AR79" s="360"/>
      <c r="AS79" s="331"/>
      <c r="AT79" s="331"/>
      <c r="AU79" s="331"/>
      <c r="AV79" s="331"/>
      <c r="AW79" s="331"/>
      <c r="AX79" s="9"/>
      <c r="AY79" s="351"/>
      <c r="AZ79" s="360"/>
      <c r="BA79" s="331"/>
      <c r="BB79" s="331"/>
      <c r="BC79" s="331"/>
      <c r="BD79" s="331"/>
      <c r="BE79" s="331"/>
      <c r="BF79" s="6"/>
      <c r="BG79" s="6"/>
      <c r="BH79" s="6"/>
      <c r="BI79" s="64"/>
    </row>
    <row r="80" spans="1:61" s="8" customFormat="1" ht="18">
      <c r="A80" s="1265"/>
      <c r="B80" s="1246"/>
      <c r="C80" s="351"/>
      <c r="D80" s="356"/>
      <c r="E80" s="331"/>
      <c r="F80" s="331"/>
      <c r="G80" s="331"/>
      <c r="H80" s="331"/>
      <c r="I80" s="331"/>
      <c r="J80" s="276"/>
      <c r="K80" s="351"/>
      <c r="L80" s="356"/>
      <c r="M80" s="274"/>
      <c r="N80" s="331"/>
      <c r="O80" s="331"/>
      <c r="P80" s="331"/>
      <c r="Q80" s="274"/>
      <c r="R80" s="331"/>
      <c r="S80" s="275"/>
      <c r="T80" s="291"/>
      <c r="U80" s="335"/>
      <c r="V80" s="87"/>
      <c r="W80" s="335"/>
      <c r="X80" s="335"/>
      <c r="Y80" s="332"/>
      <c r="Z80" s="228"/>
      <c r="AA80" s="275"/>
      <c r="AB80" s="360"/>
      <c r="AC80" s="331"/>
      <c r="AD80" s="331"/>
      <c r="AE80" s="331"/>
      <c r="AF80" s="331"/>
      <c r="AG80" s="331"/>
      <c r="AH80" s="378"/>
      <c r="AI80" s="50"/>
      <c r="AJ80" s="1118"/>
      <c r="AK80" s="50"/>
      <c r="AL80" s="50"/>
      <c r="AM80" s="50"/>
      <c r="AN80" s="50"/>
      <c r="AO80" s="50"/>
      <c r="AP80" s="51"/>
      <c r="AQ80" s="351"/>
      <c r="AR80" s="291"/>
      <c r="AS80" s="331"/>
      <c r="AT80" s="332"/>
      <c r="AU80" s="332"/>
      <c r="AV80" s="332"/>
      <c r="AW80" s="335"/>
      <c r="AX80" s="166"/>
      <c r="AY80" s="351"/>
      <c r="AZ80" s="360"/>
      <c r="BA80" s="331"/>
      <c r="BB80" s="331"/>
      <c r="BC80" s="331"/>
      <c r="BD80" s="331"/>
      <c r="BE80" s="331"/>
      <c r="BF80" s="165"/>
      <c r="BG80" s="165"/>
      <c r="BH80" s="165"/>
      <c r="BI80" s="169"/>
    </row>
    <row r="81" spans="1:61" s="8" customFormat="1" ht="18">
      <c r="A81" s="1265"/>
      <c r="B81" s="1247"/>
      <c r="C81" s="352"/>
      <c r="D81" s="347"/>
      <c r="E81" s="349"/>
      <c r="F81" s="349"/>
      <c r="G81" s="349"/>
      <c r="H81" s="349"/>
      <c r="I81" s="349"/>
      <c r="J81" s="272"/>
      <c r="K81" s="352"/>
      <c r="L81" s="254"/>
      <c r="M81" s="190"/>
      <c r="N81" s="190"/>
      <c r="O81" s="349"/>
      <c r="P81" s="349"/>
      <c r="Q81" s="208"/>
      <c r="R81" s="331"/>
      <c r="S81" s="359"/>
      <c r="T81" s="291"/>
      <c r="U81" s="335"/>
      <c r="V81" s="87"/>
      <c r="W81" s="335"/>
      <c r="X81" s="335"/>
      <c r="Y81" s="331"/>
      <c r="Z81" s="229"/>
      <c r="AA81" s="352"/>
      <c r="AB81" s="1141"/>
      <c r="AC81" s="349"/>
      <c r="AD81" s="349"/>
      <c r="AE81" s="349"/>
      <c r="AF81" s="349"/>
      <c r="AG81" s="349"/>
      <c r="AH81" s="250"/>
      <c r="AI81" s="1112"/>
      <c r="AJ81" s="254"/>
      <c r="AK81" s="302"/>
      <c r="AL81" s="302"/>
      <c r="AM81" s="302"/>
      <c r="AN81" s="302"/>
      <c r="AO81" s="302"/>
      <c r="AP81" s="168"/>
      <c r="AQ81" s="331"/>
      <c r="AR81" s="360"/>
      <c r="AS81" s="331"/>
      <c r="AT81" s="331"/>
      <c r="AU81" s="331"/>
      <c r="AV81" s="331"/>
      <c r="AW81" s="331"/>
      <c r="AX81" s="166"/>
      <c r="AY81" s="352"/>
      <c r="AZ81" s="1141"/>
      <c r="BA81" s="349"/>
      <c r="BB81" s="349"/>
      <c r="BC81" s="349"/>
      <c r="BD81" s="349"/>
      <c r="BE81" s="349"/>
      <c r="BF81" s="165"/>
      <c r="BG81" s="165"/>
      <c r="BH81" s="165"/>
      <c r="BI81" s="169"/>
    </row>
    <row r="82" spans="1:61" s="3" customFormat="1" ht="18">
      <c r="A82" s="1265"/>
      <c r="B82" s="1245">
        <v>14</v>
      </c>
      <c r="C82" s="1144"/>
      <c r="D82" s="356"/>
      <c r="E82" s="295"/>
      <c r="F82" s="335"/>
      <c r="G82" s="335"/>
      <c r="H82" s="335"/>
      <c r="I82" s="331"/>
      <c r="J82" s="272"/>
      <c r="K82" s="1144"/>
      <c r="L82" s="358"/>
      <c r="M82" s="295"/>
      <c r="N82" s="295"/>
      <c r="O82" s="295"/>
      <c r="P82" s="295"/>
      <c r="Q82" s="314"/>
      <c r="R82" s="331"/>
      <c r="S82" s="1144"/>
      <c r="T82" s="337"/>
      <c r="U82" s="336"/>
      <c r="V82" s="89"/>
      <c r="W82" s="336"/>
      <c r="X82" s="336"/>
      <c r="Y82" s="338"/>
      <c r="Z82" s="229"/>
      <c r="AA82" s="1144"/>
      <c r="AB82" s="358"/>
      <c r="AC82" s="295"/>
      <c r="AD82" s="295"/>
      <c r="AE82" s="295"/>
      <c r="AF82" s="295"/>
      <c r="AG82" s="295"/>
      <c r="AH82" s="250"/>
      <c r="AI82" s="1111"/>
      <c r="AJ82" s="337"/>
      <c r="AK82" s="1127"/>
      <c r="AL82" s="1127"/>
      <c r="AM82" s="1127"/>
      <c r="AN82" s="1127"/>
      <c r="AO82" s="1127"/>
      <c r="AP82" s="168"/>
      <c r="AQ82" s="1144"/>
      <c r="AR82" s="358"/>
      <c r="AS82" s="295"/>
      <c r="AT82" s="295"/>
      <c r="AU82" s="295"/>
      <c r="AV82" s="295"/>
      <c r="AW82" s="295"/>
      <c r="AX82" s="12"/>
      <c r="AY82" s="1144"/>
      <c r="AZ82" s="292"/>
      <c r="BA82" s="295"/>
      <c r="BB82" s="295"/>
      <c r="BC82" s="295"/>
      <c r="BD82" s="295"/>
      <c r="BE82" s="295"/>
      <c r="BF82" s="6"/>
      <c r="BG82" s="6"/>
      <c r="BH82" s="6"/>
      <c r="BI82" s="64"/>
    </row>
    <row r="83" spans="1:61" s="3" customFormat="1" ht="18">
      <c r="A83" s="1265"/>
      <c r="B83" s="1246"/>
      <c r="C83" s="331"/>
      <c r="D83" s="356"/>
      <c r="E83" s="331"/>
      <c r="F83" s="331"/>
      <c r="G83" s="331"/>
      <c r="H83" s="331"/>
      <c r="I83" s="331"/>
      <c r="J83" s="272"/>
      <c r="K83" s="275"/>
      <c r="L83" s="360"/>
      <c r="M83" s="274"/>
      <c r="N83" s="331"/>
      <c r="O83" s="331"/>
      <c r="P83" s="331"/>
      <c r="Q83" s="251"/>
      <c r="R83" s="331"/>
      <c r="S83" s="275"/>
      <c r="T83" s="356"/>
      <c r="U83" s="331"/>
      <c r="V83" s="331"/>
      <c r="W83" s="331"/>
      <c r="X83" s="331"/>
      <c r="Y83" s="331"/>
      <c r="Z83" s="229"/>
      <c r="AA83" s="351"/>
      <c r="AB83" s="356"/>
      <c r="AC83" s="331"/>
      <c r="AD83" s="331"/>
      <c r="AE83" s="331"/>
      <c r="AF83" s="331"/>
      <c r="AG83" s="331"/>
      <c r="AH83" s="250"/>
      <c r="AI83" s="359"/>
      <c r="AJ83" s="332"/>
      <c r="AK83" s="335"/>
      <c r="AL83" s="237"/>
      <c r="AM83" s="332"/>
      <c r="AN83" s="332"/>
      <c r="AO83" s="335"/>
      <c r="AP83" s="168"/>
      <c r="AQ83" s="351"/>
      <c r="AR83" s="356"/>
      <c r="AS83" s="331"/>
      <c r="AT83" s="331"/>
      <c r="AU83" s="331"/>
      <c r="AV83" s="331"/>
      <c r="AW83" s="331"/>
      <c r="AX83" s="12"/>
      <c r="AY83" s="351"/>
      <c r="AZ83" s="360"/>
      <c r="BA83" s="331"/>
      <c r="BB83" s="331"/>
      <c r="BC83" s="331"/>
      <c r="BD83" s="331"/>
      <c r="BE83" s="331"/>
      <c r="BF83" s="6"/>
      <c r="BG83" s="6"/>
      <c r="BH83" s="6"/>
      <c r="BI83" s="64"/>
    </row>
    <row r="84" spans="1:61" s="3" customFormat="1" ht="18">
      <c r="A84" s="1265"/>
      <c r="B84" s="1246"/>
      <c r="C84" s="351"/>
      <c r="D84" s="356"/>
      <c r="E84" s="331"/>
      <c r="F84" s="331"/>
      <c r="G84" s="331"/>
      <c r="H84" s="331"/>
      <c r="I84" s="331"/>
      <c r="J84" s="272"/>
      <c r="K84" s="275"/>
      <c r="L84" s="360"/>
      <c r="M84" s="274"/>
      <c r="N84" s="331"/>
      <c r="O84" s="331"/>
      <c r="P84" s="331"/>
      <c r="Q84" s="251"/>
      <c r="R84" s="331"/>
      <c r="S84" s="275"/>
      <c r="T84" s="356"/>
      <c r="U84" s="331"/>
      <c r="V84" s="331"/>
      <c r="W84" s="331"/>
      <c r="X84" s="331"/>
      <c r="Y84" s="331"/>
      <c r="Z84" s="229"/>
      <c r="AA84" s="351"/>
      <c r="AB84" s="356"/>
      <c r="AC84" s="331"/>
      <c r="AD84" s="331"/>
      <c r="AE84" s="331"/>
      <c r="AF84" s="331"/>
      <c r="AG84" s="331"/>
      <c r="AH84" s="250"/>
      <c r="AI84" s="50"/>
      <c r="AJ84" s="291"/>
      <c r="AK84" s="237"/>
      <c r="AL84" s="237"/>
      <c r="AM84" s="237"/>
      <c r="AN84" s="237"/>
      <c r="AO84" s="237"/>
      <c r="AP84" s="168"/>
      <c r="AQ84" s="351"/>
      <c r="AR84" s="356"/>
      <c r="AS84" s="331"/>
      <c r="AT84" s="331"/>
      <c r="AU84" s="331"/>
      <c r="AV84" s="331"/>
      <c r="AW84" s="331"/>
      <c r="AX84" s="12"/>
      <c r="AY84" s="351"/>
      <c r="AZ84" s="360"/>
      <c r="BA84" s="331"/>
      <c r="BB84" s="331"/>
      <c r="BC84" s="331"/>
      <c r="BD84" s="331"/>
      <c r="BE84" s="331"/>
      <c r="BF84" s="6"/>
      <c r="BG84" s="6"/>
      <c r="BH84" s="6"/>
      <c r="BI84" s="64"/>
    </row>
    <row r="85" spans="1:61" s="8" customFormat="1" ht="18">
      <c r="A85" s="1265"/>
      <c r="B85" s="1246"/>
      <c r="C85" s="351"/>
      <c r="D85" s="356"/>
      <c r="E85" s="331"/>
      <c r="F85" s="331"/>
      <c r="G85" s="331"/>
      <c r="H85" s="331"/>
      <c r="I85" s="331"/>
      <c r="J85" s="272"/>
      <c r="K85" s="351"/>
      <c r="L85" s="356"/>
      <c r="M85" s="331"/>
      <c r="N85" s="331"/>
      <c r="O85" s="331"/>
      <c r="P85" s="331"/>
      <c r="Q85" s="274"/>
      <c r="R85" s="331"/>
      <c r="S85" s="275"/>
      <c r="T85" s="356"/>
      <c r="U85" s="331"/>
      <c r="V85" s="331"/>
      <c r="W85" s="331"/>
      <c r="X85" s="331"/>
      <c r="Y85" s="331"/>
      <c r="Z85" s="229"/>
      <c r="AA85" s="185"/>
      <c r="AB85" s="185"/>
      <c r="AC85" s="185"/>
      <c r="AD85" s="185"/>
      <c r="AE85" s="185"/>
      <c r="AF85" s="185"/>
      <c r="AG85" s="185"/>
      <c r="AH85" s="318"/>
      <c r="AI85" s="50"/>
      <c r="AJ85" s="291"/>
      <c r="AK85" s="237"/>
      <c r="AL85" s="237"/>
      <c r="AM85" s="237"/>
      <c r="AN85" s="237"/>
      <c r="AO85" s="237"/>
      <c r="AP85" s="263"/>
      <c r="AQ85" s="351"/>
      <c r="AR85" s="356"/>
      <c r="AS85" s="331"/>
      <c r="AT85" s="331"/>
      <c r="AU85" s="331"/>
      <c r="AV85" s="331"/>
      <c r="AW85" s="331"/>
      <c r="AX85" s="166"/>
      <c r="AY85" s="331"/>
      <c r="AZ85" s="360"/>
      <c r="BA85" s="331"/>
      <c r="BB85" s="331"/>
      <c r="BC85" s="331"/>
      <c r="BD85" s="331"/>
      <c r="BE85" s="331"/>
      <c r="BF85" s="165"/>
      <c r="BG85" s="165"/>
      <c r="BH85" s="165"/>
      <c r="BI85" s="169"/>
    </row>
    <row r="86" spans="1:61" ht="18">
      <c r="A86" s="1266"/>
      <c r="B86" s="1247"/>
      <c r="C86" s="352"/>
      <c r="D86" s="347"/>
      <c r="E86" s="349"/>
      <c r="F86" s="349"/>
      <c r="G86" s="349"/>
      <c r="H86" s="349"/>
      <c r="I86" s="349"/>
      <c r="J86" s="272"/>
      <c r="K86" s="352"/>
      <c r="L86" s="347"/>
      <c r="M86" s="349"/>
      <c r="N86" s="349"/>
      <c r="O86" s="349"/>
      <c r="P86" s="349"/>
      <c r="Q86" s="313"/>
      <c r="R86" s="331"/>
      <c r="S86" s="230"/>
      <c r="T86" s="1141"/>
      <c r="U86" s="349"/>
      <c r="V86" s="349"/>
      <c r="W86" s="349"/>
      <c r="X86" s="349"/>
      <c r="Y86" s="349"/>
      <c r="Z86" s="229"/>
      <c r="AA86" s="93"/>
      <c r="AB86" s="93"/>
      <c r="AC86" s="93"/>
      <c r="AD86" s="93"/>
      <c r="AE86" s="93"/>
      <c r="AF86" s="93"/>
      <c r="AG86" s="93"/>
      <c r="AH86" s="250"/>
      <c r="AI86" s="1112"/>
      <c r="AJ86" s="254"/>
      <c r="AK86" s="302"/>
      <c r="AL86" s="302"/>
      <c r="AM86" s="302"/>
      <c r="AN86" s="302"/>
      <c r="AO86" s="302"/>
      <c r="AP86" s="168"/>
      <c r="AQ86" s="352"/>
      <c r="AR86" s="347"/>
      <c r="AS86" s="349"/>
      <c r="AT86" s="349"/>
      <c r="AU86" s="349"/>
      <c r="AV86" s="349"/>
      <c r="AW86" s="349"/>
      <c r="AX86" s="11"/>
      <c r="AY86" s="352"/>
      <c r="AZ86" s="1141"/>
      <c r="BA86" s="349"/>
      <c r="BB86" s="349"/>
      <c r="BC86" s="349"/>
      <c r="BD86" s="349"/>
      <c r="BE86" s="349"/>
      <c r="BF86" s="2"/>
      <c r="BG86" s="2"/>
      <c r="BH86" s="2"/>
      <c r="BI86" s="325"/>
    </row>
    <row r="87" spans="1:61" s="8" customFormat="1" ht="18" customHeight="1">
      <c r="A87" s="25"/>
      <c r="B87" s="326"/>
      <c r="C87" s="240"/>
      <c r="D87" s="225"/>
      <c r="E87" s="240"/>
      <c r="F87" s="240"/>
      <c r="G87" s="240"/>
      <c r="H87" s="240"/>
      <c r="I87" s="240"/>
      <c r="J87" s="234"/>
      <c r="K87" s="239"/>
      <c r="L87" s="225"/>
      <c r="M87" s="240"/>
      <c r="N87" s="240"/>
      <c r="O87" s="240"/>
      <c r="P87" s="240"/>
      <c r="Q87" s="240"/>
      <c r="R87" s="331"/>
      <c r="S87" s="239"/>
      <c r="T87" s="225"/>
      <c r="U87" s="240"/>
      <c r="V87" s="240"/>
      <c r="W87" s="240"/>
      <c r="X87" s="240"/>
      <c r="Y87" s="238"/>
      <c r="Z87" s="229"/>
      <c r="AA87" s="239"/>
      <c r="AB87" s="225"/>
      <c r="AC87" s="240"/>
      <c r="AD87" s="240"/>
      <c r="AE87" s="240"/>
      <c r="AF87" s="240"/>
      <c r="AG87" s="240"/>
      <c r="AH87" s="53"/>
      <c r="AI87" s="1114"/>
      <c r="AJ87" s="1121"/>
      <c r="AK87" s="83"/>
      <c r="AL87" s="83"/>
      <c r="AM87" s="83"/>
      <c r="AN87" s="83"/>
      <c r="AO87" s="83"/>
      <c r="AP87" s="53"/>
      <c r="AQ87" s="240"/>
      <c r="AR87" s="225"/>
      <c r="AS87" s="240"/>
      <c r="AT87" s="240"/>
      <c r="AU87" s="240"/>
      <c r="AV87" s="240"/>
      <c r="AW87" s="242"/>
      <c r="AX87" s="166"/>
      <c r="AY87" s="331"/>
      <c r="AZ87" s="225"/>
      <c r="BA87" s="240"/>
      <c r="BB87" s="240"/>
      <c r="BC87" s="240"/>
      <c r="BD87" s="240"/>
      <c r="BE87" s="242"/>
      <c r="BF87" s="165"/>
      <c r="BG87" s="165"/>
      <c r="BH87" s="165"/>
      <c r="BI87" s="169"/>
    </row>
    <row r="88" spans="1:61" s="3" customFormat="1" ht="18" customHeight="1">
      <c r="A88" s="1264" t="s">
        <v>52</v>
      </c>
      <c r="B88" s="1245" t="s">
        <v>54</v>
      </c>
      <c r="C88" s="1144" t="s">
        <v>27</v>
      </c>
      <c r="D88" s="358" t="s">
        <v>16</v>
      </c>
      <c r="E88" s="295" t="s">
        <v>2</v>
      </c>
      <c r="F88" s="295"/>
      <c r="G88" s="295" t="s">
        <v>48</v>
      </c>
      <c r="H88" s="295" t="s">
        <v>47</v>
      </c>
      <c r="I88" s="295" t="s">
        <v>64</v>
      </c>
      <c r="J88" s="272"/>
      <c r="K88" s="357" t="s">
        <v>61</v>
      </c>
      <c r="L88" s="358" t="s">
        <v>16</v>
      </c>
      <c r="M88" s="224" t="s">
        <v>5</v>
      </c>
      <c r="N88" s="224"/>
      <c r="O88" s="295" t="s">
        <v>48</v>
      </c>
      <c r="P88" s="1159" t="s">
        <v>47</v>
      </c>
      <c r="Q88" s="295" t="s">
        <v>87</v>
      </c>
      <c r="R88" s="332"/>
      <c r="S88" s="1144" t="s">
        <v>181</v>
      </c>
      <c r="T88" s="358" t="s">
        <v>75</v>
      </c>
      <c r="U88" s="295" t="s">
        <v>20</v>
      </c>
      <c r="V88" s="295" t="s">
        <v>176</v>
      </c>
      <c r="W88" s="295" t="s">
        <v>236</v>
      </c>
      <c r="X88" s="295" t="s">
        <v>236</v>
      </c>
      <c r="Y88" s="295" t="s">
        <v>324</v>
      </c>
      <c r="Z88" s="229"/>
      <c r="AA88" s="1144"/>
      <c r="AB88" s="358"/>
      <c r="AC88" s="295"/>
      <c r="AD88" s="295"/>
      <c r="AE88" s="295"/>
      <c r="AF88" s="295"/>
      <c r="AG88" s="295"/>
      <c r="AH88" s="250"/>
      <c r="AI88" s="1169" t="s">
        <v>428</v>
      </c>
      <c r="AJ88" s="1167" t="s">
        <v>18</v>
      </c>
      <c r="AK88" s="1167" t="s">
        <v>248</v>
      </c>
      <c r="AL88" s="1167" t="s">
        <v>104</v>
      </c>
      <c r="AM88" s="1167" t="s">
        <v>47</v>
      </c>
      <c r="AN88" s="1167" t="s">
        <v>47</v>
      </c>
      <c r="AO88" s="1167" t="s">
        <v>90</v>
      </c>
      <c r="AP88" s="168"/>
      <c r="AQ88" s="296" t="s">
        <v>178</v>
      </c>
      <c r="AR88" s="294" t="s">
        <v>74</v>
      </c>
      <c r="AS88" s="297" t="s">
        <v>142</v>
      </c>
      <c r="AT88" s="297"/>
      <c r="AU88" s="297" t="s">
        <v>232</v>
      </c>
      <c r="AV88" s="187" t="s">
        <v>48</v>
      </c>
      <c r="AW88" s="297" t="s">
        <v>86</v>
      </c>
      <c r="AX88" s="9"/>
      <c r="AY88" s="177" t="s">
        <v>297</v>
      </c>
      <c r="AZ88" s="358" t="s">
        <v>16</v>
      </c>
      <c r="BA88" s="295" t="s">
        <v>1</v>
      </c>
      <c r="BB88" s="295"/>
      <c r="BC88" s="295" t="s">
        <v>47</v>
      </c>
      <c r="BD88" s="295" t="s">
        <v>47</v>
      </c>
      <c r="BE88" s="295" t="s">
        <v>94</v>
      </c>
      <c r="BF88" s="6"/>
      <c r="BG88" s="6"/>
      <c r="BH88" s="6"/>
      <c r="BI88" s="64"/>
    </row>
    <row r="89" spans="1:61" s="8" customFormat="1" ht="18">
      <c r="A89" s="1265"/>
      <c r="B89" s="1246"/>
      <c r="C89" s="351" t="s">
        <v>304</v>
      </c>
      <c r="D89" s="356" t="s">
        <v>16</v>
      </c>
      <c r="E89" s="331" t="s">
        <v>203</v>
      </c>
      <c r="F89" s="331"/>
      <c r="G89" s="331" t="s">
        <v>47</v>
      </c>
      <c r="H89" s="331" t="s">
        <v>48</v>
      </c>
      <c r="I89" s="317" t="s">
        <v>64</v>
      </c>
      <c r="J89" s="276"/>
      <c r="K89" s="351" t="s">
        <v>29</v>
      </c>
      <c r="L89" s="356" t="s">
        <v>16</v>
      </c>
      <c r="M89" s="331" t="s">
        <v>140</v>
      </c>
      <c r="N89" s="331"/>
      <c r="O89" s="1155" t="s">
        <v>47</v>
      </c>
      <c r="P89" s="331" t="s">
        <v>48</v>
      </c>
      <c r="Q89" s="251" t="s">
        <v>87</v>
      </c>
      <c r="R89" s="332"/>
      <c r="S89" s="293" t="s">
        <v>141</v>
      </c>
      <c r="T89" s="356"/>
      <c r="U89" s="331" t="s">
        <v>104</v>
      </c>
      <c r="V89" s="331"/>
      <c r="W89" s="331" t="s">
        <v>47</v>
      </c>
      <c r="X89" s="331" t="s">
        <v>47</v>
      </c>
      <c r="Y89" s="331" t="s">
        <v>89</v>
      </c>
      <c r="Z89" s="228"/>
      <c r="AA89" s="351"/>
      <c r="AB89" s="356"/>
      <c r="AC89" s="331"/>
      <c r="AD89" s="331"/>
      <c r="AE89" s="331"/>
      <c r="AF89" s="331"/>
      <c r="AG89" s="331"/>
      <c r="AH89" s="378"/>
      <c r="AI89" s="50"/>
      <c r="AJ89" s="346"/>
      <c r="AK89" s="50"/>
      <c r="AL89" s="50"/>
      <c r="AM89" s="50"/>
      <c r="AN89" s="50"/>
      <c r="AO89" s="359"/>
      <c r="AP89" s="51"/>
      <c r="AQ89" s="362" t="s">
        <v>178</v>
      </c>
      <c r="AR89" s="360" t="s">
        <v>75</v>
      </c>
      <c r="AS89" s="331" t="s">
        <v>142</v>
      </c>
      <c r="AT89" s="331"/>
      <c r="AU89" s="331" t="s">
        <v>48</v>
      </c>
      <c r="AV89" s="331" t="s">
        <v>232</v>
      </c>
      <c r="AW89" s="331" t="s">
        <v>230</v>
      </c>
      <c r="AX89" s="166"/>
      <c r="AY89" s="261"/>
      <c r="AZ89" s="260"/>
      <c r="BA89" s="259"/>
      <c r="BB89" s="259"/>
      <c r="BC89" s="259"/>
      <c r="BD89" s="259"/>
      <c r="BE89" s="259"/>
      <c r="BF89" s="165"/>
      <c r="BG89" s="165"/>
      <c r="BH89" s="165"/>
      <c r="BI89" s="169"/>
    </row>
    <row r="90" spans="1:61" s="8" customFormat="1" ht="18">
      <c r="A90" s="1265"/>
      <c r="B90" s="1246"/>
      <c r="C90" s="351"/>
      <c r="D90" s="356"/>
      <c r="E90" s="331"/>
      <c r="F90" s="331"/>
      <c r="G90" s="331"/>
      <c r="H90" s="331"/>
      <c r="I90" s="274"/>
      <c r="J90" s="276"/>
      <c r="K90" s="359"/>
      <c r="L90" s="291"/>
      <c r="M90" s="335"/>
      <c r="N90" s="335"/>
      <c r="O90" s="335"/>
      <c r="P90" s="335"/>
      <c r="Q90" s="335"/>
      <c r="R90" s="332"/>
      <c r="S90" s="275"/>
      <c r="T90" s="356"/>
      <c r="U90" s="331"/>
      <c r="V90" s="331"/>
      <c r="W90" s="331"/>
      <c r="X90" s="331"/>
      <c r="Y90" s="331"/>
      <c r="Z90" s="228"/>
      <c r="AA90" s="351"/>
      <c r="AB90" s="356"/>
      <c r="AC90" s="331"/>
      <c r="AD90" s="331"/>
      <c r="AE90" s="331"/>
      <c r="AF90" s="331"/>
      <c r="AG90" s="331"/>
      <c r="AH90" s="378"/>
      <c r="AI90" s="50"/>
      <c r="AJ90" s="346"/>
      <c r="AK90" s="50"/>
      <c r="AL90" s="50"/>
      <c r="AM90" s="50"/>
      <c r="AN90" s="50"/>
      <c r="AO90" s="359"/>
      <c r="AP90" s="51"/>
      <c r="AQ90" s="359"/>
      <c r="AR90" s="185"/>
      <c r="AS90" s="185"/>
      <c r="AT90" s="185"/>
      <c r="AU90" s="185"/>
      <c r="AV90" s="185"/>
      <c r="AW90" s="335"/>
      <c r="AX90" s="166"/>
      <c r="AY90" s="359"/>
      <c r="AZ90" s="148"/>
      <c r="BA90" s="185"/>
      <c r="BB90" s="185"/>
      <c r="BC90" s="185"/>
      <c r="BD90" s="185"/>
      <c r="BE90" s="335"/>
      <c r="BF90" s="165"/>
      <c r="BG90" s="165"/>
      <c r="BH90" s="165"/>
      <c r="BI90" s="169"/>
    </row>
    <row r="91" spans="1:61" s="8" customFormat="1" ht="18">
      <c r="A91" s="1265"/>
      <c r="B91" s="1246"/>
      <c r="C91" s="351"/>
      <c r="D91" s="356"/>
      <c r="E91" s="331"/>
      <c r="F91" s="331"/>
      <c r="G91" s="331"/>
      <c r="H91" s="331"/>
      <c r="I91" s="274"/>
      <c r="J91" s="276"/>
      <c r="K91" s="359"/>
      <c r="L91" s="291"/>
      <c r="M91" s="335"/>
      <c r="N91" s="335"/>
      <c r="O91" s="335"/>
      <c r="P91" s="335"/>
      <c r="Q91" s="335"/>
      <c r="R91" s="332"/>
      <c r="S91" s="275"/>
      <c r="T91" s="291"/>
      <c r="U91" s="335"/>
      <c r="V91" s="87"/>
      <c r="W91" s="335"/>
      <c r="X91" s="335"/>
      <c r="Y91" s="332"/>
      <c r="Z91" s="228"/>
      <c r="AA91" s="351"/>
      <c r="AB91" s="356"/>
      <c r="AC91" s="331"/>
      <c r="AD91" s="331"/>
      <c r="AE91" s="331"/>
      <c r="AF91" s="331"/>
      <c r="AG91" s="331"/>
      <c r="AH91" s="378"/>
      <c r="AI91" s="50"/>
      <c r="AJ91" s="346"/>
      <c r="AK91" s="50"/>
      <c r="AL91" s="50"/>
      <c r="AM91" s="50"/>
      <c r="AN91" s="50"/>
      <c r="AO91" s="359"/>
      <c r="AP91" s="51"/>
      <c r="AQ91" s="351"/>
      <c r="AR91" s="356"/>
      <c r="AS91" s="331"/>
      <c r="AT91" s="331"/>
      <c r="AU91" s="331"/>
      <c r="AV91" s="331"/>
      <c r="AW91" s="331"/>
      <c r="AX91" s="166"/>
      <c r="AY91" s="186"/>
      <c r="AZ91" s="151"/>
      <c r="BA91" s="186"/>
      <c r="BB91" s="186"/>
      <c r="BC91" s="186"/>
      <c r="BD91" s="186"/>
      <c r="BE91" s="186"/>
      <c r="BF91" s="165"/>
      <c r="BG91" s="165"/>
      <c r="BH91" s="165"/>
      <c r="BI91" s="169"/>
    </row>
    <row r="92" spans="1:61" s="8" customFormat="1" ht="18">
      <c r="A92" s="1265"/>
      <c r="B92" s="1247"/>
      <c r="C92" s="352"/>
      <c r="D92" s="347"/>
      <c r="E92" s="349"/>
      <c r="F92" s="349"/>
      <c r="G92" s="349"/>
      <c r="H92" s="349"/>
      <c r="I92" s="348"/>
      <c r="J92" s="272"/>
      <c r="K92" s="352"/>
      <c r="L92" s="347"/>
      <c r="M92" s="349"/>
      <c r="N92" s="349"/>
      <c r="O92" s="349"/>
      <c r="P92" s="349"/>
      <c r="Q92" s="349"/>
      <c r="R92" s="332"/>
      <c r="S92" s="293"/>
      <c r="T92" s="356"/>
      <c r="U92" s="331"/>
      <c r="V92" s="331"/>
      <c r="W92" s="331"/>
      <c r="X92" s="331"/>
      <c r="Y92" s="331"/>
      <c r="Z92" s="229"/>
      <c r="AA92" s="252"/>
      <c r="AB92" s="252"/>
      <c r="AC92" s="252"/>
      <c r="AD92" s="252"/>
      <c r="AE92" s="252"/>
      <c r="AF92" s="252"/>
      <c r="AG92" s="252"/>
      <c r="AH92" s="250"/>
      <c r="AI92" s="1112"/>
      <c r="AJ92" s="208"/>
      <c r="AK92" s="302"/>
      <c r="AL92" s="302"/>
      <c r="AM92" s="302"/>
      <c r="AN92" s="302"/>
      <c r="AO92" s="218"/>
      <c r="AP92" s="168"/>
      <c r="AQ92" s="352"/>
      <c r="AR92" s="347"/>
      <c r="AS92" s="349"/>
      <c r="AT92" s="349"/>
      <c r="AU92" s="349"/>
      <c r="AV92" s="349"/>
      <c r="AW92" s="349"/>
      <c r="AX92" s="166"/>
      <c r="AY92" s="193"/>
      <c r="AZ92" s="149"/>
      <c r="BA92" s="193"/>
      <c r="BB92" s="193"/>
      <c r="BC92" s="193"/>
      <c r="BD92" s="193"/>
      <c r="BE92" s="193"/>
      <c r="BF92" s="165"/>
      <c r="BG92" s="165"/>
      <c r="BH92" s="165"/>
      <c r="BI92" s="169"/>
    </row>
    <row r="93" spans="1:61" s="3" customFormat="1" ht="18">
      <c r="A93" s="1265"/>
      <c r="B93" s="1245" t="s">
        <v>55</v>
      </c>
      <c r="C93" s="1144" t="s">
        <v>279</v>
      </c>
      <c r="D93" s="356" t="s">
        <v>16</v>
      </c>
      <c r="E93" s="331" t="s">
        <v>203</v>
      </c>
      <c r="F93" s="331"/>
      <c r="G93" s="331" t="s">
        <v>47</v>
      </c>
      <c r="H93" s="331" t="s">
        <v>47</v>
      </c>
      <c r="I93" s="331" t="s">
        <v>64</v>
      </c>
      <c r="J93" s="272"/>
      <c r="K93" s="1164" t="s">
        <v>30</v>
      </c>
      <c r="L93" s="1165" t="s">
        <v>16</v>
      </c>
      <c r="M93" s="1166" t="s">
        <v>5</v>
      </c>
      <c r="N93" s="1159"/>
      <c r="O93" s="1159" t="s">
        <v>47</v>
      </c>
      <c r="P93" s="1159" t="s">
        <v>47</v>
      </c>
      <c r="Q93" s="251" t="s">
        <v>87</v>
      </c>
      <c r="R93" s="331"/>
      <c r="S93" s="1144" t="s">
        <v>143</v>
      </c>
      <c r="T93" s="337" t="s">
        <v>74</v>
      </c>
      <c r="U93" s="336" t="s">
        <v>248</v>
      </c>
      <c r="V93" s="89"/>
      <c r="W93" s="336" t="s">
        <v>47</v>
      </c>
      <c r="X93" s="336" t="s">
        <v>47</v>
      </c>
      <c r="Y93" s="338" t="s">
        <v>99</v>
      </c>
      <c r="Z93" s="229"/>
      <c r="AA93" s="296" t="s">
        <v>84</v>
      </c>
      <c r="AB93" s="358" t="s">
        <v>16</v>
      </c>
      <c r="AC93" s="297" t="s">
        <v>469</v>
      </c>
      <c r="AD93" s="295"/>
      <c r="AE93" s="295" t="s">
        <v>47</v>
      </c>
      <c r="AF93" s="295" t="s">
        <v>47</v>
      </c>
      <c r="AG93" s="338" t="s">
        <v>89</v>
      </c>
      <c r="AH93" s="250"/>
      <c r="AI93" s="177" t="s">
        <v>389</v>
      </c>
      <c r="AJ93" s="338" t="s">
        <v>395</v>
      </c>
      <c r="AK93" s="336" t="s">
        <v>298</v>
      </c>
      <c r="AL93" s="1127"/>
      <c r="AM93" s="336" t="s">
        <v>47</v>
      </c>
      <c r="AN93" s="336" t="s">
        <v>47</v>
      </c>
      <c r="AO93" s="1167" t="s">
        <v>95</v>
      </c>
      <c r="AP93" s="168"/>
      <c r="AQ93" s="357" t="s">
        <v>231</v>
      </c>
      <c r="AR93" s="358" t="s">
        <v>82</v>
      </c>
      <c r="AS93" s="295" t="s">
        <v>140</v>
      </c>
      <c r="AT93" s="153"/>
      <c r="AU93" s="224" t="s">
        <v>376</v>
      </c>
      <c r="AV93" s="224" t="s">
        <v>377</v>
      </c>
      <c r="AW93" s="295" t="s">
        <v>132</v>
      </c>
      <c r="AX93" s="9"/>
      <c r="AY93" s="346" t="s">
        <v>297</v>
      </c>
      <c r="AZ93" s="356" t="s">
        <v>46</v>
      </c>
      <c r="BA93" s="331" t="s">
        <v>1</v>
      </c>
      <c r="BB93" s="331"/>
      <c r="BC93" s="331" t="s">
        <v>42</v>
      </c>
      <c r="BD93" s="331" t="s">
        <v>41</v>
      </c>
      <c r="BE93" s="331" t="s">
        <v>131</v>
      </c>
      <c r="BF93" s="6"/>
      <c r="BG93" s="6"/>
      <c r="BH93" s="6"/>
      <c r="BI93" s="64"/>
    </row>
    <row r="94" spans="1:61" s="8" customFormat="1" ht="18">
      <c r="A94" s="1265"/>
      <c r="B94" s="1246"/>
      <c r="C94" s="351"/>
      <c r="D94" s="356"/>
      <c r="E94" s="331"/>
      <c r="F94" s="331"/>
      <c r="G94" s="331"/>
      <c r="H94" s="331"/>
      <c r="I94" s="331"/>
      <c r="J94" s="276"/>
      <c r="K94" s="351"/>
      <c r="L94" s="291"/>
      <c r="M94" s="270"/>
      <c r="N94" s="355"/>
      <c r="O94" s="331"/>
      <c r="P94" s="335"/>
      <c r="Q94" s="251"/>
      <c r="R94" s="331"/>
      <c r="S94" s="359"/>
      <c r="T94" s="91"/>
      <c r="U94" s="87"/>
      <c r="V94" s="87"/>
      <c r="W94" s="335"/>
      <c r="X94" s="335"/>
      <c r="Y94" s="331"/>
      <c r="Z94" s="228"/>
      <c r="AA94" s="351"/>
      <c r="AB94" s="356"/>
      <c r="AC94" s="331"/>
      <c r="AD94" s="331"/>
      <c r="AE94" s="331"/>
      <c r="AF94" s="331"/>
      <c r="AG94" s="331"/>
      <c r="AH94" s="250"/>
      <c r="AI94" s="50"/>
      <c r="AJ94" s="332"/>
      <c r="AK94" s="237"/>
      <c r="AL94" s="237"/>
      <c r="AM94" s="237"/>
      <c r="AN94" s="237"/>
      <c r="AO94" s="335"/>
      <c r="AP94" s="168"/>
      <c r="AQ94" s="351"/>
      <c r="AR94" s="360"/>
      <c r="AS94" s="331"/>
      <c r="AT94" s="331"/>
      <c r="AU94" s="331"/>
      <c r="AV94" s="331"/>
      <c r="AW94" s="335"/>
      <c r="AX94" s="166"/>
      <c r="AY94" s="346"/>
      <c r="AZ94" s="356"/>
      <c r="BA94" s="331"/>
      <c r="BB94" s="331"/>
      <c r="BC94" s="331"/>
      <c r="BD94" s="331"/>
      <c r="BE94" s="331"/>
      <c r="BF94" s="165"/>
      <c r="BG94" s="165"/>
      <c r="BH94" s="165"/>
      <c r="BI94" s="169"/>
    </row>
    <row r="95" spans="1:61" s="8" customFormat="1" ht="18">
      <c r="A95" s="1265"/>
      <c r="B95" s="1246"/>
      <c r="C95" s="351"/>
      <c r="D95" s="356"/>
      <c r="E95" s="331"/>
      <c r="F95" s="331"/>
      <c r="G95" s="331"/>
      <c r="H95" s="331"/>
      <c r="I95" s="331"/>
      <c r="J95" s="276"/>
      <c r="K95" s="239"/>
      <c r="L95" s="356"/>
      <c r="M95" s="331"/>
      <c r="N95" s="331"/>
      <c r="O95" s="331"/>
      <c r="P95" s="331"/>
      <c r="Q95" s="274"/>
      <c r="R95" s="331"/>
      <c r="S95" s="351"/>
      <c r="T95" s="356"/>
      <c r="U95" s="331"/>
      <c r="V95" s="331"/>
      <c r="W95" s="331"/>
      <c r="X95" s="331"/>
      <c r="Y95" s="331"/>
      <c r="Z95" s="228"/>
      <c r="AA95" s="351"/>
      <c r="AB95" s="356"/>
      <c r="AC95" s="331"/>
      <c r="AD95" s="331"/>
      <c r="AE95" s="331"/>
      <c r="AF95" s="331"/>
      <c r="AG95" s="331"/>
      <c r="AH95" s="250"/>
      <c r="AI95" s="50"/>
      <c r="AJ95" s="332"/>
      <c r="AK95" s="237"/>
      <c r="AL95" s="237"/>
      <c r="AM95" s="237"/>
      <c r="AN95" s="237"/>
      <c r="AO95" s="335"/>
      <c r="AP95" s="168"/>
      <c r="AQ95" s="261"/>
      <c r="AR95" s="291"/>
      <c r="AS95" s="335"/>
      <c r="AT95" s="335"/>
      <c r="AU95" s="114"/>
      <c r="AV95" s="335"/>
      <c r="AW95" s="335"/>
      <c r="AX95" s="166"/>
      <c r="AY95" s="261"/>
      <c r="AZ95" s="112"/>
      <c r="BA95" s="259"/>
      <c r="BB95" s="259"/>
      <c r="BC95" s="259"/>
      <c r="BD95" s="259"/>
      <c r="BE95" s="259"/>
      <c r="BF95" s="165"/>
      <c r="BG95" s="165"/>
      <c r="BH95" s="165"/>
      <c r="BI95" s="169"/>
    </row>
    <row r="96" spans="1:61" s="8" customFormat="1" ht="18">
      <c r="A96" s="1265"/>
      <c r="B96" s="1246"/>
      <c r="C96" s="351"/>
      <c r="D96" s="356"/>
      <c r="E96" s="331"/>
      <c r="F96" s="331"/>
      <c r="G96" s="331"/>
      <c r="H96" s="331"/>
      <c r="I96" s="331"/>
      <c r="J96" s="276"/>
      <c r="K96" s="351"/>
      <c r="L96" s="356"/>
      <c r="M96" s="331"/>
      <c r="N96" s="331"/>
      <c r="O96" s="331"/>
      <c r="P96" s="331"/>
      <c r="Q96" s="251"/>
      <c r="R96" s="331"/>
      <c r="S96" s="359"/>
      <c r="T96" s="291"/>
      <c r="U96" s="335"/>
      <c r="V96" s="87"/>
      <c r="W96" s="335"/>
      <c r="X96" s="335"/>
      <c r="Y96" s="331"/>
      <c r="Z96" s="228"/>
      <c r="AA96" s="351"/>
      <c r="AB96" s="356"/>
      <c r="AC96" s="331"/>
      <c r="AD96" s="331"/>
      <c r="AE96" s="331"/>
      <c r="AF96" s="331"/>
      <c r="AG96" s="331"/>
      <c r="AH96" s="250"/>
      <c r="AI96" s="50"/>
      <c r="AJ96" s="332"/>
      <c r="AK96" s="237"/>
      <c r="AL96" s="237"/>
      <c r="AM96" s="237"/>
      <c r="AN96" s="237"/>
      <c r="AO96" s="335"/>
      <c r="AP96" s="168"/>
      <c r="AQ96" s="186"/>
      <c r="AR96" s="186"/>
      <c r="AS96" s="186"/>
      <c r="AT96" s="186"/>
      <c r="AU96" s="186"/>
      <c r="AV96" s="186"/>
      <c r="AW96" s="186"/>
      <c r="AX96" s="166"/>
      <c r="AY96" s="186"/>
      <c r="AZ96" s="151"/>
      <c r="BA96" s="186"/>
      <c r="BB96" s="186"/>
      <c r="BC96" s="186"/>
      <c r="BD96" s="186"/>
      <c r="BE96" s="186"/>
      <c r="BF96" s="165"/>
      <c r="BG96" s="165"/>
      <c r="BH96" s="165"/>
      <c r="BI96" s="169"/>
    </row>
    <row r="97" spans="1:61" s="8" customFormat="1" ht="18">
      <c r="A97" s="1265"/>
      <c r="B97" s="1247"/>
      <c r="C97" s="349"/>
      <c r="D97" s="347"/>
      <c r="E97" s="349"/>
      <c r="F97" s="349"/>
      <c r="G97" s="349"/>
      <c r="H97" s="349"/>
      <c r="I97" s="348"/>
      <c r="J97" s="272"/>
      <c r="K97" s="352"/>
      <c r="L97" s="347"/>
      <c r="M97" s="349"/>
      <c r="N97" s="349"/>
      <c r="O97" s="349"/>
      <c r="P97" s="349"/>
      <c r="Q97" s="349"/>
      <c r="R97" s="332"/>
      <c r="S97" s="359"/>
      <c r="T97" s="291"/>
      <c r="U97" s="335"/>
      <c r="V97" s="87"/>
      <c r="W97" s="335"/>
      <c r="X97" s="335"/>
      <c r="Y97" s="331"/>
      <c r="Z97" s="229"/>
      <c r="AA97" s="351"/>
      <c r="AB97" s="356"/>
      <c r="AC97" s="331"/>
      <c r="AD97" s="331"/>
      <c r="AE97" s="331"/>
      <c r="AF97" s="331"/>
      <c r="AG97" s="332"/>
      <c r="AH97" s="250"/>
      <c r="AI97" s="1112"/>
      <c r="AJ97" s="208"/>
      <c r="AK97" s="302"/>
      <c r="AL97" s="302"/>
      <c r="AM97" s="302"/>
      <c r="AN97" s="302"/>
      <c r="AO97" s="218"/>
      <c r="AP97" s="168"/>
      <c r="AQ97" s="193"/>
      <c r="AR97" s="193"/>
      <c r="AS97" s="193"/>
      <c r="AT97" s="193"/>
      <c r="AU97" s="193"/>
      <c r="AV97" s="193"/>
      <c r="AW97" s="193"/>
      <c r="AX97" s="166"/>
      <c r="AY97" s="193"/>
      <c r="AZ97" s="149"/>
      <c r="BA97" s="193"/>
      <c r="BB97" s="193"/>
      <c r="BC97" s="193"/>
      <c r="BD97" s="193"/>
      <c r="BE97" s="193"/>
      <c r="BF97" s="165"/>
      <c r="BG97" s="165"/>
      <c r="BH97" s="165"/>
      <c r="BI97" s="169"/>
    </row>
    <row r="98" spans="1:61" s="3" customFormat="1" ht="18">
      <c r="A98" s="1265"/>
      <c r="B98" s="1245" t="s">
        <v>56</v>
      </c>
      <c r="C98" s="1144" t="s">
        <v>4</v>
      </c>
      <c r="D98" s="358" t="s">
        <v>46</v>
      </c>
      <c r="E98" s="295" t="s">
        <v>105</v>
      </c>
      <c r="F98" s="295" t="s">
        <v>106</v>
      </c>
      <c r="G98" s="295" t="s">
        <v>43</v>
      </c>
      <c r="H98" s="295" t="s">
        <v>41</v>
      </c>
      <c r="I98" s="295" t="s">
        <v>250</v>
      </c>
      <c r="J98" s="272"/>
      <c r="K98" s="351" t="s">
        <v>218</v>
      </c>
      <c r="L98" s="356" t="s">
        <v>16</v>
      </c>
      <c r="M98" s="274" t="s">
        <v>142</v>
      </c>
      <c r="N98" s="1155" t="s">
        <v>315</v>
      </c>
      <c r="O98" s="331" t="s">
        <v>386</v>
      </c>
      <c r="P98" s="331" t="s">
        <v>386</v>
      </c>
      <c r="Q98" s="274" t="s">
        <v>97</v>
      </c>
      <c r="R98" s="331"/>
      <c r="S98" s="1144" t="s">
        <v>62</v>
      </c>
      <c r="T98" s="358" t="s">
        <v>75</v>
      </c>
      <c r="U98" s="295" t="s">
        <v>315</v>
      </c>
      <c r="V98" s="295"/>
      <c r="W98" s="295" t="s">
        <v>237</v>
      </c>
      <c r="X98" s="295" t="s">
        <v>237</v>
      </c>
      <c r="Y98" s="224" t="s">
        <v>230</v>
      </c>
      <c r="Z98" s="229"/>
      <c r="AA98" s="296" t="s">
        <v>84</v>
      </c>
      <c r="AB98" s="358" t="s">
        <v>16</v>
      </c>
      <c r="AC98" s="297" t="s">
        <v>469</v>
      </c>
      <c r="AD98" s="295"/>
      <c r="AE98" s="295" t="s">
        <v>47</v>
      </c>
      <c r="AF98" s="295" t="s">
        <v>47</v>
      </c>
      <c r="AG98" s="338" t="s">
        <v>89</v>
      </c>
      <c r="AH98" s="250"/>
      <c r="AI98" s="177" t="s">
        <v>389</v>
      </c>
      <c r="AJ98" s="338" t="s">
        <v>396</v>
      </c>
      <c r="AK98" s="336" t="s">
        <v>298</v>
      </c>
      <c r="AL98" s="1127"/>
      <c r="AM98" s="1167" t="s">
        <v>424</v>
      </c>
      <c r="AN98" s="1167" t="s">
        <v>424</v>
      </c>
      <c r="AO98" s="1167" t="s">
        <v>95</v>
      </c>
      <c r="AP98" s="168"/>
      <c r="AQ98" s="357" t="s">
        <v>231</v>
      </c>
      <c r="AR98" s="358" t="s">
        <v>82</v>
      </c>
      <c r="AS98" s="295" t="s">
        <v>140</v>
      </c>
      <c r="AT98" s="153"/>
      <c r="AU98" s="224" t="s">
        <v>376</v>
      </c>
      <c r="AV98" s="224" t="s">
        <v>377</v>
      </c>
      <c r="AW98" s="295" t="s">
        <v>132</v>
      </c>
      <c r="AX98" s="9"/>
      <c r="AY98" s="177" t="s">
        <v>297</v>
      </c>
      <c r="AZ98" s="292" t="s">
        <v>46</v>
      </c>
      <c r="BA98" s="295" t="s">
        <v>1</v>
      </c>
      <c r="BB98" s="295"/>
      <c r="BC98" s="295" t="s">
        <v>41</v>
      </c>
      <c r="BD98" s="295" t="s">
        <v>42</v>
      </c>
      <c r="BE98" s="295" t="s">
        <v>131</v>
      </c>
      <c r="BF98" s="6"/>
      <c r="BG98" s="6"/>
      <c r="BH98" s="6"/>
      <c r="BI98" s="64"/>
    </row>
    <row r="99" spans="1:61" s="8" customFormat="1" ht="18">
      <c r="A99" s="1265"/>
      <c r="B99" s="1246"/>
      <c r="C99" s="351" t="s">
        <v>31</v>
      </c>
      <c r="D99" s="356" t="s">
        <v>17</v>
      </c>
      <c r="E99" s="331" t="s">
        <v>9</v>
      </c>
      <c r="F99" s="331"/>
      <c r="G99" s="331" t="s">
        <v>383</v>
      </c>
      <c r="H99" s="331" t="s">
        <v>381</v>
      </c>
      <c r="I99" s="331" t="s">
        <v>94</v>
      </c>
      <c r="J99" s="276"/>
      <c r="K99" s="351"/>
      <c r="L99" s="91"/>
      <c r="M99" s="108"/>
      <c r="N99" s="108"/>
      <c r="O99" s="335"/>
      <c r="P99" s="335"/>
      <c r="Q99" s="251"/>
      <c r="R99" s="332"/>
      <c r="S99" s="351" t="s">
        <v>181</v>
      </c>
      <c r="T99" s="356" t="s">
        <v>75</v>
      </c>
      <c r="U99" s="331" t="s">
        <v>20</v>
      </c>
      <c r="V99" s="331" t="s">
        <v>176</v>
      </c>
      <c r="W99" s="331" t="s">
        <v>236</v>
      </c>
      <c r="X99" s="331" t="s">
        <v>235</v>
      </c>
      <c r="Y99" s="331" t="s">
        <v>324</v>
      </c>
      <c r="Z99" s="228"/>
      <c r="AA99" s="351"/>
      <c r="AB99" s="356"/>
      <c r="AC99" s="331"/>
      <c r="AD99" s="331"/>
      <c r="AE99" s="331"/>
      <c r="AF99" s="331"/>
      <c r="AG99" s="331"/>
      <c r="AH99" s="378"/>
      <c r="AI99" s="50"/>
      <c r="AJ99" s="346"/>
      <c r="AK99" s="50"/>
      <c r="AL99" s="50"/>
      <c r="AM99" s="50"/>
      <c r="AN99" s="50"/>
      <c r="AO99" s="359"/>
      <c r="AP99" s="51"/>
      <c r="AQ99" s="351"/>
      <c r="AR99" s="291"/>
      <c r="AS99" s="331"/>
      <c r="AT99" s="332"/>
      <c r="AU99" s="332"/>
      <c r="AV99" s="332"/>
      <c r="AW99" s="335"/>
      <c r="AX99" s="166"/>
      <c r="AY99" s="1039"/>
      <c r="AZ99" s="1035"/>
      <c r="BA99" s="1040"/>
      <c r="BB99" s="1040"/>
      <c r="BC99" s="1035"/>
      <c r="BD99" s="1035"/>
      <c r="BE99" s="1040"/>
      <c r="BF99" s="165"/>
      <c r="BG99" s="165"/>
      <c r="BH99" s="165"/>
      <c r="BI99" s="169"/>
    </row>
    <row r="100" spans="1:61" s="8" customFormat="1" ht="18">
      <c r="A100" s="1265"/>
      <c r="B100" s="1246"/>
      <c r="C100" s="331"/>
      <c r="D100" s="356"/>
      <c r="E100" s="331"/>
      <c r="F100" s="331"/>
      <c r="G100" s="331"/>
      <c r="H100" s="331"/>
      <c r="I100" s="331"/>
      <c r="J100" s="276"/>
      <c r="K100" s="351"/>
      <c r="L100" s="356"/>
      <c r="M100" s="331"/>
      <c r="N100" s="331"/>
      <c r="O100" s="331"/>
      <c r="P100" s="331"/>
      <c r="Q100" s="332"/>
      <c r="R100" s="332"/>
      <c r="S100" s="275" t="s">
        <v>143</v>
      </c>
      <c r="T100" s="291" t="s">
        <v>74</v>
      </c>
      <c r="U100" s="335" t="s">
        <v>248</v>
      </c>
      <c r="V100" s="87"/>
      <c r="W100" s="335" t="s">
        <v>47</v>
      </c>
      <c r="X100" s="335" t="s">
        <v>47</v>
      </c>
      <c r="Y100" s="332" t="s">
        <v>99</v>
      </c>
      <c r="Z100" s="228"/>
      <c r="AA100" s="351"/>
      <c r="AB100" s="356"/>
      <c r="AC100" s="331"/>
      <c r="AD100" s="331"/>
      <c r="AE100" s="331"/>
      <c r="AF100" s="331"/>
      <c r="AG100" s="331"/>
      <c r="AH100" s="378"/>
      <c r="AI100" s="50"/>
      <c r="AJ100" s="346"/>
      <c r="AK100" s="50"/>
      <c r="AL100" s="50"/>
      <c r="AM100" s="50"/>
      <c r="AN100" s="50"/>
      <c r="AO100" s="359"/>
      <c r="AP100" s="51"/>
      <c r="AQ100" s="359"/>
      <c r="AR100" s="356"/>
      <c r="AS100" s="331"/>
      <c r="AT100" s="54"/>
      <c r="AU100" s="355"/>
      <c r="AV100" s="355"/>
      <c r="AW100" s="331"/>
      <c r="AX100" s="166"/>
      <c r="AY100" s="359"/>
      <c r="AZ100" s="148"/>
      <c r="BA100" s="185"/>
      <c r="BB100" s="185"/>
      <c r="BC100" s="185"/>
      <c r="BD100" s="185"/>
      <c r="BE100" s="335"/>
      <c r="BF100" s="165"/>
      <c r="BG100" s="165"/>
      <c r="BH100" s="165"/>
      <c r="BI100" s="169"/>
    </row>
    <row r="101" spans="1:61" s="8" customFormat="1" ht="18">
      <c r="A101" s="1265"/>
      <c r="B101" s="1246"/>
      <c r="C101" s="351"/>
      <c r="D101" s="356"/>
      <c r="E101" s="331"/>
      <c r="F101" s="331"/>
      <c r="G101" s="331"/>
      <c r="H101" s="363"/>
      <c r="I101" s="331"/>
      <c r="J101" s="276"/>
      <c r="K101" s="239"/>
      <c r="L101" s="356"/>
      <c r="M101" s="274"/>
      <c r="N101" s="331"/>
      <c r="O101" s="274"/>
      <c r="P101" s="274"/>
      <c r="Q101" s="274"/>
      <c r="R101" s="332"/>
      <c r="S101" s="351"/>
      <c r="T101" s="356"/>
      <c r="U101" s="331"/>
      <c r="V101" s="331"/>
      <c r="W101" s="335"/>
      <c r="X101" s="335"/>
      <c r="Y101" s="92"/>
      <c r="Z101" s="228"/>
      <c r="AA101" s="351"/>
      <c r="AB101" s="356"/>
      <c r="AC101" s="331"/>
      <c r="AD101" s="331"/>
      <c r="AE101" s="331"/>
      <c r="AF101" s="331"/>
      <c r="AG101" s="331"/>
      <c r="AH101" s="378"/>
      <c r="AI101" s="50"/>
      <c r="AJ101" s="346"/>
      <c r="AK101" s="50"/>
      <c r="AL101" s="50"/>
      <c r="AM101" s="50"/>
      <c r="AN101" s="50"/>
      <c r="AO101" s="359"/>
      <c r="AP101" s="51"/>
      <c r="AQ101" s="186"/>
      <c r="AR101" s="186"/>
      <c r="AS101" s="186"/>
      <c r="AT101" s="186"/>
      <c r="AU101" s="186"/>
      <c r="AV101" s="186"/>
      <c r="AW101" s="186"/>
      <c r="AX101" s="166"/>
      <c r="AY101" s="186"/>
      <c r="AZ101" s="151"/>
      <c r="BA101" s="186"/>
      <c r="BB101" s="186"/>
      <c r="BC101" s="186"/>
      <c r="BD101" s="186"/>
      <c r="BE101" s="186"/>
      <c r="BF101" s="165"/>
      <c r="BG101" s="165"/>
      <c r="BH101" s="165"/>
      <c r="BI101" s="169"/>
    </row>
    <row r="102" spans="1:61" s="8" customFormat="1" ht="18">
      <c r="A102" s="1265"/>
      <c r="B102" s="1247"/>
      <c r="C102" s="331"/>
      <c r="D102" s="347"/>
      <c r="E102" s="349"/>
      <c r="F102" s="349"/>
      <c r="G102" s="349"/>
      <c r="H102" s="349"/>
      <c r="I102" s="349"/>
      <c r="J102" s="272"/>
      <c r="K102" s="352"/>
      <c r="L102" s="347"/>
      <c r="M102" s="348"/>
      <c r="N102" s="349"/>
      <c r="O102" s="349"/>
      <c r="P102" s="349"/>
      <c r="Q102" s="348"/>
      <c r="R102" s="332"/>
      <c r="S102" s="230"/>
      <c r="T102" s="347"/>
      <c r="U102" s="349"/>
      <c r="V102" s="349"/>
      <c r="W102" s="349"/>
      <c r="X102" s="349"/>
      <c r="Y102" s="208"/>
      <c r="Z102" s="229"/>
      <c r="AA102" s="351"/>
      <c r="AB102" s="356"/>
      <c r="AC102" s="331"/>
      <c r="AD102" s="331"/>
      <c r="AE102" s="331"/>
      <c r="AF102" s="331"/>
      <c r="AG102" s="332"/>
      <c r="AH102" s="250"/>
      <c r="AI102" s="1112"/>
      <c r="AJ102" s="208"/>
      <c r="AK102" s="302"/>
      <c r="AL102" s="302"/>
      <c r="AM102" s="302"/>
      <c r="AN102" s="302"/>
      <c r="AO102" s="218"/>
      <c r="AP102" s="168"/>
      <c r="AQ102" s="193"/>
      <c r="AR102" s="193"/>
      <c r="AS102" s="193"/>
      <c r="AT102" s="193"/>
      <c r="AU102" s="193"/>
      <c r="AV102" s="193"/>
      <c r="AW102" s="193"/>
      <c r="AX102" s="166"/>
      <c r="AY102" s="193"/>
      <c r="AZ102" s="149"/>
      <c r="BA102" s="193"/>
      <c r="BB102" s="193"/>
      <c r="BC102" s="193"/>
      <c r="BD102" s="193"/>
      <c r="BE102" s="193"/>
      <c r="BF102" s="165"/>
      <c r="BG102" s="165"/>
      <c r="BH102" s="165"/>
      <c r="BI102" s="169"/>
    </row>
    <row r="103" spans="1:61" s="3" customFormat="1" ht="18">
      <c r="A103" s="1265"/>
      <c r="B103" s="1245" t="s">
        <v>57</v>
      </c>
      <c r="C103" s="1144" t="s">
        <v>280</v>
      </c>
      <c r="D103" s="356" t="s">
        <v>16</v>
      </c>
      <c r="E103" s="331" t="s">
        <v>9</v>
      </c>
      <c r="F103" s="331"/>
      <c r="G103" s="331" t="s">
        <v>47</v>
      </c>
      <c r="H103" s="331" t="s">
        <v>47</v>
      </c>
      <c r="I103" s="331" t="s">
        <v>64</v>
      </c>
      <c r="J103" s="272"/>
      <c r="K103" s="351" t="s">
        <v>0</v>
      </c>
      <c r="L103" s="356" t="s">
        <v>16</v>
      </c>
      <c r="M103" s="331" t="s">
        <v>11</v>
      </c>
      <c r="N103" s="331"/>
      <c r="O103" s="331" t="s">
        <v>386</v>
      </c>
      <c r="P103" s="331" t="s">
        <v>386</v>
      </c>
      <c r="Q103" s="332" t="s">
        <v>87</v>
      </c>
      <c r="R103" s="331"/>
      <c r="S103" s="273" t="s">
        <v>181</v>
      </c>
      <c r="T103" s="358" t="s">
        <v>74</v>
      </c>
      <c r="U103" s="295" t="s">
        <v>20</v>
      </c>
      <c r="V103" s="295"/>
      <c r="W103" s="295" t="s">
        <v>47</v>
      </c>
      <c r="X103" s="295" t="s">
        <v>47</v>
      </c>
      <c r="Y103" s="295" t="s">
        <v>94</v>
      </c>
      <c r="Z103" s="229"/>
      <c r="AA103" s="296" t="s">
        <v>84</v>
      </c>
      <c r="AB103" s="358" t="s">
        <v>16</v>
      </c>
      <c r="AC103" s="297" t="s">
        <v>469</v>
      </c>
      <c r="AD103" s="295"/>
      <c r="AE103" s="295" t="s">
        <v>47</v>
      </c>
      <c r="AF103" s="295" t="s">
        <v>47</v>
      </c>
      <c r="AG103" s="338" t="s">
        <v>89</v>
      </c>
      <c r="AH103" s="250"/>
      <c r="AI103" s="1172" t="s">
        <v>389</v>
      </c>
      <c r="AJ103" s="1170" t="s">
        <v>396</v>
      </c>
      <c r="AK103" s="1167" t="s">
        <v>298</v>
      </c>
      <c r="AL103" s="1171"/>
      <c r="AM103" s="1167" t="s">
        <v>425</v>
      </c>
      <c r="AN103" s="1167" t="s">
        <v>425</v>
      </c>
      <c r="AO103" s="1167" t="s">
        <v>90</v>
      </c>
      <c r="AP103" s="168"/>
      <c r="AQ103" s="351" t="s">
        <v>138</v>
      </c>
      <c r="AR103" s="291" t="s">
        <v>74</v>
      </c>
      <c r="AS103" s="331" t="s">
        <v>1</v>
      </c>
      <c r="AT103" s="332"/>
      <c r="AU103" s="332" t="s">
        <v>48</v>
      </c>
      <c r="AV103" s="332" t="s">
        <v>47</v>
      </c>
      <c r="AW103" s="335" t="s">
        <v>97</v>
      </c>
      <c r="AX103" s="9"/>
      <c r="AY103" s="346" t="s">
        <v>245</v>
      </c>
      <c r="AZ103" s="356" t="s">
        <v>16</v>
      </c>
      <c r="BA103" s="331" t="s">
        <v>196</v>
      </c>
      <c r="BB103" s="331"/>
      <c r="BC103" s="331" t="s">
        <v>47</v>
      </c>
      <c r="BD103" s="331" t="s">
        <v>47</v>
      </c>
      <c r="BE103" s="1155" t="s">
        <v>177</v>
      </c>
      <c r="BF103" s="6"/>
      <c r="BG103" s="6"/>
      <c r="BH103" s="6"/>
      <c r="BI103" s="64"/>
    </row>
    <row r="104" spans="1:61" s="3" customFormat="1" ht="18">
      <c r="A104" s="1265"/>
      <c r="B104" s="1246"/>
      <c r="C104" s="351"/>
      <c r="D104" s="356"/>
      <c r="E104" s="331"/>
      <c r="F104" s="331"/>
      <c r="G104" s="331"/>
      <c r="H104" s="331"/>
      <c r="I104" s="331"/>
      <c r="J104" s="272"/>
      <c r="K104" s="351"/>
      <c r="L104" s="356"/>
      <c r="M104" s="331"/>
      <c r="N104" s="331"/>
      <c r="O104" s="331"/>
      <c r="P104" s="331"/>
      <c r="Q104" s="332"/>
      <c r="R104" s="331"/>
      <c r="S104" s="275" t="s">
        <v>143</v>
      </c>
      <c r="T104" s="291" t="s">
        <v>74</v>
      </c>
      <c r="U104" s="335" t="s">
        <v>248</v>
      </c>
      <c r="V104" s="87"/>
      <c r="W104" s="335" t="s">
        <v>47</v>
      </c>
      <c r="X104" s="335" t="s">
        <v>47</v>
      </c>
      <c r="Y104" s="332" t="s">
        <v>99</v>
      </c>
      <c r="Z104" s="229"/>
      <c r="AA104" s="351"/>
      <c r="AB104" s="356"/>
      <c r="AC104" s="331"/>
      <c r="AD104" s="331"/>
      <c r="AE104" s="331"/>
      <c r="AF104" s="331"/>
      <c r="AG104" s="331"/>
      <c r="AH104" s="250"/>
      <c r="AI104" s="359"/>
      <c r="AJ104" s="332"/>
      <c r="AK104" s="237"/>
      <c r="AL104" s="237"/>
      <c r="AM104" s="237"/>
      <c r="AN104" s="237"/>
      <c r="AO104" s="237"/>
      <c r="AP104" s="168"/>
      <c r="AQ104" s="351" t="s">
        <v>373</v>
      </c>
      <c r="AR104" s="356"/>
      <c r="AS104" s="331" t="s">
        <v>104</v>
      </c>
      <c r="AT104" s="331"/>
      <c r="AU104" s="331" t="s">
        <v>47</v>
      </c>
      <c r="AV104" s="331" t="s">
        <v>48</v>
      </c>
      <c r="AW104" s="1155" t="s">
        <v>98</v>
      </c>
      <c r="AX104" s="9"/>
      <c r="AY104" s="335"/>
      <c r="AZ104" s="148"/>
      <c r="BA104" s="185"/>
      <c r="BB104" s="185"/>
      <c r="BC104" s="185"/>
      <c r="BD104" s="185"/>
      <c r="BE104" s="335"/>
      <c r="BF104" s="6"/>
      <c r="BG104" s="6"/>
      <c r="BH104" s="6"/>
      <c r="BI104" s="64"/>
    </row>
    <row r="105" spans="1:61" s="8" customFormat="1" ht="18">
      <c r="A105" s="1265"/>
      <c r="B105" s="1246"/>
      <c r="C105" s="351"/>
      <c r="D105" s="356"/>
      <c r="E105" s="331"/>
      <c r="F105" s="331"/>
      <c r="G105" s="331"/>
      <c r="H105" s="290"/>
      <c r="I105" s="331"/>
      <c r="J105" s="276"/>
      <c r="K105" s="351"/>
      <c r="L105" s="356"/>
      <c r="M105" s="331"/>
      <c r="N105" s="331"/>
      <c r="O105" s="331"/>
      <c r="P105" s="331"/>
      <c r="Q105" s="92"/>
      <c r="R105" s="332"/>
      <c r="S105" s="275" t="s">
        <v>62</v>
      </c>
      <c r="T105" s="356" t="s">
        <v>75</v>
      </c>
      <c r="U105" s="331" t="s">
        <v>315</v>
      </c>
      <c r="V105" s="331"/>
      <c r="W105" s="331" t="s">
        <v>237</v>
      </c>
      <c r="X105" s="331" t="s">
        <v>237</v>
      </c>
      <c r="Y105" s="355" t="s">
        <v>230</v>
      </c>
      <c r="Z105" s="228"/>
      <c r="AA105" s="351"/>
      <c r="AB105" s="356"/>
      <c r="AC105" s="331"/>
      <c r="AD105" s="331"/>
      <c r="AE105" s="331"/>
      <c r="AF105" s="331"/>
      <c r="AG105" s="331"/>
      <c r="AH105" s="318"/>
      <c r="AI105" s="50"/>
      <c r="AJ105" s="291"/>
      <c r="AK105" s="237"/>
      <c r="AL105" s="237"/>
      <c r="AM105" s="237"/>
      <c r="AN105" s="237"/>
      <c r="AO105" s="237"/>
      <c r="AP105" s="263"/>
      <c r="AQ105" s="351"/>
      <c r="AR105" s="360"/>
      <c r="AS105" s="331"/>
      <c r="AT105" s="331"/>
      <c r="AU105" s="331"/>
      <c r="AV105" s="331"/>
      <c r="AW105" s="331"/>
      <c r="AX105" s="166"/>
      <c r="AY105" s="362"/>
      <c r="AZ105" s="361"/>
      <c r="BA105" s="363"/>
      <c r="BB105" s="331"/>
      <c r="BC105" s="331"/>
      <c r="BD105" s="331"/>
      <c r="BE105" s="331"/>
      <c r="BF105" s="165"/>
      <c r="BG105" s="165"/>
      <c r="BH105" s="165"/>
      <c r="BI105" s="169"/>
    </row>
    <row r="106" spans="1:61" s="8" customFormat="1" ht="18">
      <c r="A106" s="1265"/>
      <c r="B106" s="1246"/>
      <c r="C106" s="351"/>
      <c r="D106" s="356"/>
      <c r="E106" s="331"/>
      <c r="F106" s="331"/>
      <c r="G106" s="331"/>
      <c r="H106" s="331"/>
      <c r="I106" s="331"/>
      <c r="J106" s="276"/>
      <c r="K106" s="351"/>
      <c r="L106" s="356"/>
      <c r="M106" s="331"/>
      <c r="N106" s="331"/>
      <c r="O106" s="331"/>
      <c r="P106" s="331"/>
      <c r="Q106" s="92"/>
      <c r="R106" s="332"/>
      <c r="S106" s="275"/>
      <c r="T106" s="356"/>
      <c r="U106" s="331"/>
      <c r="V106" s="331"/>
      <c r="W106" s="331"/>
      <c r="X106" s="331"/>
      <c r="Y106" s="355"/>
      <c r="Z106" s="228"/>
      <c r="AA106" s="351"/>
      <c r="AB106" s="356"/>
      <c r="AC106" s="331"/>
      <c r="AD106" s="331"/>
      <c r="AE106" s="331"/>
      <c r="AF106" s="331"/>
      <c r="AG106" s="331"/>
      <c r="AH106" s="318"/>
      <c r="AI106" s="50"/>
      <c r="AJ106" s="291"/>
      <c r="AK106" s="237"/>
      <c r="AL106" s="237"/>
      <c r="AM106" s="237"/>
      <c r="AN106" s="237"/>
      <c r="AO106" s="237"/>
      <c r="AP106" s="263"/>
      <c r="AQ106" s="351"/>
      <c r="AR106" s="356"/>
      <c r="AS106" s="331"/>
      <c r="AT106" s="331"/>
      <c r="AU106" s="331"/>
      <c r="AV106" s="331"/>
      <c r="AW106" s="331"/>
      <c r="AX106" s="166"/>
      <c r="AY106" s="362"/>
      <c r="AZ106" s="361"/>
      <c r="BA106" s="363"/>
      <c r="BB106" s="331"/>
      <c r="BC106" s="331"/>
      <c r="BD106" s="331"/>
      <c r="BE106" s="331"/>
      <c r="BF106" s="165"/>
      <c r="BG106" s="165"/>
      <c r="BH106" s="165"/>
      <c r="BI106" s="169"/>
    </row>
    <row r="107" spans="1:61" s="8" customFormat="1" ht="18">
      <c r="A107" s="1265"/>
      <c r="B107" s="1247"/>
      <c r="C107" s="349"/>
      <c r="D107" s="347"/>
      <c r="E107" s="349"/>
      <c r="F107" s="349"/>
      <c r="G107" s="349"/>
      <c r="H107" s="349"/>
      <c r="I107" s="349"/>
      <c r="J107" s="272"/>
      <c r="K107" s="349"/>
      <c r="L107" s="347"/>
      <c r="M107" s="348"/>
      <c r="N107" s="349"/>
      <c r="O107" s="349"/>
      <c r="P107" s="349"/>
      <c r="Q107" s="313"/>
      <c r="R107" s="331"/>
      <c r="S107" s="275"/>
      <c r="T107" s="356"/>
      <c r="U107" s="331"/>
      <c r="V107" s="331"/>
      <c r="W107" s="331"/>
      <c r="X107" s="331"/>
      <c r="Y107" s="355"/>
      <c r="Z107" s="229"/>
      <c r="AA107" s="351"/>
      <c r="AB107" s="356"/>
      <c r="AC107" s="331"/>
      <c r="AD107" s="331"/>
      <c r="AE107" s="331"/>
      <c r="AF107" s="331"/>
      <c r="AG107" s="332"/>
      <c r="AH107" s="250"/>
      <c r="AI107" s="1112"/>
      <c r="AJ107" s="254"/>
      <c r="AK107" s="302"/>
      <c r="AL107" s="302"/>
      <c r="AM107" s="302"/>
      <c r="AN107" s="302"/>
      <c r="AO107" s="302"/>
      <c r="AP107" s="168"/>
      <c r="AQ107" s="363"/>
      <c r="AR107" s="360"/>
      <c r="AS107" s="331"/>
      <c r="AT107" s="331"/>
      <c r="AU107" s="331"/>
      <c r="AV107" s="331"/>
      <c r="AW107" s="331"/>
      <c r="AX107" s="166"/>
      <c r="AY107" s="193"/>
      <c r="AZ107" s="149"/>
      <c r="BA107" s="218"/>
      <c r="BB107" s="218"/>
      <c r="BC107" s="193"/>
      <c r="BD107" s="193"/>
      <c r="BE107" s="193"/>
      <c r="BF107" s="165"/>
      <c r="BG107" s="165"/>
      <c r="BH107" s="165"/>
      <c r="BI107" s="169"/>
    </row>
    <row r="108" spans="1:61" s="3" customFormat="1" ht="18">
      <c r="A108" s="1265"/>
      <c r="B108" s="1245" t="s">
        <v>58</v>
      </c>
      <c r="C108" s="359" t="s">
        <v>256</v>
      </c>
      <c r="D108" s="358" t="s">
        <v>17</v>
      </c>
      <c r="E108" s="224" t="s">
        <v>249</v>
      </c>
      <c r="F108" s="316"/>
      <c r="G108" s="355" t="s">
        <v>47</v>
      </c>
      <c r="H108" s="331" t="s">
        <v>47</v>
      </c>
      <c r="I108" s="317" t="s">
        <v>98</v>
      </c>
      <c r="J108" s="272"/>
      <c r="K108" s="351" t="s">
        <v>0</v>
      </c>
      <c r="L108" s="356" t="s">
        <v>17</v>
      </c>
      <c r="M108" s="331" t="s">
        <v>11</v>
      </c>
      <c r="N108" s="331"/>
      <c r="O108" s="331" t="s">
        <v>383</v>
      </c>
      <c r="P108" s="331" t="s">
        <v>381</v>
      </c>
      <c r="Q108" s="332" t="s">
        <v>87</v>
      </c>
      <c r="R108" s="331"/>
      <c r="S108" s="273" t="s">
        <v>181</v>
      </c>
      <c r="T108" s="358" t="s">
        <v>74</v>
      </c>
      <c r="U108" s="295" t="s">
        <v>20</v>
      </c>
      <c r="V108" s="295"/>
      <c r="W108" s="295" t="s">
        <v>47</v>
      </c>
      <c r="X108" s="295" t="s">
        <v>47</v>
      </c>
      <c r="Y108" s="295" t="s">
        <v>94</v>
      </c>
      <c r="Z108" s="229"/>
      <c r="AA108" s="1144"/>
      <c r="AB108" s="358"/>
      <c r="AC108" s="295"/>
      <c r="AD108" s="295"/>
      <c r="AE108" s="295"/>
      <c r="AF108" s="295"/>
      <c r="AG108" s="338"/>
      <c r="AH108" s="250"/>
      <c r="AI108" s="1172" t="s">
        <v>389</v>
      </c>
      <c r="AJ108" s="1170" t="s">
        <v>396</v>
      </c>
      <c r="AK108" s="1167" t="s">
        <v>298</v>
      </c>
      <c r="AL108" s="1171"/>
      <c r="AM108" s="1167" t="s">
        <v>426</v>
      </c>
      <c r="AN108" s="1167" t="s">
        <v>426</v>
      </c>
      <c r="AO108" s="1167" t="s">
        <v>90</v>
      </c>
      <c r="AP108" s="168"/>
      <c r="AQ108" s="1144" t="s">
        <v>373</v>
      </c>
      <c r="AR108" s="358"/>
      <c r="AS108" s="295" t="s">
        <v>104</v>
      </c>
      <c r="AT108" s="295"/>
      <c r="AU108" s="295" t="s">
        <v>47</v>
      </c>
      <c r="AV108" s="295" t="s">
        <v>47</v>
      </c>
      <c r="AW108" s="295" t="s">
        <v>81</v>
      </c>
      <c r="AX108" s="9"/>
      <c r="AY108" s="346" t="s">
        <v>245</v>
      </c>
      <c r="AZ108" s="356" t="s">
        <v>16</v>
      </c>
      <c r="BA108" s="331" t="s">
        <v>196</v>
      </c>
      <c r="BB108" s="331"/>
      <c r="BC108" s="331" t="s">
        <v>47</v>
      </c>
      <c r="BD108" s="331" t="s">
        <v>47</v>
      </c>
      <c r="BE108" s="1155" t="s">
        <v>177</v>
      </c>
      <c r="BF108" s="6"/>
      <c r="BG108" s="6"/>
      <c r="BH108" s="6"/>
      <c r="BI108" s="64"/>
    </row>
    <row r="109" spans="1:61" s="3" customFormat="1" ht="18">
      <c r="A109" s="1265"/>
      <c r="B109" s="1246"/>
      <c r="C109" s="359"/>
      <c r="D109" s="356"/>
      <c r="E109" s="355"/>
      <c r="F109" s="316"/>
      <c r="G109" s="355"/>
      <c r="H109" s="331"/>
      <c r="I109" s="317"/>
      <c r="J109" s="272"/>
      <c r="K109" s="351"/>
      <c r="L109" s="356"/>
      <c r="M109" s="331"/>
      <c r="N109" s="331"/>
      <c r="O109" s="331"/>
      <c r="P109" s="331"/>
      <c r="Q109" s="332"/>
      <c r="R109" s="331"/>
      <c r="S109" s="275" t="s">
        <v>143</v>
      </c>
      <c r="T109" s="291" t="s">
        <v>74</v>
      </c>
      <c r="U109" s="335" t="s">
        <v>248</v>
      </c>
      <c r="V109" s="87"/>
      <c r="W109" s="335" t="s">
        <v>47</v>
      </c>
      <c r="X109" s="335" t="s">
        <v>47</v>
      </c>
      <c r="Y109" s="332" t="s">
        <v>99</v>
      </c>
      <c r="Z109" s="229"/>
      <c r="AA109" s="351"/>
      <c r="AB109" s="356"/>
      <c r="AC109" s="331"/>
      <c r="AD109" s="331"/>
      <c r="AE109" s="331"/>
      <c r="AF109" s="331"/>
      <c r="AG109" s="331"/>
      <c r="AH109" s="250"/>
      <c r="AI109" s="50"/>
      <c r="AJ109" s="291"/>
      <c r="AK109" s="237"/>
      <c r="AL109" s="237"/>
      <c r="AM109" s="237"/>
      <c r="AN109" s="237"/>
      <c r="AO109" s="237"/>
      <c r="AP109" s="168"/>
      <c r="AQ109" s="362"/>
      <c r="AR109" s="360"/>
      <c r="AS109" s="331"/>
      <c r="AT109" s="331"/>
      <c r="AU109" s="331"/>
      <c r="AV109" s="331"/>
      <c r="AW109" s="331"/>
      <c r="AX109" s="9"/>
      <c r="AY109" s="362"/>
      <c r="AZ109" s="361"/>
      <c r="BA109" s="363"/>
      <c r="BB109" s="331"/>
      <c r="BC109" s="331"/>
      <c r="BD109" s="331"/>
      <c r="BE109" s="331"/>
      <c r="BF109" s="6"/>
      <c r="BG109" s="6"/>
      <c r="BH109" s="6"/>
      <c r="BI109" s="64"/>
    </row>
    <row r="110" spans="1:61" s="8" customFormat="1" ht="18">
      <c r="A110" s="1265"/>
      <c r="B110" s="1246"/>
      <c r="C110" s="351"/>
      <c r="D110" s="356"/>
      <c r="E110" s="331"/>
      <c r="F110" s="331"/>
      <c r="G110" s="331"/>
      <c r="H110" s="161"/>
      <c r="I110" s="274"/>
      <c r="J110" s="276"/>
      <c r="K110" s="351"/>
      <c r="L110" s="356"/>
      <c r="M110" s="331"/>
      <c r="N110" s="331"/>
      <c r="O110" s="331"/>
      <c r="P110" s="331"/>
      <c r="Q110" s="274"/>
      <c r="R110" s="331"/>
      <c r="S110" s="359" t="s">
        <v>141</v>
      </c>
      <c r="T110" s="356"/>
      <c r="U110" s="331" t="s">
        <v>104</v>
      </c>
      <c r="V110" s="331"/>
      <c r="W110" s="331" t="s">
        <v>47</v>
      </c>
      <c r="X110" s="331" t="s">
        <v>47</v>
      </c>
      <c r="Y110" s="331" t="s">
        <v>102</v>
      </c>
      <c r="Z110" s="332"/>
      <c r="AA110" s="351"/>
      <c r="AB110" s="356"/>
      <c r="AC110" s="331"/>
      <c r="AD110" s="331"/>
      <c r="AE110" s="331"/>
      <c r="AF110" s="331"/>
      <c r="AG110" s="331"/>
      <c r="AH110" s="318"/>
      <c r="AI110" s="359"/>
      <c r="AJ110" s="332"/>
      <c r="AK110" s="335"/>
      <c r="AL110" s="335"/>
      <c r="AM110" s="335"/>
      <c r="AN110" s="335"/>
      <c r="AO110" s="237"/>
      <c r="AP110" s="263"/>
      <c r="AQ110" s="362"/>
      <c r="AR110" s="360"/>
      <c r="AS110" s="331"/>
      <c r="AT110" s="331"/>
      <c r="AU110" s="331"/>
      <c r="AV110" s="331"/>
      <c r="AW110" s="331"/>
      <c r="AX110" s="166"/>
      <c r="AY110" s="362"/>
      <c r="AZ110" s="361"/>
      <c r="BA110" s="363"/>
      <c r="BB110" s="331"/>
      <c r="BC110" s="331"/>
      <c r="BD110" s="331"/>
      <c r="BE110" s="331"/>
      <c r="BF110" s="165"/>
      <c r="BG110" s="165"/>
      <c r="BH110" s="165"/>
      <c r="BI110" s="169"/>
    </row>
    <row r="111" spans="1:61" s="8" customFormat="1" ht="18">
      <c r="A111" s="1265"/>
      <c r="B111" s="1246"/>
      <c r="C111" s="351"/>
      <c r="D111" s="356"/>
      <c r="E111" s="331"/>
      <c r="F111" s="331"/>
      <c r="G111" s="331"/>
      <c r="H111" s="331"/>
      <c r="I111" s="331"/>
      <c r="J111" s="276"/>
      <c r="K111" s="275"/>
      <c r="L111" s="356"/>
      <c r="M111" s="331"/>
      <c r="N111" s="331"/>
      <c r="O111" s="331"/>
      <c r="P111" s="331"/>
      <c r="Q111" s="92"/>
      <c r="R111" s="331"/>
      <c r="S111" s="359" t="s">
        <v>141</v>
      </c>
      <c r="T111" s="356"/>
      <c r="U111" s="331" t="s">
        <v>104</v>
      </c>
      <c r="V111" s="331"/>
      <c r="W111" s="331" t="s">
        <v>47</v>
      </c>
      <c r="X111" s="331" t="s">
        <v>47</v>
      </c>
      <c r="Y111" s="332" t="s">
        <v>97</v>
      </c>
      <c r="Z111" s="228"/>
      <c r="AA111" s="351"/>
      <c r="AB111" s="356"/>
      <c r="AC111" s="331"/>
      <c r="AD111" s="331"/>
      <c r="AE111" s="331"/>
      <c r="AF111" s="331"/>
      <c r="AG111" s="331"/>
      <c r="AH111" s="318"/>
      <c r="AI111" s="50"/>
      <c r="AJ111" s="291"/>
      <c r="AK111" s="237"/>
      <c r="AL111" s="237"/>
      <c r="AM111" s="237"/>
      <c r="AN111" s="237"/>
      <c r="AO111" s="237"/>
      <c r="AP111" s="263"/>
      <c r="AQ111" s="351"/>
      <c r="AR111" s="360"/>
      <c r="AS111" s="331"/>
      <c r="AT111" s="331"/>
      <c r="AU111" s="331"/>
      <c r="AV111" s="331"/>
      <c r="AW111" s="331"/>
      <c r="AX111" s="166"/>
      <c r="AY111" s="362"/>
      <c r="AZ111" s="361"/>
      <c r="BA111" s="363"/>
      <c r="BB111" s="331"/>
      <c r="BC111" s="331"/>
      <c r="BD111" s="331"/>
      <c r="BE111" s="331"/>
      <c r="BF111" s="165"/>
      <c r="BG111" s="165"/>
      <c r="BH111" s="165"/>
      <c r="BI111" s="169"/>
    </row>
    <row r="112" spans="1:61" s="8" customFormat="1" ht="18">
      <c r="A112" s="1265"/>
      <c r="B112" s="1247"/>
      <c r="C112" s="241"/>
      <c r="D112" s="241"/>
      <c r="E112" s="241"/>
      <c r="F112" s="241"/>
      <c r="G112" s="241"/>
      <c r="H112" s="241"/>
      <c r="I112" s="241"/>
      <c r="J112" s="272"/>
      <c r="K112" s="275"/>
      <c r="L112" s="360"/>
      <c r="M112" s="274"/>
      <c r="N112" s="331"/>
      <c r="O112" s="331"/>
      <c r="P112" s="331"/>
      <c r="Q112" s="274"/>
      <c r="R112" s="331"/>
      <c r="S112" s="230"/>
      <c r="T112" s="347"/>
      <c r="U112" s="349"/>
      <c r="V112" s="349"/>
      <c r="W112" s="349"/>
      <c r="X112" s="349"/>
      <c r="Y112" s="208"/>
      <c r="Z112" s="229"/>
      <c r="AA112" s="351"/>
      <c r="AB112" s="356"/>
      <c r="AC112" s="331"/>
      <c r="AD112" s="331"/>
      <c r="AE112" s="331"/>
      <c r="AF112" s="331"/>
      <c r="AG112" s="332"/>
      <c r="AH112" s="250"/>
      <c r="AI112" s="1112"/>
      <c r="AJ112" s="254"/>
      <c r="AK112" s="302"/>
      <c r="AL112" s="302"/>
      <c r="AM112" s="302"/>
      <c r="AN112" s="302"/>
      <c r="AO112" s="302"/>
      <c r="AP112" s="168"/>
      <c r="AQ112" s="193"/>
      <c r="AR112" s="193"/>
      <c r="AS112" s="218"/>
      <c r="AT112" s="218"/>
      <c r="AU112" s="193"/>
      <c r="AV112" s="193"/>
      <c r="AW112" s="193"/>
      <c r="AX112" s="166"/>
      <c r="AY112" s="193"/>
      <c r="AZ112" s="149"/>
      <c r="BA112" s="193"/>
      <c r="BB112" s="193"/>
      <c r="BC112" s="193"/>
      <c r="BD112" s="193"/>
      <c r="BE112" s="193"/>
      <c r="BF112" s="165"/>
      <c r="BG112" s="165"/>
      <c r="BH112" s="165"/>
      <c r="BI112" s="169"/>
    </row>
    <row r="113" spans="1:61" s="3" customFormat="1" ht="18">
      <c r="A113" s="1265"/>
      <c r="B113" s="1245" t="s">
        <v>59</v>
      </c>
      <c r="C113" s="359"/>
      <c r="D113" s="356"/>
      <c r="E113" s="355"/>
      <c r="F113" s="316"/>
      <c r="G113" s="355"/>
      <c r="H113" s="331"/>
      <c r="I113" s="317"/>
      <c r="J113" s="331"/>
      <c r="K113" s="357" t="s">
        <v>255</v>
      </c>
      <c r="L113" s="358" t="s">
        <v>17</v>
      </c>
      <c r="M113" s="224" t="s">
        <v>249</v>
      </c>
      <c r="N113" s="224"/>
      <c r="O113" s="224" t="s">
        <v>48</v>
      </c>
      <c r="P113" s="295" t="s">
        <v>47</v>
      </c>
      <c r="Q113" s="295" t="s">
        <v>98</v>
      </c>
      <c r="R113" s="331"/>
      <c r="S113" s="273" t="s">
        <v>181</v>
      </c>
      <c r="T113" s="358" t="s">
        <v>74</v>
      </c>
      <c r="U113" s="295" t="s">
        <v>20</v>
      </c>
      <c r="V113" s="295"/>
      <c r="W113" s="295" t="s">
        <v>47</v>
      </c>
      <c r="X113" s="295" t="s">
        <v>47</v>
      </c>
      <c r="Y113" s="295" t="s">
        <v>94</v>
      </c>
      <c r="Z113" s="231"/>
      <c r="AA113" s="1144"/>
      <c r="AB113" s="358"/>
      <c r="AC113" s="295"/>
      <c r="AD113" s="295"/>
      <c r="AE113" s="295"/>
      <c r="AF113" s="295"/>
      <c r="AG113" s="338"/>
      <c r="AH113" s="169"/>
      <c r="AI113" s="357"/>
      <c r="AJ113" s="338"/>
      <c r="AK113" s="336"/>
      <c r="AL113" s="336"/>
      <c r="AM113" s="336"/>
      <c r="AN113" s="336"/>
      <c r="AO113" s="336"/>
      <c r="AP113" s="169"/>
      <c r="AQ113" s="296"/>
      <c r="AR113" s="294"/>
      <c r="AS113" s="297"/>
      <c r="AT113" s="297"/>
      <c r="AU113" s="297"/>
      <c r="AV113" s="187"/>
      <c r="AW113" s="297"/>
      <c r="AX113" s="12"/>
      <c r="AY113" s="346"/>
      <c r="AZ113" s="360"/>
      <c r="BA113" s="331"/>
      <c r="BB113" s="331"/>
      <c r="BC113" s="331"/>
      <c r="BD113" s="331"/>
      <c r="BE113" s="331"/>
      <c r="BF113" s="6"/>
      <c r="BG113" s="6"/>
      <c r="BH113" s="6"/>
      <c r="BI113" s="64"/>
    </row>
    <row r="114" spans="1:61" s="3" customFormat="1" ht="18">
      <c r="A114" s="1265"/>
      <c r="B114" s="1246"/>
      <c r="C114" s="359"/>
      <c r="D114" s="356"/>
      <c r="E114" s="355"/>
      <c r="F114" s="355"/>
      <c r="G114" s="355"/>
      <c r="H114" s="331"/>
      <c r="I114" s="331"/>
      <c r="J114" s="331"/>
      <c r="K114" s="351"/>
      <c r="L114" s="356"/>
      <c r="M114" s="331"/>
      <c r="N114" s="331"/>
      <c r="O114" s="331"/>
      <c r="P114" s="331"/>
      <c r="Q114" s="332"/>
      <c r="R114" s="331"/>
      <c r="S114" s="359" t="s">
        <v>141</v>
      </c>
      <c r="T114" s="356"/>
      <c r="U114" s="331" t="s">
        <v>104</v>
      </c>
      <c r="V114" s="331"/>
      <c r="W114" s="331" t="s">
        <v>47</v>
      </c>
      <c r="X114" s="331" t="s">
        <v>47</v>
      </c>
      <c r="Y114" s="331" t="s">
        <v>102</v>
      </c>
      <c r="Z114" s="231"/>
      <c r="AA114" s="351"/>
      <c r="AB114" s="356"/>
      <c r="AC114" s="331"/>
      <c r="AD114" s="331"/>
      <c r="AE114" s="331"/>
      <c r="AF114" s="331"/>
      <c r="AG114" s="331"/>
      <c r="AH114" s="169"/>
      <c r="AI114" s="1110"/>
      <c r="AJ114" s="1122"/>
      <c r="AK114" s="185"/>
      <c r="AL114" s="185"/>
      <c r="AM114" s="185"/>
      <c r="AN114" s="185"/>
      <c r="AO114" s="185"/>
      <c r="AP114" s="169"/>
      <c r="AQ114" s="362"/>
      <c r="AR114" s="196"/>
      <c r="AS114" s="363"/>
      <c r="AT114" s="363"/>
      <c r="AU114" s="363"/>
      <c r="AV114" s="125"/>
      <c r="AW114" s="363"/>
      <c r="AX114" s="12"/>
      <c r="AY114" s="351"/>
      <c r="AZ114" s="360"/>
      <c r="BA114" s="331"/>
      <c r="BB114" s="331"/>
      <c r="BC114" s="331"/>
      <c r="BD114" s="331"/>
      <c r="BE114" s="331"/>
      <c r="BF114" s="6"/>
      <c r="BG114" s="6"/>
      <c r="BH114" s="6"/>
      <c r="BI114" s="64"/>
    </row>
    <row r="115" spans="1:61" s="8" customFormat="1" ht="18">
      <c r="A115" s="1265"/>
      <c r="B115" s="1246"/>
      <c r="C115" s="239"/>
      <c r="D115" s="356"/>
      <c r="E115" s="274"/>
      <c r="F115" s="274"/>
      <c r="G115" s="331"/>
      <c r="H115" s="274"/>
      <c r="I115" s="274"/>
      <c r="J115" s="331"/>
      <c r="K115" s="275"/>
      <c r="L115" s="356"/>
      <c r="M115" s="331"/>
      <c r="N115" s="331"/>
      <c r="O115" s="331"/>
      <c r="P115" s="331"/>
      <c r="Q115" s="92"/>
      <c r="R115" s="331"/>
      <c r="S115" s="359" t="s">
        <v>141</v>
      </c>
      <c r="T115" s="356"/>
      <c r="U115" s="331" t="s">
        <v>104</v>
      </c>
      <c r="V115" s="331"/>
      <c r="W115" s="331" t="s">
        <v>47</v>
      </c>
      <c r="X115" s="331" t="s">
        <v>47</v>
      </c>
      <c r="Y115" s="332" t="s">
        <v>98</v>
      </c>
      <c r="Z115" s="231"/>
      <c r="AA115" s="351"/>
      <c r="AB115" s="356"/>
      <c r="AC115" s="331"/>
      <c r="AD115" s="331"/>
      <c r="AE115" s="331"/>
      <c r="AF115" s="331"/>
      <c r="AG115" s="331"/>
      <c r="AH115" s="64"/>
      <c r="AI115" s="1110"/>
      <c r="AJ115" s="1122"/>
      <c r="AK115" s="185"/>
      <c r="AL115" s="185"/>
      <c r="AM115" s="185"/>
      <c r="AN115" s="185"/>
      <c r="AO115" s="185"/>
      <c r="AP115" s="64"/>
      <c r="AQ115" s="362"/>
      <c r="AR115" s="360"/>
      <c r="AS115" s="331"/>
      <c r="AT115" s="331"/>
      <c r="AU115" s="331"/>
      <c r="AV115" s="331"/>
      <c r="AW115" s="331"/>
      <c r="AX115" s="166"/>
      <c r="AY115" s="351"/>
      <c r="AZ115" s="360"/>
      <c r="BA115" s="351"/>
      <c r="BB115" s="351"/>
      <c r="BC115" s="331"/>
      <c r="BD115" s="331"/>
      <c r="BE115" s="331"/>
      <c r="BF115" s="165"/>
      <c r="BG115" s="165"/>
      <c r="BH115" s="165"/>
      <c r="BI115" s="169"/>
    </row>
    <row r="116" spans="1:61" s="8" customFormat="1" ht="18">
      <c r="A116" s="1265"/>
      <c r="B116" s="1246"/>
      <c r="C116" s="239"/>
      <c r="D116" s="356"/>
      <c r="E116" s="274"/>
      <c r="F116" s="274"/>
      <c r="G116" s="331"/>
      <c r="H116" s="274"/>
      <c r="I116" s="274"/>
      <c r="J116" s="331"/>
      <c r="K116" s="237"/>
      <c r="L116" s="237"/>
      <c r="M116" s="274"/>
      <c r="N116" s="331"/>
      <c r="O116" s="237"/>
      <c r="P116" s="237"/>
      <c r="Q116" s="318"/>
      <c r="R116" s="237"/>
      <c r="S116" s="275"/>
      <c r="T116" s="356"/>
      <c r="U116" s="331"/>
      <c r="V116" s="331"/>
      <c r="W116" s="331"/>
      <c r="X116" s="331"/>
      <c r="Y116" s="332"/>
      <c r="Z116" s="231"/>
      <c r="AA116" s="351"/>
      <c r="AB116" s="356"/>
      <c r="AC116" s="331"/>
      <c r="AD116" s="331"/>
      <c r="AE116" s="331"/>
      <c r="AF116" s="332"/>
      <c r="AG116" s="332"/>
      <c r="AH116" s="64"/>
      <c r="AI116" s="1110"/>
      <c r="AJ116" s="1122"/>
      <c r="AK116" s="185"/>
      <c r="AL116" s="185"/>
      <c r="AM116" s="185"/>
      <c r="AN116" s="185"/>
      <c r="AO116" s="185"/>
      <c r="AP116" s="64"/>
      <c r="AQ116" s="351"/>
      <c r="AR116" s="360"/>
      <c r="AS116" s="351"/>
      <c r="AT116" s="351"/>
      <c r="AU116" s="331"/>
      <c r="AV116" s="331"/>
      <c r="AW116" s="331"/>
      <c r="AX116" s="166"/>
      <c r="AY116" s="351"/>
      <c r="AZ116" s="360"/>
      <c r="BA116" s="351"/>
      <c r="BB116" s="351"/>
      <c r="BC116" s="331"/>
      <c r="BD116" s="331"/>
      <c r="BE116" s="331"/>
      <c r="BF116" s="165"/>
      <c r="BG116" s="165"/>
      <c r="BH116" s="165"/>
      <c r="BI116" s="169"/>
    </row>
    <row r="117" spans="1:61" ht="18">
      <c r="A117" s="1266"/>
      <c r="B117" s="1247"/>
      <c r="C117" s="352"/>
      <c r="D117" s="347"/>
      <c r="E117" s="348"/>
      <c r="F117" s="348"/>
      <c r="G117" s="349"/>
      <c r="H117" s="349"/>
      <c r="I117" s="349"/>
      <c r="J117" s="349"/>
      <c r="K117" s="241"/>
      <c r="L117" s="241"/>
      <c r="M117" s="319"/>
      <c r="N117" s="320"/>
      <c r="O117" s="241"/>
      <c r="P117" s="241"/>
      <c r="Q117" s="321"/>
      <c r="R117" s="272"/>
      <c r="S117" s="230"/>
      <c r="T117" s="347"/>
      <c r="U117" s="349"/>
      <c r="V117" s="349"/>
      <c r="W117" s="349"/>
      <c r="X117" s="349"/>
      <c r="Y117" s="208"/>
      <c r="Z117" s="231"/>
      <c r="AA117" s="349"/>
      <c r="AB117" s="1141"/>
      <c r="AC117" s="349"/>
      <c r="AD117" s="349"/>
      <c r="AE117" s="349"/>
      <c r="AF117" s="349"/>
      <c r="AG117" s="208"/>
      <c r="AH117" s="169"/>
      <c r="AI117" s="1115"/>
      <c r="AJ117" s="1123"/>
      <c r="AK117" s="303"/>
      <c r="AL117" s="303"/>
      <c r="AM117" s="303"/>
      <c r="AN117" s="303"/>
      <c r="AO117" s="303"/>
      <c r="AP117" s="169"/>
      <c r="AQ117" s="352"/>
      <c r="AR117" s="1141"/>
      <c r="AS117" s="349"/>
      <c r="AT117" s="349"/>
      <c r="AU117" s="349"/>
      <c r="AV117" s="349"/>
      <c r="AW117" s="349"/>
      <c r="AX117" s="11"/>
      <c r="AY117" s="352"/>
      <c r="AZ117" s="1157"/>
      <c r="BA117" s="349"/>
      <c r="BB117" s="349"/>
      <c r="BC117" s="349"/>
      <c r="BD117" s="349"/>
      <c r="BE117" s="349"/>
      <c r="BF117" s="2"/>
      <c r="BG117" s="2"/>
      <c r="BH117" s="2"/>
      <c r="BI117" s="325"/>
    </row>
    <row r="118" spans="1:61" s="8" customFormat="1" ht="18" customHeight="1">
      <c r="A118" s="25"/>
      <c r="B118" s="327"/>
      <c r="C118" s="233"/>
      <c r="D118" s="223"/>
      <c r="E118" s="233"/>
      <c r="F118" s="233"/>
      <c r="G118" s="233"/>
      <c r="H118" s="233"/>
      <c r="I118" s="233"/>
      <c r="J118" s="234"/>
      <c r="K118" s="235"/>
      <c r="L118" s="223"/>
      <c r="M118" s="233"/>
      <c r="N118" s="233"/>
      <c r="O118" s="233"/>
      <c r="P118" s="233"/>
      <c r="Q118" s="233"/>
      <c r="R118" s="331"/>
      <c r="S118" s="235"/>
      <c r="T118" s="223"/>
      <c r="U118" s="233"/>
      <c r="V118" s="233"/>
      <c r="W118" s="233"/>
      <c r="X118" s="233"/>
      <c r="Y118" s="111"/>
      <c r="Z118" s="229"/>
      <c r="AA118" s="235"/>
      <c r="AB118" s="223"/>
      <c r="AC118" s="233"/>
      <c r="AD118" s="233"/>
      <c r="AE118" s="233"/>
      <c r="AF118" s="233"/>
      <c r="AG118" s="233"/>
      <c r="AH118" s="53"/>
      <c r="AI118" s="1114"/>
      <c r="AJ118" s="1121"/>
      <c r="AK118" s="83"/>
      <c r="AL118" s="83"/>
      <c r="AM118" s="83"/>
      <c r="AN118" s="83"/>
      <c r="AO118" s="83"/>
      <c r="AP118" s="53"/>
      <c r="AQ118" s="111"/>
      <c r="AR118" s="223"/>
      <c r="AS118" s="233"/>
      <c r="AT118" s="233"/>
      <c r="AU118" s="233"/>
      <c r="AV118" s="233"/>
      <c r="AW118" s="236"/>
      <c r="AX118" s="18"/>
      <c r="AY118" s="152"/>
      <c r="AZ118" s="223"/>
      <c r="BA118" s="233"/>
      <c r="BB118" s="233"/>
      <c r="BC118" s="233"/>
      <c r="BD118" s="233"/>
      <c r="BE118" s="236"/>
      <c r="BF118" s="165"/>
      <c r="BG118" s="165"/>
      <c r="BH118" s="165"/>
      <c r="BI118" s="169"/>
    </row>
    <row r="119" spans="1:61" s="3" customFormat="1" ht="18" customHeight="1">
      <c r="A119" s="1264" t="s">
        <v>53</v>
      </c>
      <c r="B119" s="1245" t="s">
        <v>54</v>
      </c>
      <c r="C119" s="351" t="s">
        <v>27</v>
      </c>
      <c r="D119" s="356" t="s">
        <v>17</v>
      </c>
      <c r="E119" s="331" t="s">
        <v>180</v>
      </c>
      <c r="F119" s="331"/>
      <c r="G119" s="331" t="s">
        <v>383</v>
      </c>
      <c r="H119" s="331" t="s">
        <v>381</v>
      </c>
      <c r="I119" s="331" t="s">
        <v>97</v>
      </c>
      <c r="J119" s="243"/>
      <c r="K119" s="359" t="s">
        <v>258</v>
      </c>
      <c r="L119" s="356" t="s">
        <v>17</v>
      </c>
      <c r="M119" s="355" t="s">
        <v>249</v>
      </c>
      <c r="N119" s="355"/>
      <c r="O119" s="355" t="s">
        <v>47</v>
      </c>
      <c r="P119" s="331" t="s">
        <v>47</v>
      </c>
      <c r="Q119" s="331" t="s">
        <v>98</v>
      </c>
      <c r="R119" s="332"/>
      <c r="S119" s="273" t="s">
        <v>77</v>
      </c>
      <c r="T119" s="292" t="s">
        <v>16</v>
      </c>
      <c r="U119" s="295" t="s">
        <v>8</v>
      </c>
      <c r="V119" s="295"/>
      <c r="W119" s="295" t="s">
        <v>47</v>
      </c>
      <c r="X119" s="295" t="s">
        <v>47</v>
      </c>
      <c r="Y119" s="297" t="s">
        <v>90</v>
      </c>
      <c r="Z119" s="55"/>
      <c r="AA119" s="296" t="s">
        <v>84</v>
      </c>
      <c r="AB119" s="358" t="s">
        <v>16</v>
      </c>
      <c r="AC119" s="297" t="s">
        <v>469</v>
      </c>
      <c r="AD119" s="295"/>
      <c r="AE119" s="295" t="s">
        <v>47</v>
      </c>
      <c r="AF119" s="295" t="s">
        <v>47</v>
      </c>
      <c r="AG119" s="338" t="s">
        <v>89</v>
      </c>
      <c r="AH119" s="243"/>
      <c r="AI119" s="357"/>
      <c r="AJ119" s="336"/>
      <c r="AK119" s="336"/>
      <c r="AL119" s="336"/>
      <c r="AM119" s="336"/>
      <c r="AN119" s="336"/>
      <c r="AO119" s="336"/>
      <c r="AP119" s="1105"/>
      <c r="AQ119" s="296"/>
      <c r="AR119" s="294"/>
      <c r="AS119" s="297"/>
      <c r="AT119" s="297"/>
      <c r="AU119" s="297"/>
      <c r="AV119" s="297"/>
      <c r="AW119" s="297"/>
      <c r="AX119" s="20"/>
      <c r="AY119" s="359" t="s">
        <v>337</v>
      </c>
      <c r="AZ119" s="291" t="s">
        <v>46</v>
      </c>
      <c r="BA119" s="335" t="s">
        <v>105</v>
      </c>
      <c r="BB119" s="335"/>
      <c r="BC119" s="332" t="s">
        <v>366</v>
      </c>
      <c r="BD119" s="332" t="s">
        <v>367</v>
      </c>
      <c r="BE119" s="335" t="s">
        <v>250</v>
      </c>
      <c r="BF119" s="6"/>
      <c r="BG119" s="6"/>
      <c r="BH119" s="6"/>
      <c r="BI119" s="64"/>
    </row>
    <row r="120" spans="1:61" s="8" customFormat="1" ht="18">
      <c r="A120" s="1265"/>
      <c r="B120" s="1246"/>
      <c r="C120" s="359" t="s">
        <v>26</v>
      </c>
      <c r="D120" s="356" t="s">
        <v>17</v>
      </c>
      <c r="E120" s="335" t="s">
        <v>203</v>
      </c>
      <c r="F120" s="335"/>
      <c r="G120" s="335" t="s">
        <v>381</v>
      </c>
      <c r="H120" s="335" t="s">
        <v>383</v>
      </c>
      <c r="I120" s="331" t="s">
        <v>94</v>
      </c>
      <c r="J120" s="244"/>
      <c r="K120" s="359" t="s">
        <v>281</v>
      </c>
      <c r="L120" s="356" t="s">
        <v>46</v>
      </c>
      <c r="M120" s="355" t="s">
        <v>315</v>
      </c>
      <c r="N120" s="355"/>
      <c r="O120" s="331" t="s">
        <v>43</v>
      </c>
      <c r="P120" s="331" t="s">
        <v>44</v>
      </c>
      <c r="Q120" s="331" t="s">
        <v>230</v>
      </c>
      <c r="R120" s="331"/>
      <c r="S120" s="275"/>
      <c r="T120" s="360"/>
      <c r="U120" s="331"/>
      <c r="V120" s="331"/>
      <c r="W120" s="331"/>
      <c r="X120" s="331"/>
      <c r="Y120" s="332"/>
      <c r="Z120" s="245"/>
      <c r="AA120" s="351"/>
      <c r="AB120" s="356"/>
      <c r="AC120" s="331"/>
      <c r="AD120" s="331"/>
      <c r="AE120" s="331"/>
      <c r="AF120" s="331"/>
      <c r="AG120" s="331"/>
      <c r="AH120" s="56"/>
      <c r="AI120" s="359"/>
      <c r="AJ120" s="335"/>
      <c r="AK120" s="335"/>
      <c r="AL120" s="335"/>
      <c r="AM120" s="335"/>
      <c r="AN120" s="335"/>
      <c r="AO120" s="335"/>
      <c r="AP120" s="56"/>
      <c r="AQ120" s="275"/>
      <c r="AR120" s="360"/>
      <c r="AS120" s="331"/>
      <c r="AT120" s="331"/>
      <c r="AU120" s="331"/>
      <c r="AV120" s="331"/>
      <c r="AW120" s="331"/>
      <c r="AX120" s="22"/>
      <c r="AY120" s="359"/>
      <c r="AZ120" s="291"/>
      <c r="BA120" s="335"/>
      <c r="BB120" s="335"/>
      <c r="BC120" s="332"/>
      <c r="BD120" s="332"/>
      <c r="BE120" s="335"/>
      <c r="BF120" s="165"/>
      <c r="BG120" s="165"/>
      <c r="BH120" s="165"/>
      <c r="BI120" s="169"/>
    </row>
    <row r="121" spans="1:61" s="8" customFormat="1" ht="18">
      <c r="A121" s="1265"/>
      <c r="B121" s="1246"/>
      <c r="C121" s="359"/>
      <c r="D121" s="356"/>
      <c r="E121" s="335"/>
      <c r="F121" s="335"/>
      <c r="G121" s="335"/>
      <c r="H121" s="335"/>
      <c r="I121" s="331"/>
      <c r="J121" s="244"/>
      <c r="K121" s="239"/>
      <c r="L121" s="356"/>
      <c r="M121" s="331"/>
      <c r="N121" s="331"/>
      <c r="O121" s="331"/>
      <c r="P121" s="331"/>
      <c r="Q121" s="274"/>
      <c r="R121" s="331"/>
      <c r="S121" s="275"/>
      <c r="T121" s="360"/>
      <c r="U121" s="331"/>
      <c r="V121" s="331"/>
      <c r="W121" s="331"/>
      <c r="X121" s="331"/>
      <c r="Y121" s="332"/>
      <c r="Z121" s="245"/>
      <c r="AA121" s="351"/>
      <c r="AB121" s="356"/>
      <c r="AC121" s="331"/>
      <c r="AD121" s="331"/>
      <c r="AE121" s="331"/>
      <c r="AF121" s="331"/>
      <c r="AG121" s="331"/>
      <c r="AH121" s="113"/>
      <c r="AI121" s="56"/>
      <c r="AJ121" s="1124"/>
      <c r="AK121" s="56"/>
      <c r="AL121" s="56"/>
      <c r="AM121" s="56"/>
      <c r="AN121" s="56"/>
      <c r="AO121" s="56"/>
      <c r="AP121" s="56"/>
      <c r="AQ121" s="275"/>
      <c r="AR121" s="360"/>
      <c r="AS121" s="331"/>
      <c r="AT121" s="331"/>
      <c r="AU121" s="331"/>
      <c r="AV121" s="331"/>
      <c r="AW121" s="331"/>
      <c r="AX121" s="22"/>
      <c r="AY121" s="359"/>
      <c r="AZ121" s="148"/>
      <c r="BA121" s="185"/>
      <c r="BB121" s="185"/>
      <c r="BC121" s="185"/>
      <c r="BD121" s="185"/>
      <c r="BE121" s="87"/>
      <c r="BF121" s="165"/>
      <c r="BG121" s="165"/>
      <c r="BH121" s="165"/>
      <c r="BI121" s="169"/>
    </row>
    <row r="122" spans="1:61" s="8" customFormat="1" ht="18">
      <c r="A122" s="1265"/>
      <c r="B122" s="1246"/>
      <c r="C122" s="351"/>
      <c r="D122" s="356"/>
      <c r="E122" s="331"/>
      <c r="F122" s="331"/>
      <c r="G122" s="331"/>
      <c r="H122" s="331"/>
      <c r="I122" s="331"/>
      <c r="J122" s="244"/>
      <c r="K122" s="239"/>
      <c r="L122" s="356"/>
      <c r="M122" s="331"/>
      <c r="N122" s="331"/>
      <c r="O122" s="331"/>
      <c r="P122" s="331"/>
      <c r="Q122" s="274"/>
      <c r="R122" s="331"/>
      <c r="S122" s="275"/>
      <c r="T122" s="360"/>
      <c r="U122" s="331"/>
      <c r="V122" s="331"/>
      <c r="W122" s="331"/>
      <c r="X122" s="331"/>
      <c r="Y122" s="332"/>
      <c r="Z122" s="245"/>
      <c r="AA122" s="351"/>
      <c r="AB122" s="356"/>
      <c r="AC122" s="331"/>
      <c r="AD122" s="331"/>
      <c r="AE122" s="331"/>
      <c r="AF122" s="331"/>
      <c r="AG122" s="331"/>
      <c r="AH122" s="113"/>
      <c r="AI122" s="56"/>
      <c r="AJ122" s="1124"/>
      <c r="AK122" s="56"/>
      <c r="AL122" s="56"/>
      <c r="AM122" s="56"/>
      <c r="AN122" s="56"/>
      <c r="AO122" s="56"/>
      <c r="AP122" s="56"/>
      <c r="AQ122" s="359"/>
      <c r="AR122" s="185"/>
      <c r="AS122" s="185"/>
      <c r="AT122" s="185"/>
      <c r="AU122" s="185"/>
      <c r="AV122" s="185"/>
      <c r="AW122" s="335"/>
      <c r="AX122" s="22"/>
      <c r="AY122" s="359"/>
      <c r="AZ122" s="148"/>
      <c r="BA122" s="185"/>
      <c r="BB122" s="185"/>
      <c r="BC122" s="185"/>
      <c r="BD122" s="185"/>
      <c r="BE122" s="87"/>
      <c r="BF122" s="165"/>
      <c r="BG122" s="165"/>
      <c r="BH122" s="165"/>
      <c r="BI122" s="169"/>
    </row>
    <row r="123" spans="1:61" s="8" customFormat="1" ht="18">
      <c r="A123" s="1265"/>
      <c r="B123" s="1247"/>
      <c r="C123" s="352"/>
      <c r="D123" s="347"/>
      <c r="E123" s="349"/>
      <c r="F123" s="349"/>
      <c r="G123" s="99"/>
      <c r="H123" s="99"/>
      <c r="I123" s="349"/>
      <c r="J123" s="248"/>
      <c r="K123" s="322"/>
      <c r="L123" s="200"/>
      <c r="M123" s="257"/>
      <c r="N123" s="247"/>
      <c r="O123" s="247"/>
      <c r="P123" s="247"/>
      <c r="Q123" s="257"/>
      <c r="R123" s="259"/>
      <c r="S123" s="167"/>
      <c r="T123" s="1141"/>
      <c r="U123" s="349"/>
      <c r="V123" s="349"/>
      <c r="W123" s="349"/>
      <c r="X123" s="349"/>
      <c r="Y123" s="208"/>
      <c r="Z123" s="249"/>
      <c r="AA123" s="252"/>
      <c r="AB123" s="252"/>
      <c r="AC123" s="252"/>
      <c r="AD123" s="252"/>
      <c r="AE123" s="252"/>
      <c r="AF123" s="252"/>
      <c r="AG123" s="252"/>
      <c r="AH123" s="86"/>
      <c r="AI123" s="1116"/>
      <c r="AJ123" s="1125"/>
      <c r="AK123" s="1129"/>
      <c r="AL123" s="1129"/>
      <c r="AM123" s="1129"/>
      <c r="AN123" s="1129"/>
      <c r="AO123" s="1129"/>
      <c r="AP123" s="248"/>
      <c r="AQ123" s="193"/>
      <c r="AR123" s="193"/>
      <c r="AS123" s="193"/>
      <c r="AT123" s="193"/>
      <c r="AU123" s="193"/>
      <c r="AV123" s="193"/>
      <c r="AW123" s="193"/>
      <c r="AX123" s="18"/>
      <c r="AY123" s="349"/>
      <c r="AZ123" s="1141"/>
      <c r="BA123" s="349"/>
      <c r="BB123" s="349"/>
      <c r="BC123" s="349"/>
      <c r="BD123" s="349"/>
      <c r="BE123" s="208"/>
      <c r="BF123" s="165"/>
      <c r="BG123" s="165"/>
      <c r="BH123" s="165"/>
      <c r="BI123" s="169"/>
    </row>
    <row r="124" spans="1:61" s="3" customFormat="1" ht="18">
      <c r="A124" s="1265"/>
      <c r="B124" s="1245" t="s">
        <v>55</v>
      </c>
      <c r="C124" s="351" t="s">
        <v>27</v>
      </c>
      <c r="D124" s="356" t="s">
        <v>17</v>
      </c>
      <c r="E124" s="331" t="s">
        <v>180</v>
      </c>
      <c r="F124" s="331"/>
      <c r="G124" s="331" t="s">
        <v>381</v>
      </c>
      <c r="H124" s="331" t="s">
        <v>383</v>
      </c>
      <c r="I124" s="331" t="s">
        <v>97</v>
      </c>
      <c r="J124" s="243"/>
      <c r="K124" s="351" t="s">
        <v>301</v>
      </c>
      <c r="L124" s="356" t="s">
        <v>46</v>
      </c>
      <c r="M124" s="274" t="s">
        <v>19</v>
      </c>
      <c r="N124" s="331"/>
      <c r="O124" s="331" t="s">
        <v>419</v>
      </c>
      <c r="P124" s="331" t="s">
        <v>419</v>
      </c>
      <c r="Q124" s="332" t="s">
        <v>131</v>
      </c>
      <c r="R124" s="355"/>
      <c r="S124" s="275" t="s">
        <v>393</v>
      </c>
      <c r="T124" s="356" t="s">
        <v>46</v>
      </c>
      <c r="U124" s="331" t="s">
        <v>8</v>
      </c>
      <c r="V124" s="331" t="s">
        <v>296</v>
      </c>
      <c r="W124" s="331" t="s">
        <v>43</v>
      </c>
      <c r="X124" s="331" t="s">
        <v>43</v>
      </c>
      <c r="Y124" s="331" t="s">
        <v>188</v>
      </c>
      <c r="Z124" s="55"/>
      <c r="AA124" s="296" t="s">
        <v>84</v>
      </c>
      <c r="AB124" s="358" t="s">
        <v>16</v>
      </c>
      <c r="AC124" s="297" t="s">
        <v>469</v>
      </c>
      <c r="AD124" s="295"/>
      <c r="AE124" s="295" t="s">
        <v>47</v>
      </c>
      <c r="AF124" s="295" t="s">
        <v>47</v>
      </c>
      <c r="AG124" s="338" t="s">
        <v>89</v>
      </c>
      <c r="AH124" s="272"/>
      <c r="AI124" s="357"/>
      <c r="AJ124" s="337"/>
      <c r="AK124" s="336"/>
      <c r="AL124" s="336"/>
      <c r="AM124" s="336"/>
      <c r="AN124" s="336"/>
      <c r="AO124" s="1127"/>
      <c r="AP124" s="272"/>
      <c r="AQ124" s="275"/>
      <c r="AR124" s="360"/>
      <c r="AS124" s="331"/>
      <c r="AT124" s="331"/>
      <c r="AU124" s="331"/>
      <c r="AV124" s="331"/>
      <c r="AW124" s="331"/>
      <c r="AX124" s="253"/>
      <c r="AY124" s="359" t="s">
        <v>337</v>
      </c>
      <c r="AZ124" s="291" t="s">
        <v>46</v>
      </c>
      <c r="BA124" s="335" t="s">
        <v>105</v>
      </c>
      <c r="BB124" s="335"/>
      <c r="BC124" s="332" t="s">
        <v>366</v>
      </c>
      <c r="BD124" s="332" t="s">
        <v>367</v>
      </c>
      <c r="BE124" s="335" t="s">
        <v>250</v>
      </c>
      <c r="BF124" s="6"/>
      <c r="BG124" s="6"/>
      <c r="BH124" s="6"/>
      <c r="BI124" s="64"/>
    </row>
    <row r="125" spans="1:61" s="8" customFormat="1" ht="18">
      <c r="A125" s="1265"/>
      <c r="B125" s="1246"/>
      <c r="C125" s="359" t="s">
        <v>26</v>
      </c>
      <c r="D125" s="356" t="s">
        <v>17</v>
      </c>
      <c r="E125" s="335" t="s">
        <v>203</v>
      </c>
      <c r="F125" s="335"/>
      <c r="G125" s="335" t="s">
        <v>383</v>
      </c>
      <c r="H125" s="335" t="s">
        <v>381</v>
      </c>
      <c r="I125" s="331" t="s">
        <v>94</v>
      </c>
      <c r="J125" s="244"/>
      <c r="K125" s="359"/>
      <c r="L125" s="356"/>
      <c r="M125" s="355"/>
      <c r="N125" s="355"/>
      <c r="O125" s="331"/>
      <c r="P125" s="331"/>
      <c r="Q125" s="331"/>
      <c r="R125" s="355"/>
      <c r="S125" s="275" t="s">
        <v>62</v>
      </c>
      <c r="T125" s="356" t="s">
        <v>75</v>
      </c>
      <c r="U125" s="331" t="s">
        <v>315</v>
      </c>
      <c r="V125" s="331"/>
      <c r="W125" s="331" t="s">
        <v>270</v>
      </c>
      <c r="X125" s="331" t="s">
        <v>270</v>
      </c>
      <c r="Y125" s="331" t="s">
        <v>230</v>
      </c>
      <c r="Z125" s="245"/>
      <c r="AA125" s="351"/>
      <c r="AB125" s="356"/>
      <c r="AC125" s="331"/>
      <c r="AD125" s="331"/>
      <c r="AE125" s="331"/>
      <c r="AF125" s="331"/>
      <c r="AG125" s="331"/>
      <c r="AH125" s="50"/>
      <c r="AI125" s="50"/>
      <c r="AJ125" s="1118"/>
      <c r="AK125" s="50"/>
      <c r="AL125" s="50"/>
      <c r="AM125" s="50"/>
      <c r="AN125" s="50"/>
      <c r="AO125" s="50"/>
      <c r="AP125" s="50"/>
      <c r="AQ125" s="275"/>
      <c r="AR125" s="360"/>
      <c r="AS125" s="331"/>
      <c r="AT125" s="331"/>
      <c r="AU125" s="331"/>
      <c r="AV125" s="331"/>
      <c r="AW125" s="331"/>
      <c r="AX125" s="20"/>
      <c r="AY125" s="359"/>
      <c r="AZ125" s="291"/>
      <c r="BA125" s="335"/>
      <c r="BB125" s="335"/>
      <c r="BC125" s="332"/>
      <c r="BD125" s="332"/>
      <c r="BE125" s="335"/>
      <c r="BF125" s="165"/>
      <c r="BG125" s="165"/>
      <c r="BH125" s="165"/>
      <c r="BI125" s="169"/>
    </row>
    <row r="126" spans="1:61" s="8" customFormat="1" ht="18">
      <c r="A126" s="1265"/>
      <c r="B126" s="1246"/>
      <c r="C126" s="351"/>
      <c r="D126" s="356"/>
      <c r="E126" s="331"/>
      <c r="F126" s="331"/>
      <c r="G126" s="331"/>
      <c r="H126" s="331"/>
      <c r="I126" s="331"/>
      <c r="J126" s="244"/>
      <c r="K126" s="331"/>
      <c r="L126" s="356"/>
      <c r="M126" s="331"/>
      <c r="N126" s="331"/>
      <c r="O126" s="331"/>
      <c r="P126" s="331"/>
      <c r="Q126" s="274"/>
      <c r="R126" s="355"/>
      <c r="S126" s="275"/>
      <c r="T126" s="360"/>
      <c r="U126" s="331"/>
      <c r="V126" s="331"/>
      <c r="W126" s="331"/>
      <c r="X126" s="331"/>
      <c r="Y126" s="332"/>
      <c r="Z126" s="245"/>
      <c r="AA126" s="351"/>
      <c r="AB126" s="356"/>
      <c r="AC126" s="331"/>
      <c r="AD126" s="331"/>
      <c r="AE126" s="331"/>
      <c r="AF126" s="331"/>
      <c r="AG126" s="331"/>
      <c r="AH126" s="50"/>
      <c r="AI126" s="50"/>
      <c r="AJ126" s="1118"/>
      <c r="AK126" s="50"/>
      <c r="AL126" s="50"/>
      <c r="AM126" s="50"/>
      <c r="AN126" s="50"/>
      <c r="AO126" s="50"/>
      <c r="AP126" s="50"/>
      <c r="AQ126" s="275"/>
      <c r="AR126" s="360"/>
      <c r="AS126" s="331"/>
      <c r="AT126" s="331"/>
      <c r="AU126" s="331"/>
      <c r="AV126" s="331"/>
      <c r="AW126" s="331"/>
      <c r="AX126" s="20"/>
      <c r="AY126" s="359"/>
      <c r="AZ126" s="148"/>
      <c r="BA126" s="185"/>
      <c r="BB126" s="185"/>
      <c r="BC126" s="185"/>
      <c r="BD126" s="185"/>
      <c r="BE126" s="87"/>
      <c r="BF126" s="165"/>
      <c r="BG126" s="165"/>
      <c r="BH126" s="165"/>
      <c r="BI126" s="169"/>
    </row>
    <row r="127" spans="1:61" s="8" customFormat="1" ht="18">
      <c r="A127" s="1265"/>
      <c r="B127" s="1246"/>
      <c r="C127" s="351"/>
      <c r="D127" s="356"/>
      <c r="E127" s="331"/>
      <c r="F127" s="331"/>
      <c r="G127" s="331"/>
      <c r="H127" s="331"/>
      <c r="I127" s="331"/>
      <c r="J127" s="244"/>
      <c r="K127" s="239"/>
      <c r="L127" s="356"/>
      <c r="M127" s="331"/>
      <c r="N127" s="331"/>
      <c r="O127" s="331"/>
      <c r="P127" s="331"/>
      <c r="Q127" s="274"/>
      <c r="R127" s="355"/>
      <c r="S127" s="275"/>
      <c r="T127" s="360"/>
      <c r="U127" s="331"/>
      <c r="V127" s="331"/>
      <c r="W127" s="331"/>
      <c r="X127" s="331"/>
      <c r="Y127" s="332"/>
      <c r="Z127" s="245"/>
      <c r="AA127" s="351"/>
      <c r="AB127" s="356"/>
      <c r="AC127" s="331"/>
      <c r="AD127" s="331"/>
      <c r="AE127" s="331"/>
      <c r="AF127" s="331"/>
      <c r="AG127" s="331"/>
      <c r="AH127" s="50"/>
      <c r="AI127" s="50"/>
      <c r="AJ127" s="1118"/>
      <c r="AK127" s="50"/>
      <c r="AL127" s="50"/>
      <c r="AM127" s="50"/>
      <c r="AN127" s="50"/>
      <c r="AO127" s="50"/>
      <c r="AP127" s="50"/>
      <c r="AQ127" s="259"/>
      <c r="AR127" s="260"/>
      <c r="AS127" s="259"/>
      <c r="AT127" s="259"/>
      <c r="AU127" s="259"/>
      <c r="AV127" s="259"/>
      <c r="AW127" s="259"/>
      <c r="AX127" s="21"/>
      <c r="AY127" s="359"/>
      <c r="AZ127" s="148"/>
      <c r="BA127" s="185"/>
      <c r="BB127" s="185"/>
      <c r="BC127" s="185"/>
      <c r="BD127" s="185"/>
      <c r="BE127" s="87"/>
      <c r="BF127" s="165"/>
      <c r="BG127" s="165"/>
      <c r="BH127" s="165"/>
      <c r="BI127" s="169"/>
    </row>
    <row r="128" spans="1:61" s="8" customFormat="1" ht="18">
      <c r="A128" s="1265"/>
      <c r="B128" s="1247"/>
      <c r="C128" s="352"/>
      <c r="D128" s="347"/>
      <c r="E128" s="349"/>
      <c r="F128" s="349"/>
      <c r="G128" s="349"/>
      <c r="H128" s="349"/>
      <c r="I128" s="348"/>
      <c r="J128" s="248"/>
      <c r="K128" s="247"/>
      <c r="L128" s="221"/>
      <c r="M128" s="247"/>
      <c r="N128" s="247"/>
      <c r="O128" s="247"/>
      <c r="P128" s="247"/>
      <c r="Q128" s="257"/>
      <c r="R128" s="355"/>
      <c r="S128" s="167"/>
      <c r="T128" s="1141"/>
      <c r="U128" s="349"/>
      <c r="V128" s="349"/>
      <c r="W128" s="349"/>
      <c r="X128" s="349"/>
      <c r="Y128" s="208"/>
      <c r="Z128" s="249"/>
      <c r="AA128" s="351"/>
      <c r="AB128" s="356"/>
      <c r="AC128" s="331"/>
      <c r="AD128" s="331"/>
      <c r="AE128" s="331"/>
      <c r="AF128" s="331"/>
      <c r="AG128" s="332"/>
      <c r="AH128" s="272"/>
      <c r="AI128" s="1112"/>
      <c r="AJ128" s="254"/>
      <c r="AK128" s="302"/>
      <c r="AL128" s="302"/>
      <c r="AM128" s="302"/>
      <c r="AN128" s="302"/>
      <c r="AO128" s="302"/>
      <c r="AP128" s="272"/>
      <c r="AQ128" s="193"/>
      <c r="AR128" s="193"/>
      <c r="AS128" s="193"/>
      <c r="AT128" s="193"/>
      <c r="AU128" s="193"/>
      <c r="AV128" s="193"/>
      <c r="AW128" s="193"/>
      <c r="AX128" s="166"/>
      <c r="AY128" s="352"/>
      <c r="AZ128" s="1141"/>
      <c r="BA128" s="349"/>
      <c r="BB128" s="349"/>
      <c r="BC128" s="349"/>
      <c r="BD128" s="349"/>
      <c r="BE128" s="349"/>
      <c r="BF128" s="165"/>
      <c r="BG128" s="165"/>
      <c r="BH128" s="165"/>
      <c r="BI128" s="169"/>
    </row>
    <row r="129" spans="1:61" s="3" customFormat="1" ht="18">
      <c r="A129" s="1265"/>
      <c r="B129" s="1245" t="s">
        <v>56</v>
      </c>
      <c r="C129" s="359" t="s">
        <v>259</v>
      </c>
      <c r="D129" s="358" t="s">
        <v>17</v>
      </c>
      <c r="E129" s="224" t="s">
        <v>249</v>
      </c>
      <c r="F129" s="224"/>
      <c r="G129" s="224" t="s">
        <v>47</v>
      </c>
      <c r="H129" s="295" t="s">
        <v>47</v>
      </c>
      <c r="I129" s="295" t="s">
        <v>98</v>
      </c>
      <c r="J129" s="272"/>
      <c r="K129" s="351" t="s">
        <v>302</v>
      </c>
      <c r="L129" s="356" t="s">
        <v>46</v>
      </c>
      <c r="M129" s="274" t="s">
        <v>19</v>
      </c>
      <c r="N129" s="331"/>
      <c r="O129" s="331" t="s">
        <v>419</v>
      </c>
      <c r="P129" s="331" t="s">
        <v>419</v>
      </c>
      <c r="Q129" s="332" t="s">
        <v>131</v>
      </c>
      <c r="R129" s="331"/>
      <c r="S129" s="275" t="s">
        <v>62</v>
      </c>
      <c r="T129" s="356" t="s">
        <v>75</v>
      </c>
      <c r="U129" s="331" t="s">
        <v>315</v>
      </c>
      <c r="V129" s="331"/>
      <c r="W129" s="331" t="s">
        <v>270</v>
      </c>
      <c r="X129" s="331" t="s">
        <v>270</v>
      </c>
      <c r="Y129" s="331" t="s">
        <v>230</v>
      </c>
      <c r="Z129" s="229"/>
      <c r="AA129" s="296" t="s">
        <v>84</v>
      </c>
      <c r="AB129" s="358" t="s">
        <v>16</v>
      </c>
      <c r="AC129" s="297" t="s">
        <v>469</v>
      </c>
      <c r="AD129" s="295"/>
      <c r="AE129" s="295" t="s">
        <v>47</v>
      </c>
      <c r="AF129" s="295" t="s">
        <v>47</v>
      </c>
      <c r="AG129" s="295" t="s">
        <v>89</v>
      </c>
      <c r="AH129" s="272"/>
      <c r="AI129" s="1169" t="s">
        <v>390</v>
      </c>
      <c r="AJ129" s="1170" t="s">
        <v>395</v>
      </c>
      <c r="AK129" s="1167" t="s">
        <v>8</v>
      </c>
      <c r="AL129" s="1167"/>
      <c r="AM129" s="1167" t="s">
        <v>47</v>
      </c>
      <c r="AN129" s="1167" t="s">
        <v>47</v>
      </c>
      <c r="AO129" s="1167" t="s">
        <v>90</v>
      </c>
      <c r="AP129" s="272"/>
      <c r="AQ129" s="275"/>
      <c r="AR129" s="360"/>
      <c r="AS129" s="331"/>
      <c r="AT129" s="331"/>
      <c r="AU129" s="331"/>
      <c r="AV129" s="331"/>
      <c r="AW129" s="331"/>
      <c r="AX129" s="9"/>
      <c r="AY129" s="357"/>
      <c r="AZ129" s="337"/>
      <c r="BA129" s="336"/>
      <c r="BB129" s="336"/>
      <c r="BC129" s="338"/>
      <c r="BD129" s="338"/>
      <c r="BE129" s="336"/>
      <c r="BF129" s="6"/>
      <c r="BG129" s="6"/>
      <c r="BH129" s="6"/>
      <c r="BI129" s="64"/>
    </row>
    <row r="130" spans="1:61" s="8" customFormat="1" ht="18">
      <c r="A130" s="1265"/>
      <c r="B130" s="1246"/>
      <c r="C130" s="359"/>
      <c r="D130" s="356"/>
      <c r="E130" s="335"/>
      <c r="F130" s="335"/>
      <c r="G130" s="335"/>
      <c r="H130" s="335"/>
      <c r="I130" s="331"/>
      <c r="J130" s="276"/>
      <c r="K130" s="359"/>
      <c r="L130" s="356"/>
      <c r="M130" s="355"/>
      <c r="N130" s="355"/>
      <c r="O130" s="355"/>
      <c r="P130" s="331"/>
      <c r="Q130" s="331"/>
      <c r="R130" s="331"/>
      <c r="S130" s="275"/>
      <c r="T130" s="356"/>
      <c r="U130" s="331"/>
      <c r="V130" s="331"/>
      <c r="W130" s="331"/>
      <c r="X130" s="331"/>
      <c r="Y130" s="331"/>
      <c r="Z130" s="228"/>
      <c r="AA130" s="362"/>
      <c r="AB130" s="361"/>
      <c r="AC130" s="363"/>
      <c r="AD130" s="363"/>
      <c r="AE130" s="363"/>
      <c r="AF130" s="363"/>
      <c r="AG130" s="363"/>
      <c r="AH130" s="50"/>
      <c r="AI130" s="50"/>
      <c r="AJ130" s="1118"/>
      <c r="AK130" s="50"/>
      <c r="AL130" s="50"/>
      <c r="AM130" s="50"/>
      <c r="AN130" s="50"/>
      <c r="AO130" s="50"/>
      <c r="AP130" s="50"/>
      <c r="AQ130" s="359"/>
      <c r="AR130" s="185"/>
      <c r="AS130" s="185"/>
      <c r="AT130" s="185"/>
      <c r="AU130" s="185"/>
      <c r="AV130" s="185"/>
      <c r="AW130" s="335"/>
      <c r="AX130" s="166"/>
      <c r="AY130" s="359"/>
      <c r="AZ130" s="291"/>
      <c r="BA130" s="335"/>
      <c r="BB130" s="335"/>
      <c r="BC130" s="332"/>
      <c r="BD130" s="332"/>
      <c r="BE130" s="335"/>
      <c r="BF130" s="165"/>
      <c r="BG130" s="165"/>
      <c r="BH130" s="165"/>
      <c r="BI130" s="169"/>
    </row>
    <row r="131" spans="1:61" s="8" customFormat="1" ht="18">
      <c r="A131" s="1265"/>
      <c r="B131" s="1246"/>
      <c r="C131" s="351"/>
      <c r="D131" s="356"/>
      <c r="E131" s="331"/>
      <c r="F131" s="331"/>
      <c r="G131" s="331"/>
      <c r="H131" s="331"/>
      <c r="I131" s="331"/>
      <c r="J131" s="276"/>
      <c r="K131" s="275"/>
      <c r="L131" s="356"/>
      <c r="M131" s="274"/>
      <c r="N131" s="331"/>
      <c r="O131" s="331"/>
      <c r="P131" s="331"/>
      <c r="Q131" s="323"/>
      <c r="R131" s="331"/>
      <c r="S131" s="359"/>
      <c r="T131" s="291"/>
      <c r="U131" s="335"/>
      <c r="V131" s="87"/>
      <c r="W131" s="335"/>
      <c r="X131" s="335"/>
      <c r="Y131" s="331"/>
      <c r="Z131" s="228"/>
      <c r="AA131" s="362"/>
      <c r="AB131" s="361"/>
      <c r="AC131" s="363"/>
      <c r="AD131" s="363"/>
      <c r="AE131" s="363"/>
      <c r="AF131" s="363"/>
      <c r="AG131" s="363"/>
      <c r="AH131" s="50"/>
      <c r="AI131" s="50"/>
      <c r="AJ131" s="1118"/>
      <c r="AK131" s="50"/>
      <c r="AL131" s="50"/>
      <c r="AM131" s="50"/>
      <c r="AN131" s="50"/>
      <c r="AO131" s="50"/>
      <c r="AP131" s="50"/>
      <c r="AQ131" s="359"/>
      <c r="AR131" s="185"/>
      <c r="AS131" s="185"/>
      <c r="AT131" s="185"/>
      <c r="AU131" s="185"/>
      <c r="AV131" s="185"/>
      <c r="AW131" s="335"/>
      <c r="AX131" s="166"/>
      <c r="AY131" s="359"/>
      <c r="AZ131" s="148"/>
      <c r="BA131" s="185"/>
      <c r="BB131" s="185"/>
      <c r="BC131" s="185"/>
      <c r="BD131" s="185"/>
      <c r="BE131" s="87"/>
      <c r="BF131" s="165"/>
      <c r="BG131" s="165"/>
      <c r="BH131" s="165"/>
      <c r="BI131" s="169"/>
    </row>
    <row r="132" spans="1:61" s="8" customFormat="1" ht="18">
      <c r="A132" s="1265"/>
      <c r="B132" s="1246"/>
      <c r="C132" s="351"/>
      <c r="D132" s="356"/>
      <c r="E132" s="331"/>
      <c r="F132" s="331"/>
      <c r="G132" s="363"/>
      <c r="H132" s="363"/>
      <c r="I132" s="331"/>
      <c r="J132" s="276"/>
      <c r="K132" s="351"/>
      <c r="L132" s="291"/>
      <c r="M132" s="270"/>
      <c r="N132" s="355"/>
      <c r="O132" s="331"/>
      <c r="P132" s="335"/>
      <c r="Q132" s="251"/>
      <c r="R132" s="331"/>
      <c r="S132" s="359"/>
      <c r="T132" s="356"/>
      <c r="U132" s="331"/>
      <c r="V132" s="331"/>
      <c r="W132" s="331"/>
      <c r="X132" s="331"/>
      <c r="Y132" s="331"/>
      <c r="Z132" s="228"/>
      <c r="AA132" s="362"/>
      <c r="AB132" s="361"/>
      <c r="AC132" s="363"/>
      <c r="AD132" s="363"/>
      <c r="AE132" s="363"/>
      <c r="AF132" s="363"/>
      <c r="AG132" s="363"/>
      <c r="AH132" s="50"/>
      <c r="AI132" s="50"/>
      <c r="AJ132" s="1118"/>
      <c r="AK132" s="50"/>
      <c r="AL132" s="50"/>
      <c r="AM132" s="50"/>
      <c r="AN132" s="50"/>
      <c r="AO132" s="50"/>
      <c r="AP132" s="50"/>
      <c r="AQ132" s="359"/>
      <c r="AR132" s="185"/>
      <c r="AS132" s="185"/>
      <c r="AT132" s="185"/>
      <c r="AU132" s="185"/>
      <c r="AV132" s="185"/>
      <c r="AW132" s="335"/>
      <c r="AX132" s="166"/>
      <c r="AY132" s="359"/>
      <c r="AZ132" s="148"/>
      <c r="BA132" s="185"/>
      <c r="BB132" s="185"/>
      <c r="BC132" s="185"/>
      <c r="BD132" s="185"/>
      <c r="BE132" s="87"/>
      <c r="BF132" s="165"/>
      <c r="BG132" s="165"/>
      <c r="BH132" s="165"/>
      <c r="BI132" s="169"/>
    </row>
    <row r="133" spans="1:61" s="8" customFormat="1" ht="18">
      <c r="A133" s="1265"/>
      <c r="B133" s="1247"/>
      <c r="C133" s="349"/>
      <c r="D133" s="347"/>
      <c r="E133" s="349"/>
      <c r="F133" s="349"/>
      <c r="G133" s="349"/>
      <c r="H133" s="349"/>
      <c r="I133" s="349"/>
      <c r="J133" s="272"/>
      <c r="K133" s="352"/>
      <c r="L133" s="347"/>
      <c r="M133" s="349"/>
      <c r="N133" s="349"/>
      <c r="O133" s="349"/>
      <c r="P133" s="349"/>
      <c r="Q133" s="107"/>
      <c r="R133" s="331"/>
      <c r="S133" s="167"/>
      <c r="T133" s="1141"/>
      <c r="U133" s="349"/>
      <c r="V133" s="349"/>
      <c r="W133" s="349"/>
      <c r="X133" s="349"/>
      <c r="Y133" s="208"/>
      <c r="Z133" s="229"/>
      <c r="AA133" s="246"/>
      <c r="AB133" s="221"/>
      <c r="AC133" s="247"/>
      <c r="AD133" s="247"/>
      <c r="AE133" s="247"/>
      <c r="AF133" s="247"/>
      <c r="AG133" s="247"/>
      <c r="AH133" s="272"/>
      <c r="AI133" s="1112"/>
      <c r="AJ133" s="254"/>
      <c r="AK133" s="302"/>
      <c r="AL133" s="302"/>
      <c r="AM133" s="302"/>
      <c r="AN133" s="302"/>
      <c r="AO133" s="302"/>
      <c r="AP133" s="272"/>
      <c r="AQ133" s="193"/>
      <c r="AR133" s="193"/>
      <c r="AS133" s="193"/>
      <c r="AT133" s="193"/>
      <c r="AU133" s="193"/>
      <c r="AV133" s="193"/>
      <c r="AW133" s="193"/>
      <c r="AX133" s="166"/>
      <c r="AY133" s="193"/>
      <c r="AZ133" s="149"/>
      <c r="BA133" s="193"/>
      <c r="BB133" s="193"/>
      <c r="BC133" s="193"/>
      <c r="BD133" s="193"/>
      <c r="BE133" s="193"/>
      <c r="BF133" s="165"/>
      <c r="BG133" s="165"/>
      <c r="BH133" s="165"/>
      <c r="BI133" s="169"/>
    </row>
    <row r="134" spans="1:61" s="3" customFormat="1" ht="18">
      <c r="A134" s="1265"/>
      <c r="B134" s="1245" t="s">
        <v>57</v>
      </c>
      <c r="C134" s="359"/>
      <c r="D134" s="358"/>
      <c r="E134" s="224"/>
      <c r="F134" s="224"/>
      <c r="G134" s="224"/>
      <c r="H134" s="295"/>
      <c r="I134" s="295"/>
      <c r="J134" s="331"/>
      <c r="K134" s="351" t="s">
        <v>302</v>
      </c>
      <c r="L134" s="356" t="s">
        <v>46</v>
      </c>
      <c r="M134" s="274" t="s">
        <v>19</v>
      </c>
      <c r="N134" s="331"/>
      <c r="O134" s="331" t="s">
        <v>419</v>
      </c>
      <c r="P134" s="331" t="s">
        <v>419</v>
      </c>
      <c r="Q134" s="332" t="s">
        <v>131</v>
      </c>
      <c r="R134" s="332"/>
      <c r="S134" s="275" t="s">
        <v>62</v>
      </c>
      <c r="T134" s="356" t="s">
        <v>75</v>
      </c>
      <c r="U134" s="331" t="s">
        <v>315</v>
      </c>
      <c r="V134" s="331"/>
      <c r="W134" s="331" t="s">
        <v>404</v>
      </c>
      <c r="X134" s="331" t="s">
        <v>404</v>
      </c>
      <c r="Y134" s="331" t="s">
        <v>230</v>
      </c>
      <c r="Z134" s="229"/>
      <c r="AA134" s="296"/>
      <c r="AB134" s="358"/>
      <c r="AC134" s="297"/>
      <c r="AD134" s="295"/>
      <c r="AE134" s="295"/>
      <c r="AF134" s="295"/>
      <c r="AG134" s="295"/>
      <c r="AH134" s="272"/>
      <c r="AI134" s="50"/>
      <c r="AJ134" s="291"/>
      <c r="AK134" s="237"/>
      <c r="AL134" s="237"/>
      <c r="AM134" s="237"/>
      <c r="AN134" s="237"/>
      <c r="AO134" s="237"/>
      <c r="AP134" s="272"/>
      <c r="AQ134" s="1144"/>
      <c r="AR134" s="358"/>
      <c r="AS134" s="295"/>
      <c r="AT134" s="295"/>
      <c r="AU134" s="295"/>
      <c r="AV134" s="295"/>
      <c r="AW134" s="295"/>
      <c r="AX134" s="12"/>
      <c r="AY134" s="346"/>
      <c r="AZ134" s="292"/>
      <c r="BA134" s="331"/>
      <c r="BB134" s="295"/>
      <c r="BC134" s="295"/>
      <c r="BD134" s="295"/>
      <c r="BE134" s="295"/>
      <c r="BF134" s="6"/>
      <c r="BG134" s="6"/>
      <c r="BH134" s="6"/>
      <c r="BI134" s="64"/>
    </row>
    <row r="135" spans="1:61" s="8" customFormat="1" ht="18">
      <c r="A135" s="1265"/>
      <c r="B135" s="1246"/>
      <c r="C135" s="351"/>
      <c r="D135" s="356"/>
      <c r="E135" s="331"/>
      <c r="F135" s="331"/>
      <c r="G135" s="363"/>
      <c r="H135" s="363"/>
      <c r="I135" s="331"/>
      <c r="J135" s="272"/>
      <c r="K135" s="351"/>
      <c r="L135" s="356"/>
      <c r="M135" s="331"/>
      <c r="N135" s="170"/>
      <c r="O135" s="331"/>
      <c r="P135" s="331"/>
      <c r="Q135" s="274"/>
      <c r="R135" s="363"/>
      <c r="S135" s="359" t="s">
        <v>141</v>
      </c>
      <c r="T135" s="356"/>
      <c r="U135" s="331" t="s">
        <v>104</v>
      </c>
      <c r="V135" s="331"/>
      <c r="W135" s="331" t="s">
        <v>47</v>
      </c>
      <c r="X135" s="331" t="s">
        <v>47</v>
      </c>
      <c r="Y135" s="355" t="s">
        <v>94</v>
      </c>
      <c r="Z135" s="229"/>
      <c r="AA135" s="351"/>
      <c r="AB135" s="356"/>
      <c r="AC135" s="331"/>
      <c r="AD135" s="331"/>
      <c r="AE135" s="331"/>
      <c r="AF135" s="331"/>
      <c r="AG135" s="332"/>
      <c r="AH135" s="237"/>
      <c r="AI135" s="50"/>
      <c r="AJ135" s="291"/>
      <c r="AK135" s="237"/>
      <c r="AL135" s="237"/>
      <c r="AM135" s="237"/>
      <c r="AN135" s="237"/>
      <c r="AO135" s="237"/>
      <c r="AP135" s="237"/>
      <c r="AQ135" s="351"/>
      <c r="AR135" s="356"/>
      <c r="AS135" s="331"/>
      <c r="AT135" s="331"/>
      <c r="AU135" s="331"/>
      <c r="AV135" s="331"/>
      <c r="AW135" s="331"/>
      <c r="AX135" s="166"/>
      <c r="AY135" s="351"/>
      <c r="AZ135" s="360"/>
      <c r="BA135" s="331"/>
      <c r="BB135" s="331"/>
      <c r="BC135" s="331"/>
      <c r="BD135" s="331"/>
      <c r="BE135" s="331"/>
      <c r="BF135" s="165"/>
      <c r="BG135" s="165"/>
      <c r="BH135" s="165"/>
      <c r="BI135" s="169"/>
    </row>
    <row r="136" spans="1:61" s="8" customFormat="1" ht="18">
      <c r="A136" s="1265"/>
      <c r="B136" s="1246"/>
      <c r="C136" s="351"/>
      <c r="D136" s="356"/>
      <c r="E136" s="331"/>
      <c r="F136" s="331"/>
      <c r="G136" s="363"/>
      <c r="H136" s="363"/>
      <c r="I136" s="331"/>
      <c r="J136" s="272"/>
      <c r="K136" s="351"/>
      <c r="L136" s="356"/>
      <c r="M136" s="331"/>
      <c r="N136" s="170"/>
      <c r="O136" s="331"/>
      <c r="P136" s="331"/>
      <c r="Q136" s="274"/>
      <c r="R136" s="363"/>
      <c r="S136" s="359" t="s">
        <v>141</v>
      </c>
      <c r="T136" s="356"/>
      <c r="U136" s="331" t="s">
        <v>104</v>
      </c>
      <c r="V136" s="331"/>
      <c r="W136" s="331" t="s">
        <v>47</v>
      </c>
      <c r="X136" s="331" t="s">
        <v>47</v>
      </c>
      <c r="Y136" s="355" t="s">
        <v>97</v>
      </c>
      <c r="Z136" s="229"/>
      <c r="AA136" s="275"/>
      <c r="AB136" s="360"/>
      <c r="AC136" s="331"/>
      <c r="AD136" s="331"/>
      <c r="AE136" s="331"/>
      <c r="AF136" s="331"/>
      <c r="AG136" s="251"/>
      <c r="AH136" s="237"/>
      <c r="AI136" s="51"/>
      <c r="AJ136" s="256"/>
      <c r="AK136" s="263"/>
      <c r="AL136" s="263"/>
      <c r="AM136" s="263"/>
      <c r="AN136" s="263"/>
      <c r="AO136" s="263"/>
      <c r="AP136" s="237"/>
      <c r="AQ136" s="275"/>
      <c r="AR136" s="360"/>
      <c r="AS136" s="331"/>
      <c r="AT136" s="331"/>
      <c r="AU136" s="331"/>
      <c r="AV136" s="331"/>
      <c r="AW136" s="331"/>
      <c r="AX136" s="1140"/>
      <c r="AY136" s="351"/>
      <c r="AZ136" s="360"/>
      <c r="BA136" s="331"/>
      <c r="BB136" s="331"/>
      <c r="BC136" s="331"/>
      <c r="BD136" s="331"/>
      <c r="BE136" s="331"/>
      <c r="BF136" s="165"/>
      <c r="BG136" s="165"/>
      <c r="BH136" s="165"/>
      <c r="BI136" s="169"/>
    </row>
    <row r="137" spans="1:61" s="8" customFormat="1" ht="18">
      <c r="A137" s="1265"/>
      <c r="B137" s="1245" t="s">
        <v>58</v>
      </c>
      <c r="C137" s="1144"/>
      <c r="D137" s="358"/>
      <c r="E137" s="295"/>
      <c r="F137" s="295"/>
      <c r="G137" s="297"/>
      <c r="H137" s="297"/>
      <c r="I137" s="295"/>
      <c r="J137" s="272"/>
      <c r="K137" s="1144"/>
      <c r="L137" s="358"/>
      <c r="M137" s="295"/>
      <c r="N137" s="295"/>
      <c r="O137" s="295"/>
      <c r="P137" s="295"/>
      <c r="Q137" s="271"/>
      <c r="R137" s="363"/>
      <c r="S137" s="1144" t="s">
        <v>62</v>
      </c>
      <c r="T137" s="358" t="s">
        <v>75</v>
      </c>
      <c r="U137" s="295" t="s">
        <v>315</v>
      </c>
      <c r="V137" s="295"/>
      <c r="W137" s="295" t="s">
        <v>404</v>
      </c>
      <c r="X137" s="295" t="s">
        <v>404</v>
      </c>
      <c r="Y137" s="295" t="s">
        <v>230</v>
      </c>
      <c r="Z137" s="229"/>
      <c r="AA137" s="273"/>
      <c r="AB137" s="292"/>
      <c r="AC137" s="295"/>
      <c r="AD137" s="295"/>
      <c r="AE137" s="295"/>
      <c r="AF137" s="295"/>
      <c r="AG137" s="314"/>
      <c r="AH137" s="237"/>
      <c r="AI137" s="1137"/>
      <c r="AJ137" s="1138"/>
      <c r="AK137" s="1139"/>
      <c r="AL137" s="1139"/>
      <c r="AM137" s="1139"/>
      <c r="AN137" s="1139"/>
      <c r="AO137" s="1139"/>
      <c r="AP137" s="237"/>
      <c r="AQ137" s="273"/>
      <c r="AR137" s="292"/>
      <c r="AS137" s="295"/>
      <c r="AT137" s="295"/>
      <c r="AU137" s="295"/>
      <c r="AV137" s="295"/>
      <c r="AW137" s="295"/>
      <c r="AX137" s="166"/>
      <c r="AY137" s="1144"/>
      <c r="AZ137" s="292"/>
      <c r="BA137" s="295"/>
      <c r="BB137" s="295"/>
      <c r="BC137" s="295"/>
      <c r="BD137" s="295"/>
      <c r="BE137" s="295"/>
      <c r="BF137" s="165"/>
      <c r="BG137" s="165"/>
      <c r="BH137" s="165"/>
      <c r="BI137" s="169"/>
    </row>
    <row r="138" spans="1:61" ht="18">
      <c r="A138" s="1266"/>
      <c r="B138" s="1247"/>
      <c r="C138" s="352"/>
      <c r="D138" s="347"/>
      <c r="E138" s="349"/>
      <c r="F138" s="349"/>
      <c r="G138" s="349"/>
      <c r="H138" s="349"/>
      <c r="I138" s="349"/>
      <c r="J138" s="241"/>
      <c r="K138" s="352"/>
      <c r="L138" s="347"/>
      <c r="M138" s="349"/>
      <c r="N138" s="349"/>
      <c r="O138" s="349"/>
      <c r="P138" s="349"/>
      <c r="Q138" s="348"/>
      <c r="R138" s="247"/>
      <c r="S138" s="167"/>
      <c r="T138" s="1141"/>
      <c r="U138" s="349"/>
      <c r="V138" s="349"/>
      <c r="W138" s="349"/>
      <c r="X138" s="349"/>
      <c r="Y138" s="208"/>
      <c r="Z138" s="71"/>
      <c r="AA138" s="230"/>
      <c r="AB138" s="1141"/>
      <c r="AC138" s="349"/>
      <c r="AD138" s="349"/>
      <c r="AE138" s="349"/>
      <c r="AF138" s="349"/>
      <c r="AG138" s="348"/>
      <c r="AH138" s="241"/>
      <c r="AI138" s="1117"/>
      <c r="AJ138" s="1126"/>
      <c r="AK138" s="1130"/>
      <c r="AL138" s="1130"/>
      <c r="AM138" s="1130"/>
      <c r="AN138" s="1130"/>
      <c r="AO138" s="1130"/>
      <c r="AP138" s="241"/>
      <c r="AQ138" s="230"/>
      <c r="AR138" s="1143"/>
      <c r="AS138" s="349"/>
      <c r="AT138" s="349"/>
      <c r="AU138" s="349"/>
      <c r="AV138" s="349"/>
      <c r="AW138" s="208"/>
      <c r="AX138" s="269"/>
      <c r="AY138" s="352"/>
      <c r="AZ138" s="1143"/>
      <c r="BA138" s="349"/>
      <c r="BB138" s="349"/>
      <c r="BC138" s="349"/>
      <c r="BD138" s="349"/>
      <c r="BE138" s="208"/>
      <c r="BF138" s="2"/>
      <c r="BG138" s="2"/>
      <c r="BH138" s="2"/>
      <c r="BI138" s="325"/>
    </row>
    <row r="139" spans="1:61" ht="16">
      <c r="A139" s="160"/>
      <c r="B139" s="123"/>
      <c r="C139" s="268"/>
      <c r="D139" s="123"/>
      <c r="E139" s="268"/>
      <c r="F139" s="268"/>
      <c r="G139" s="268"/>
      <c r="H139" s="268"/>
      <c r="I139" s="268"/>
      <c r="J139" s="121"/>
      <c r="K139" s="268"/>
      <c r="L139" s="123"/>
      <c r="M139" s="268"/>
      <c r="N139" s="268"/>
      <c r="O139" s="268"/>
      <c r="P139" s="268"/>
      <c r="Q139" s="268"/>
      <c r="R139" s="268"/>
      <c r="S139" s="268"/>
      <c r="AA139" s="76"/>
      <c r="AB139" s="67"/>
      <c r="AC139" s="77"/>
      <c r="AD139" s="77"/>
      <c r="AE139" s="77"/>
      <c r="AF139" s="77"/>
      <c r="AG139" s="10"/>
      <c r="AH139" s="166"/>
      <c r="AI139" s="166"/>
      <c r="AJ139" s="166"/>
      <c r="AK139" s="166"/>
      <c r="AL139" s="166"/>
      <c r="AM139" s="166"/>
      <c r="AN139" s="166"/>
      <c r="AO139" s="166"/>
      <c r="AP139" s="166"/>
      <c r="AQ139" s="77"/>
      <c r="AR139" s="68"/>
      <c r="AS139" s="77"/>
      <c r="AT139" s="77"/>
      <c r="AU139" s="77"/>
      <c r="AV139" s="77"/>
      <c r="AW139" s="10"/>
      <c r="AX139" s="78"/>
      <c r="BF139" s="2"/>
      <c r="BG139" s="2"/>
      <c r="BH139" s="2"/>
      <c r="BI139" s="325"/>
    </row>
    <row r="140" spans="1:61" ht="18">
      <c r="A140" s="2"/>
      <c r="B140" s="68"/>
      <c r="C140" s="77"/>
      <c r="D140" s="68"/>
      <c r="E140" s="77"/>
      <c r="F140" s="77"/>
      <c r="G140" s="77"/>
      <c r="H140" s="77"/>
      <c r="I140" s="77"/>
      <c r="J140" s="78"/>
      <c r="K140" s="77"/>
      <c r="L140" s="68"/>
      <c r="M140" s="77"/>
      <c r="N140" s="77"/>
      <c r="O140" s="77"/>
      <c r="P140" s="77"/>
      <c r="Q140" s="77"/>
      <c r="R140" s="77"/>
      <c r="S140" s="77"/>
      <c r="AA140" s="239"/>
      <c r="AB140" s="225"/>
      <c r="AC140" s="240"/>
      <c r="AD140" s="240"/>
      <c r="AE140" s="240"/>
      <c r="AF140" s="240"/>
      <c r="AG140" s="240"/>
      <c r="AH140" s="81"/>
      <c r="AI140" s="81"/>
      <c r="AJ140" s="81"/>
      <c r="AK140" s="81"/>
      <c r="AL140" s="81"/>
      <c r="AM140" s="81"/>
      <c r="AN140" s="81"/>
      <c r="AO140" s="81"/>
      <c r="AP140" s="81"/>
      <c r="AQ140" s="239"/>
      <c r="AR140" s="225"/>
      <c r="AS140" s="240"/>
      <c r="AT140" s="240"/>
      <c r="AU140" s="240"/>
      <c r="AV140" s="240"/>
      <c r="AW140" s="240"/>
      <c r="AX140" s="78"/>
      <c r="BF140" s="2"/>
      <c r="BG140" s="2"/>
      <c r="BH140" s="2"/>
      <c r="BI140" s="325"/>
    </row>
    <row r="141" spans="1:61" ht="18">
      <c r="A141" s="2"/>
      <c r="B141" s="68"/>
      <c r="C141" s="77"/>
      <c r="D141" s="68"/>
      <c r="E141" s="77"/>
      <c r="F141" s="77"/>
      <c r="G141" s="77"/>
      <c r="H141" s="77"/>
      <c r="I141" s="77"/>
      <c r="J141" s="78"/>
      <c r="O141" s="77"/>
      <c r="P141" s="77"/>
      <c r="Q141" s="77"/>
      <c r="R141" s="77"/>
      <c r="S141" s="77"/>
      <c r="Y141" s="240"/>
      <c r="AA141" s="239"/>
      <c r="AB141" s="225"/>
      <c r="AC141" s="240"/>
      <c r="AD141" s="240"/>
      <c r="AE141" s="240"/>
      <c r="AF141" s="240"/>
      <c r="AG141" s="240"/>
      <c r="AH141" s="82"/>
      <c r="AI141" s="82"/>
      <c r="AJ141" s="82"/>
      <c r="AK141" s="82"/>
      <c r="AL141" s="82"/>
      <c r="AM141" s="82"/>
      <c r="AN141" s="82"/>
      <c r="AO141" s="82"/>
      <c r="AP141" s="82"/>
      <c r="AQ141" s="239"/>
      <c r="AR141" s="225"/>
      <c r="AS141" s="240"/>
      <c r="AT141" s="240"/>
      <c r="AU141" s="240"/>
      <c r="AV141" s="240"/>
      <c r="AW141" s="83"/>
      <c r="AX141" s="78"/>
      <c r="BF141" s="2"/>
      <c r="BG141" s="2"/>
      <c r="BH141" s="2"/>
      <c r="BI141" s="325"/>
    </row>
    <row r="142" spans="1:61" ht="18">
      <c r="A142" s="2"/>
      <c r="B142" s="68"/>
      <c r="C142" s="77"/>
      <c r="D142" s="68"/>
      <c r="E142" s="77"/>
      <c r="F142" s="77"/>
      <c r="G142" s="77"/>
      <c r="H142" s="77"/>
      <c r="I142" s="77"/>
      <c r="J142" s="78"/>
      <c r="K142" s="239"/>
      <c r="L142" s="225"/>
      <c r="M142" s="240"/>
      <c r="N142" s="240"/>
      <c r="O142" s="240"/>
      <c r="P142" s="240"/>
      <c r="Q142" s="240"/>
      <c r="R142" s="240"/>
      <c r="S142" s="239"/>
      <c r="T142" s="225"/>
      <c r="U142" s="240"/>
      <c r="V142" s="240"/>
      <c r="W142" s="240"/>
      <c r="X142" s="240"/>
      <c r="Y142" s="240"/>
      <c r="AA142" s="239"/>
      <c r="AB142" s="225"/>
      <c r="AC142" s="240"/>
      <c r="AD142" s="240"/>
      <c r="AE142" s="240"/>
      <c r="AF142" s="240"/>
      <c r="AG142" s="240"/>
      <c r="AH142" s="81"/>
      <c r="AI142" s="81"/>
      <c r="AJ142" s="81"/>
      <c r="AK142" s="81"/>
      <c r="AL142" s="81"/>
      <c r="AM142" s="81"/>
      <c r="AN142" s="81"/>
      <c r="AO142" s="81"/>
      <c r="AP142" s="81"/>
      <c r="AQ142" s="239"/>
      <c r="AR142" s="225"/>
      <c r="AS142" s="240"/>
      <c r="AT142" s="240"/>
      <c r="AU142" s="240"/>
      <c r="AV142" s="240"/>
      <c r="AW142" s="83"/>
      <c r="AX142" s="78"/>
      <c r="BF142" s="2"/>
      <c r="BG142" s="2"/>
      <c r="BH142" s="2"/>
      <c r="BI142" s="325"/>
    </row>
    <row r="143" spans="1:61" ht="18">
      <c r="A143" s="2"/>
      <c r="B143" s="68"/>
      <c r="C143" s="77"/>
      <c r="D143" s="68"/>
      <c r="E143" s="77"/>
      <c r="F143" s="77"/>
      <c r="G143" s="77"/>
      <c r="H143" s="77"/>
      <c r="I143" s="77"/>
      <c r="J143" s="78"/>
      <c r="K143" s="239"/>
      <c r="L143" s="225"/>
      <c r="M143" s="240"/>
      <c r="N143" s="240"/>
      <c r="O143" s="240"/>
      <c r="P143" s="240"/>
      <c r="Q143" s="240"/>
      <c r="R143" s="240"/>
      <c r="S143" s="239"/>
      <c r="T143" s="225"/>
      <c r="U143" s="240"/>
      <c r="V143" s="240"/>
      <c r="W143" s="240"/>
      <c r="X143" s="240"/>
      <c r="Y143" s="240"/>
      <c r="AA143" s="34"/>
      <c r="AB143" s="19"/>
      <c r="AC143" s="34"/>
      <c r="AD143" s="34"/>
      <c r="AE143" s="35"/>
      <c r="AF143" s="35"/>
      <c r="AG143" s="35"/>
      <c r="AH143" s="78"/>
      <c r="AI143" s="78"/>
      <c r="AJ143" s="78"/>
      <c r="AK143" s="78"/>
      <c r="AL143" s="78"/>
      <c r="AM143" s="78"/>
      <c r="AN143" s="78"/>
      <c r="AO143" s="78"/>
      <c r="AP143" s="78"/>
      <c r="AQ143" s="77"/>
      <c r="AR143" s="68"/>
      <c r="AS143" s="77"/>
      <c r="AT143" s="77"/>
      <c r="AU143" s="77"/>
      <c r="AV143" s="77"/>
      <c r="AW143" s="10"/>
      <c r="AX143" s="78"/>
      <c r="BF143" s="2"/>
      <c r="BG143" s="2"/>
      <c r="BH143" s="2"/>
      <c r="BI143" s="325"/>
    </row>
    <row r="144" spans="1:61" ht="18">
      <c r="A144" s="2"/>
      <c r="B144" s="68"/>
      <c r="C144" s="77"/>
      <c r="D144" s="68"/>
      <c r="E144" s="77"/>
      <c r="F144" s="77"/>
      <c r="G144" s="77"/>
      <c r="H144" s="77"/>
      <c r="I144" s="77"/>
      <c r="J144" s="78"/>
      <c r="K144" s="239"/>
      <c r="L144" s="225"/>
      <c r="M144" s="240"/>
      <c r="N144" s="240"/>
      <c r="O144" s="240"/>
      <c r="P144" s="240"/>
      <c r="Q144" s="240"/>
      <c r="R144" s="240"/>
      <c r="S144" s="239"/>
      <c r="T144" s="225"/>
      <c r="U144" s="240"/>
      <c r="V144" s="240"/>
      <c r="W144" s="240"/>
      <c r="X144" s="240"/>
      <c r="Y144" s="240"/>
      <c r="AA144" s="36"/>
      <c r="AB144" s="23"/>
      <c r="AC144" s="37"/>
      <c r="AD144" s="37"/>
      <c r="AE144" s="37"/>
      <c r="AF144" s="37"/>
      <c r="AG144" s="37"/>
      <c r="AH144" s="78"/>
      <c r="AI144" s="78"/>
      <c r="AJ144" s="78"/>
      <c r="AK144" s="78"/>
      <c r="AL144" s="78"/>
      <c r="AM144" s="78"/>
      <c r="AN144" s="78"/>
      <c r="AO144" s="78"/>
      <c r="AP144" s="78"/>
      <c r="AX144" s="78"/>
      <c r="BF144" s="2"/>
      <c r="BG144" s="2"/>
      <c r="BH144" s="2"/>
      <c r="BI144" s="325"/>
    </row>
    <row r="145" spans="1:61">
      <c r="A145" s="2"/>
      <c r="B145" s="68"/>
      <c r="C145" s="77"/>
      <c r="D145" s="68"/>
      <c r="E145" s="77"/>
      <c r="F145" s="77"/>
      <c r="G145" s="77"/>
      <c r="H145" s="77"/>
      <c r="I145" s="77"/>
      <c r="J145" s="78"/>
      <c r="K145" s="77"/>
      <c r="L145" s="68"/>
      <c r="M145" s="77"/>
      <c r="N145" s="77"/>
      <c r="O145" s="77"/>
      <c r="P145" s="77"/>
      <c r="Q145" s="77"/>
      <c r="R145" s="77"/>
      <c r="S145" s="77"/>
      <c r="AA145" s="76"/>
      <c r="AB145" s="67"/>
      <c r="AC145" s="77"/>
      <c r="AD145" s="77"/>
      <c r="AE145" s="77"/>
      <c r="AF145" s="77"/>
      <c r="AG145" s="10"/>
      <c r="AH145" s="78"/>
      <c r="AI145" s="78"/>
      <c r="AJ145" s="78"/>
      <c r="AK145" s="78"/>
      <c r="AL145" s="78"/>
      <c r="AM145" s="78"/>
      <c r="AN145" s="78"/>
      <c r="AO145" s="78"/>
      <c r="AP145" s="78"/>
      <c r="AX145" s="78"/>
      <c r="BF145" s="2"/>
      <c r="BG145" s="2"/>
      <c r="BH145" s="2"/>
      <c r="BI145" s="325"/>
    </row>
    <row r="146" spans="1:61">
      <c r="A146" s="2"/>
      <c r="B146" s="68"/>
      <c r="C146" s="77"/>
      <c r="D146" s="68"/>
      <c r="E146" s="77"/>
      <c r="F146" s="77"/>
      <c r="G146" s="77"/>
      <c r="H146" s="77"/>
      <c r="I146" s="77"/>
      <c r="J146" s="78"/>
      <c r="K146" s="77"/>
      <c r="L146" s="68"/>
      <c r="M146" s="77"/>
      <c r="N146" s="77"/>
      <c r="O146" s="77"/>
      <c r="P146" s="77"/>
      <c r="Q146" s="77"/>
      <c r="R146" s="77"/>
      <c r="S146" s="77"/>
      <c r="AA146" s="76"/>
      <c r="AB146" s="67"/>
      <c r="AC146" s="77"/>
      <c r="AD146" s="77"/>
      <c r="AE146" s="77"/>
      <c r="AF146" s="77"/>
      <c r="AG146" s="10"/>
      <c r="AH146" s="78"/>
      <c r="AI146" s="78"/>
      <c r="AJ146" s="78"/>
      <c r="AK146" s="78"/>
      <c r="AL146" s="78"/>
      <c r="AM146" s="78"/>
      <c r="AN146" s="78"/>
      <c r="AO146" s="78"/>
      <c r="AP146" s="78"/>
      <c r="AX146" s="78"/>
      <c r="BF146" s="2"/>
      <c r="BG146" s="2"/>
      <c r="BH146" s="2"/>
      <c r="BI146" s="325"/>
    </row>
    <row r="147" spans="1:61">
      <c r="A147" s="2"/>
      <c r="B147" s="68"/>
      <c r="C147" s="77"/>
      <c r="D147" s="68"/>
      <c r="E147" s="77"/>
      <c r="F147" s="77"/>
      <c r="G147" s="77"/>
      <c r="H147" s="77"/>
      <c r="I147" s="77"/>
      <c r="J147" s="78"/>
      <c r="K147" s="77"/>
      <c r="L147" s="68"/>
      <c r="M147" s="77"/>
      <c r="N147" s="77"/>
      <c r="O147" s="77"/>
      <c r="P147" s="77"/>
      <c r="Q147" s="77"/>
      <c r="R147" s="77"/>
      <c r="S147" s="77"/>
      <c r="AX147" s="78"/>
      <c r="BF147" s="2"/>
      <c r="BG147" s="2"/>
      <c r="BH147" s="2"/>
      <c r="BI147" s="325"/>
    </row>
    <row r="148" spans="1:61">
      <c r="A148" s="2"/>
      <c r="B148" s="68"/>
      <c r="C148" s="77"/>
      <c r="D148" s="68"/>
      <c r="E148" s="77"/>
      <c r="F148" s="77"/>
      <c r="G148" s="77"/>
      <c r="H148" s="77"/>
      <c r="I148" s="77"/>
      <c r="J148" s="78"/>
      <c r="K148" s="77"/>
      <c r="L148" s="68"/>
      <c r="M148" s="77"/>
      <c r="N148" s="77"/>
      <c r="O148" s="77"/>
      <c r="P148" s="77"/>
      <c r="Q148" s="77"/>
      <c r="R148" s="77"/>
      <c r="S148" s="77"/>
      <c r="AX148" s="78"/>
      <c r="BF148" s="2"/>
      <c r="BG148" s="2"/>
      <c r="BH148" s="2"/>
      <c r="BI148" s="325"/>
    </row>
    <row r="149" spans="1:61">
      <c r="A149" s="2"/>
      <c r="B149" s="68"/>
      <c r="C149" s="77"/>
      <c r="D149" s="68"/>
      <c r="E149" s="77"/>
      <c r="F149" s="77"/>
      <c r="G149" s="77"/>
      <c r="H149" s="77"/>
      <c r="I149" s="77"/>
      <c r="J149" s="78"/>
      <c r="K149" s="77"/>
      <c r="L149" s="68"/>
      <c r="M149" s="77"/>
      <c r="N149" s="77"/>
      <c r="O149" s="77"/>
      <c r="P149" s="77"/>
      <c r="Q149" s="77"/>
      <c r="R149" s="77"/>
      <c r="S149" s="77"/>
      <c r="AX149" s="78"/>
      <c r="BF149" s="2"/>
      <c r="BG149" s="2"/>
      <c r="BH149" s="2"/>
      <c r="BI149" s="325"/>
    </row>
    <row r="150" spans="1:61">
      <c r="A150" s="2"/>
      <c r="B150" s="68"/>
      <c r="C150" s="77"/>
      <c r="D150" s="68"/>
      <c r="E150" s="77"/>
      <c r="F150" s="77"/>
      <c r="G150" s="77"/>
      <c r="H150" s="77"/>
      <c r="I150" s="77"/>
      <c r="J150" s="78"/>
      <c r="K150" s="77"/>
      <c r="L150" s="68"/>
      <c r="M150" s="77"/>
      <c r="N150" s="77"/>
      <c r="O150" s="77"/>
      <c r="P150" s="77"/>
      <c r="Q150" s="77"/>
      <c r="R150" s="77"/>
      <c r="S150" s="77"/>
      <c r="AX150" s="78"/>
      <c r="BF150" s="2"/>
      <c r="BG150" s="2"/>
      <c r="BH150" s="2"/>
      <c r="BI150" s="325"/>
    </row>
    <row r="151" spans="1:61">
      <c r="A151" s="2"/>
      <c r="B151" s="68"/>
      <c r="C151" s="77"/>
      <c r="D151" s="68"/>
      <c r="E151" s="77"/>
      <c r="F151" s="77"/>
      <c r="G151" s="77"/>
      <c r="H151" s="77"/>
      <c r="I151" s="77"/>
      <c r="J151" s="78"/>
      <c r="K151" s="77"/>
      <c r="L151" s="68"/>
      <c r="M151" s="77"/>
      <c r="N151" s="77"/>
      <c r="O151" s="77"/>
      <c r="P151" s="77"/>
      <c r="Q151" s="77"/>
      <c r="R151" s="77"/>
      <c r="S151" s="77"/>
      <c r="AX151" s="78"/>
      <c r="BF151" s="2"/>
      <c r="BG151" s="2"/>
      <c r="BH151" s="2"/>
      <c r="BI151" s="325"/>
    </row>
    <row r="152" spans="1:61">
      <c r="A152" s="2"/>
      <c r="B152" s="68"/>
      <c r="C152" s="77"/>
      <c r="D152" s="68"/>
      <c r="E152" s="77"/>
      <c r="F152" s="77"/>
      <c r="G152" s="77"/>
      <c r="H152" s="77"/>
      <c r="I152" s="77"/>
      <c r="J152" s="78"/>
      <c r="K152" s="77"/>
      <c r="L152" s="68"/>
      <c r="M152" s="77"/>
      <c r="N152" s="77"/>
      <c r="O152" s="77"/>
      <c r="P152" s="77"/>
      <c r="Q152" s="77"/>
      <c r="R152" s="77"/>
      <c r="S152" s="77"/>
      <c r="AX152" s="78"/>
      <c r="BF152" s="2"/>
      <c r="BG152" s="2"/>
      <c r="BH152" s="2"/>
      <c r="BI152" s="325"/>
    </row>
    <row r="153" spans="1:61">
      <c r="A153" s="2"/>
      <c r="B153" s="68"/>
      <c r="C153" s="77"/>
      <c r="D153" s="68"/>
      <c r="E153" s="77"/>
      <c r="F153" s="77"/>
      <c r="G153" s="77"/>
      <c r="H153" s="77"/>
      <c r="I153" s="77"/>
      <c r="J153" s="78"/>
      <c r="K153" s="77"/>
      <c r="L153" s="68"/>
      <c r="M153" s="77"/>
      <c r="N153" s="77"/>
      <c r="O153" s="77"/>
      <c r="P153" s="77"/>
      <c r="Q153" s="77"/>
      <c r="R153" s="77"/>
      <c r="S153" s="77"/>
      <c r="AX153" s="78"/>
      <c r="BF153" s="2"/>
      <c r="BG153" s="2"/>
      <c r="BH153" s="2"/>
      <c r="BI153" s="325"/>
    </row>
    <row r="154" spans="1:61">
      <c r="AX154" s="78"/>
      <c r="BF154" s="2"/>
      <c r="BG154" s="2"/>
      <c r="BH154" s="2"/>
      <c r="BI154" s="325"/>
    </row>
    <row r="155" spans="1:61">
      <c r="AX155" s="78"/>
      <c r="BF155" s="2"/>
      <c r="BG155" s="2"/>
      <c r="BH155" s="2"/>
      <c r="BI155" s="325"/>
    </row>
    <row r="156" spans="1:61">
      <c r="AX156" s="78"/>
      <c r="BF156" s="2"/>
      <c r="BG156" s="2"/>
      <c r="BH156" s="2"/>
      <c r="BI156" s="325"/>
    </row>
    <row r="157" spans="1:61">
      <c r="AX157" s="78"/>
      <c r="BF157" s="2"/>
      <c r="BG157" s="2"/>
      <c r="BH157" s="2"/>
      <c r="BI157" s="325"/>
    </row>
    <row r="158" spans="1:61">
      <c r="AX158" s="78"/>
      <c r="BF158" s="2"/>
      <c r="BG158" s="2"/>
      <c r="BH158" s="2"/>
      <c r="BI158" s="325"/>
    </row>
    <row r="159" spans="1:61">
      <c r="AX159" s="78"/>
      <c r="BF159" s="2"/>
      <c r="BG159" s="2"/>
      <c r="BH159" s="2"/>
      <c r="BI159" s="325"/>
    </row>
    <row r="160" spans="1:61">
      <c r="AX160" s="78"/>
      <c r="BF160" s="2"/>
      <c r="BG160" s="2"/>
      <c r="BH160" s="2"/>
      <c r="BI160" s="325"/>
    </row>
    <row r="161" spans="3:61">
      <c r="AX161" s="78"/>
      <c r="BF161" s="2"/>
      <c r="BG161" s="2"/>
      <c r="BH161" s="2"/>
      <c r="BI161" s="325"/>
    </row>
    <row r="162" spans="3:61">
      <c r="AX162" s="78"/>
      <c r="BF162" s="2"/>
      <c r="BG162" s="2"/>
      <c r="BH162" s="2"/>
      <c r="BI162" s="325"/>
    </row>
    <row r="163" spans="3:61">
      <c r="AX163" s="78"/>
      <c r="BF163" s="2"/>
      <c r="BG163" s="2"/>
      <c r="BH163" s="2"/>
      <c r="BI163" s="325"/>
    </row>
    <row r="164" spans="3:61" ht="25">
      <c r="C164" s="284" t="s">
        <v>267</v>
      </c>
      <c r="D164" s="285"/>
      <c r="E164" s="286"/>
      <c r="F164" s="286"/>
    </row>
  </sheetData>
  <mergeCells count="49">
    <mergeCell ref="AY1:BE2"/>
    <mergeCell ref="BC3:BD3"/>
    <mergeCell ref="B113:B117"/>
    <mergeCell ref="A119:A138"/>
    <mergeCell ref="B119:B123"/>
    <mergeCell ref="B124:B128"/>
    <mergeCell ref="B129:B133"/>
    <mergeCell ref="B108:B112"/>
    <mergeCell ref="A67:A86"/>
    <mergeCell ref="B77:B81"/>
    <mergeCell ref="B82:B86"/>
    <mergeCell ref="A5:A34"/>
    <mergeCell ref="A36:A65"/>
    <mergeCell ref="B51:B55"/>
    <mergeCell ref="B46:B50"/>
    <mergeCell ref="A88:A117"/>
    <mergeCell ref="B88:B92"/>
    <mergeCell ref="B93:B97"/>
    <mergeCell ref="B98:B102"/>
    <mergeCell ref="B103:B107"/>
    <mergeCell ref="AU3:AV3"/>
    <mergeCell ref="G3:H3"/>
    <mergeCell ref="B30:B34"/>
    <mergeCell ref="B36:B40"/>
    <mergeCell ref="B41:B45"/>
    <mergeCell ref="S1:Y2"/>
    <mergeCell ref="W3:X3"/>
    <mergeCell ref="O3:P3"/>
    <mergeCell ref="AA1:AG2"/>
    <mergeCell ref="AQ1:AW2"/>
    <mergeCell ref="K1:Q2"/>
    <mergeCell ref="AE3:AF3"/>
    <mergeCell ref="M3:N3"/>
    <mergeCell ref="C1:I2"/>
    <mergeCell ref="AI1:AO2"/>
    <mergeCell ref="AM3:AN3"/>
    <mergeCell ref="B134:B136"/>
    <mergeCell ref="B137:B138"/>
    <mergeCell ref="M4:N4"/>
    <mergeCell ref="B72:B76"/>
    <mergeCell ref="B15:B19"/>
    <mergeCell ref="B10:B14"/>
    <mergeCell ref="B5:B9"/>
    <mergeCell ref="B67:B71"/>
    <mergeCell ref="B61:B65"/>
    <mergeCell ref="B56:B60"/>
    <mergeCell ref="B25:B29"/>
    <mergeCell ref="B20:B24"/>
    <mergeCell ref="A1:B4"/>
  </mergeCells>
  <phoneticPr fontId="0" type="noConversion"/>
  <conditionalFormatting sqref="R23">
    <cfRule type="cellIs" dxfId="36" priority="80" stopIfTrue="1" operator="equal">
      <formula>"Seul"</formula>
    </cfRule>
  </conditionalFormatting>
  <conditionalFormatting sqref="K91:Q91">
    <cfRule type="cellIs" dxfId="35" priority="79" stopIfTrue="1" operator="equal">
      <formula>"Seul"</formula>
    </cfRule>
  </conditionalFormatting>
  <conditionalFormatting sqref="K44:Q44">
    <cfRule type="cellIs" dxfId="34" priority="78" stopIfTrue="1" operator="equal">
      <formula>"Seul"</formula>
    </cfRule>
  </conditionalFormatting>
  <conditionalFormatting sqref="K45:Q45">
    <cfRule type="cellIs" dxfId="33" priority="73" stopIfTrue="1" operator="equal">
      <formula>"Seul"</formula>
    </cfRule>
  </conditionalFormatting>
  <conditionalFormatting sqref="K44:Q44">
    <cfRule type="cellIs" dxfId="32" priority="70" stopIfTrue="1" operator="equal">
      <formula>"Seul"</formula>
    </cfRule>
  </conditionalFormatting>
  <conditionalFormatting sqref="K47:Q47">
    <cfRule type="cellIs" dxfId="31" priority="53" stopIfTrue="1" operator="equal">
      <formula>"Seul"</formula>
    </cfRule>
  </conditionalFormatting>
  <conditionalFormatting sqref="K31:Q31">
    <cfRule type="cellIs" dxfId="30" priority="52" stopIfTrue="1" operator="equal">
      <formula>"Seul"</formula>
    </cfRule>
  </conditionalFormatting>
  <conditionalFormatting sqref="K27:Q27">
    <cfRule type="cellIs" dxfId="29" priority="46" stopIfTrue="1" operator="equal">
      <formula>"Seul"</formula>
    </cfRule>
  </conditionalFormatting>
  <conditionalFormatting sqref="K90:Q90">
    <cfRule type="cellIs" dxfId="28" priority="42" stopIfTrue="1" operator="equal">
      <formula>"Seul"</formula>
    </cfRule>
  </conditionalFormatting>
  <conditionalFormatting sqref="K46:Q46">
    <cfRule type="cellIs" dxfId="27" priority="41" stopIfTrue="1" operator="equal">
      <formula>"Seul"</formula>
    </cfRule>
  </conditionalFormatting>
  <conditionalFormatting sqref="K14:Q14">
    <cfRule type="cellIs" dxfId="26" priority="33" stopIfTrue="1" operator="equal">
      <formula>"Seul"</formula>
    </cfRule>
  </conditionalFormatting>
  <conditionalFormatting sqref="N14">
    <cfRule type="cellIs" dxfId="25" priority="30" stopIfTrue="1" operator="equal">
      <formula>"Seul"</formula>
    </cfRule>
  </conditionalFormatting>
  <conditionalFormatting sqref="K51:Q51">
    <cfRule type="cellIs" dxfId="24" priority="16" stopIfTrue="1" operator="equal">
      <formula>"Seul"</formula>
    </cfRule>
  </conditionalFormatting>
  <conditionalFormatting sqref="K41:Q41">
    <cfRule type="cellIs" dxfId="23" priority="15" stopIfTrue="1" operator="equal">
      <formula>"Seul"</formula>
    </cfRule>
  </conditionalFormatting>
  <conditionalFormatting sqref="N38">
    <cfRule type="cellIs" dxfId="22" priority="13" stopIfTrue="1" operator="equal">
      <formula>"Seul"</formula>
    </cfRule>
  </conditionalFormatting>
  <conditionalFormatting sqref="K38:Q38">
    <cfRule type="cellIs" dxfId="21" priority="14" stopIfTrue="1" operator="equal">
      <formula>"Seul"</formula>
    </cfRule>
  </conditionalFormatting>
  <conditionalFormatting sqref="K122:P122">
    <cfRule type="cellIs" dxfId="20" priority="12" stopIfTrue="1" operator="equal">
      <formula>"Seul"</formula>
    </cfRule>
  </conditionalFormatting>
  <conditionalFormatting sqref="K127:P127">
    <cfRule type="cellIs" dxfId="19" priority="11" stopIfTrue="1" operator="equal">
      <formula>"Seul"</formula>
    </cfRule>
  </conditionalFormatting>
  <conditionalFormatting sqref="K121:P121">
    <cfRule type="cellIs" dxfId="18" priority="10" stopIfTrue="1" operator="equal">
      <formula>"Seul"</formula>
    </cfRule>
  </conditionalFormatting>
  <conditionalFormatting sqref="N37">
    <cfRule type="cellIs" dxfId="17" priority="8" stopIfTrue="1" operator="equal">
      <formula>"Seul"</formula>
    </cfRule>
  </conditionalFormatting>
  <conditionalFormatting sqref="K37:Q37">
    <cfRule type="cellIs" dxfId="16" priority="9" stopIfTrue="1" operator="equal">
      <formula>"Seul"</formula>
    </cfRule>
  </conditionalFormatting>
  <conditionalFormatting sqref="K72:M72">
    <cfRule type="cellIs" dxfId="15" priority="7" stopIfTrue="1" operator="equal">
      <formula>"Seul"</formula>
    </cfRule>
  </conditionalFormatting>
  <conditionalFormatting sqref="N49">
    <cfRule type="cellIs" dxfId="14" priority="5" stopIfTrue="1" operator="equal">
      <formula>"Seul"</formula>
    </cfRule>
  </conditionalFormatting>
  <conditionalFormatting sqref="K49:Q49">
    <cfRule type="cellIs" dxfId="13" priority="6" stopIfTrue="1" operator="equal">
      <formula>"Seul"</formula>
    </cfRule>
  </conditionalFormatting>
  <conditionalFormatting sqref="N48">
    <cfRule type="cellIs" dxfId="12" priority="3" stopIfTrue="1" operator="equal">
      <formula>"Seul"</formula>
    </cfRule>
  </conditionalFormatting>
  <conditionalFormatting sqref="K48:Q48">
    <cfRule type="cellIs" dxfId="11" priority="4" stopIfTrue="1" operator="equal">
      <formula>"Seul"</formula>
    </cfRule>
  </conditionalFormatting>
  <conditionalFormatting sqref="K21">
    <cfRule type="cellIs" dxfId="10" priority="2" stopIfTrue="1" operator="equal">
      <formula>"Seul"</formula>
    </cfRule>
  </conditionalFormatting>
  <printOptions horizontalCentered="1" verticalCentered="1"/>
  <pageMargins left="0.23622047244094491" right="0.31496062992125984" top="1.1417322834645669" bottom="0.55118110236220474" header="0.23622047244094491" footer="0.39370078740157483"/>
  <pageSetup paperSize="8" scale="18" orientation="landscape" r:id="rId1"/>
  <headerFooter alignWithMargins="0">
    <oddHeader xml:space="preserve">&amp;L&amp;"Helvetica 45 Light,Standard"&amp;48&amp;G&amp;28
&amp;"Arial,Standard"&amp;18Fakultät 
Maschinenbau
&amp;C&amp;"Arial,Fett"&amp;36Vorlesungsplan WS 2019/20 
Studiengänge Maschinenbau , Mechatronics u. Robotics und Angewandte Kunststofftechnik&amp;R&amp;14&amp;D </oddHeader>
    <oddFooter>&amp;R&amp;14&amp;F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A155"/>
  <sheetViews>
    <sheetView topLeftCell="A64" zoomScale="55" zoomScaleNormal="55" workbookViewId="0">
      <selection activeCell="C7" sqref="C7"/>
    </sheetView>
  </sheetViews>
  <sheetFormatPr baseColWidth="10" defaultRowHeight="13"/>
  <cols>
    <col min="1" max="1" width="9.33203125" style="7" bestFit="1" customWidth="1"/>
    <col min="2" max="2" width="5.83203125" style="38" customWidth="1"/>
    <col min="3" max="3" width="85.5" style="32" bestFit="1" customWidth="1"/>
    <col min="4" max="4" width="7" style="33" bestFit="1" customWidth="1"/>
    <col min="5" max="5" width="22.5" style="32" bestFit="1" customWidth="1"/>
    <col min="6" max="6" width="19" style="32" customWidth="1"/>
    <col min="7" max="7" width="16" style="32" bestFit="1" customWidth="1"/>
    <col min="8" max="8" width="15.33203125" style="32" bestFit="1" customWidth="1"/>
    <col min="9" max="9" width="10.6640625" style="31" bestFit="1" customWidth="1"/>
    <col min="10" max="10" width="3.6640625" style="39" customWidth="1"/>
    <col min="11" max="11" width="85.33203125" style="32" customWidth="1"/>
    <col min="12" max="12" width="7" style="28" bestFit="1" customWidth="1"/>
    <col min="13" max="13" width="19.5" style="32" bestFit="1" customWidth="1"/>
    <col min="14" max="14" width="19.5" style="32" customWidth="1"/>
    <col min="15" max="15" width="15.5" style="32" bestFit="1" customWidth="1"/>
    <col min="16" max="16" width="15.33203125" style="32" bestFit="1" customWidth="1"/>
    <col min="17" max="17" width="10.6640625" style="65" bestFit="1" customWidth="1"/>
    <col min="18" max="18" width="3.6640625" style="65" customWidth="1"/>
    <col min="19" max="19" width="62.6640625" style="65" bestFit="1" customWidth="1"/>
    <col min="20" max="20" width="8.1640625" style="65" bestFit="1" customWidth="1"/>
    <col min="21" max="21" width="23.6640625" style="65" bestFit="1" customWidth="1"/>
    <col min="22" max="22" width="19.1640625" style="65" customWidth="1"/>
    <col min="23" max="23" width="15.5" style="65" customWidth="1"/>
    <col min="24" max="24" width="15.33203125" style="65" bestFit="1" customWidth="1"/>
    <col min="25" max="25" width="9.6640625" style="65" customWidth="1"/>
    <col min="26" max="26" width="3.1640625" style="128" customWidth="1"/>
    <col min="27" max="27" width="59.1640625" style="66" bestFit="1" customWidth="1"/>
    <col min="28" max="28" width="7" style="67" bestFit="1" customWidth="1"/>
    <col min="29" max="29" width="11.83203125" style="40" bestFit="1" customWidth="1"/>
    <col min="30" max="30" width="15.33203125" style="40" customWidth="1"/>
    <col min="31" max="31" width="15.5" style="40" customWidth="1"/>
    <col min="32" max="32" width="15.33203125" style="40" customWidth="1"/>
    <col min="33" max="33" width="10.6640625" style="39" customWidth="1"/>
    <col min="34" max="34" width="3.6640625" customWidth="1"/>
    <col min="35" max="35" width="44.6640625" bestFit="1" customWidth="1"/>
    <col min="36" max="36" width="6.6640625" customWidth="1"/>
    <col min="37" max="37" width="19" bestFit="1" customWidth="1"/>
    <col min="38" max="38" width="14.1640625" bestFit="1" customWidth="1"/>
    <col min="39" max="39" width="15.33203125" bestFit="1" customWidth="1"/>
    <col min="40" max="40" width="10.6640625" bestFit="1" customWidth="1"/>
    <col min="41" max="41" width="3.6640625" customWidth="1"/>
    <col min="42" max="42" width="42.1640625" bestFit="1" customWidth="1"/>
    <col min="43" max="43" width="6.6640625" bestFit="1" customWidth="1"/>
    <col min="44" max="44" width="21.83203125" bestFit="1" customWidth="1"/>
    <col min="45" max="45" width="14.1640625" bestFit="1" customWidth="1"/>
    <col min="46" max="46" width="15.33203125" bestFit="1" customWidth="1"/>
    <col min="47" max="47" width="12" bestFit="1" customWidth="1"/>
    <col min="48" max="51" width="11.5" style="7"/>
  </cols>
  <sheetData>
    <row r="1" spans="1:51" s="44" customFormat="1" ht="54.75" customHeight="1">
      <c r="A1" s="1250" t="s">
        <v>40</v>
      </c>
      <c r="B1" s="1251"/>
      <c r="C1" s="1232" t="s">
        <v>382</v>
      </c>
      <c r="D1" s="1258"/>
      <c r="E1" s="1258"/>
      <c r="F1" s="1258"/>
      <c r="G1" s="1258"/>
      <c r="H1" s="1258"/>
      <c r="I1" s="1267"/>
      <c r="J1" s="13"/>
      <c r="K1" s="1232" t="s">
        <v>459</v>
      </c>
      <c r="L1" s="1258"/>
      <c r="M1" s="1258"/>
      <c r="N1" s="1258"/>
      <c r="O1" s="1258"/>
      <c r="P1" s="1258"/>
      <c r="Q1" s="1267"/>
      <c r="R1" s="94"/>
      <c r="S1" s="1232" t="s">
        <v>319</v>
      </c>
      <c r="T1" s="1258"/>
      <c r="U1" s="1258"/>
      <c r="V1" s="1258"/>
      <c r="W1" s="1258"/>
      <c r="X1" s="1258"/>
      <c r="Y1" s="1267"/>
      <c r="Z1" s="13"/>
      <c r="AA1" s="1232" t="s">
        <v>320</v>
      </c>
      <c r="AB1" s="1258"/>
      <c r="AC1" s="1258"/>
      <c r="AD1" s="1258"/>
      <c r="AE1" s="1258"/>
      <c r="AF1" s="1258"/>
      <c r="AG1" s="1267"/>
      <c r="AH1" s="325"/>
      <c r="AI1" s="325"/>
      <c r="AJ1" s="216"/>
      <c r="AK1" s="216"/>
      <c r="AL1" s="216"/>
      <c r="AM1" s="7"/>
      <c r="AN1"/>
      <c r="AO1"/>
      <c r="AP1"/>
      <c r="AQ1"/>
      <c r="AR1"/>
      <c r="AS1"/>
      <c r="AT1"/>
      <c r="AU1"/>
      <c r="AV1" s="61"/>
      <c r="AW1" s="61"/>
      <c r="AX1" s="61"/>
      <c r="AY1" s="61"/>
    </row>
    <row r="2" spans="1:51" s="44" customFormat="1" ht="41.25" customHeight="1">
      <c r="A2" s="1252"/>
      <c r="B2" s="1253"/>
      <c r="C2" s="1259"/>
      <c r="D2" s="1260"/>
      <c r="E2" s="1260"/>
      <c r="F2" s="1260"/>
      <c r="G2" s="1260"/>
      <c r="H2" s="1260"/>
      <c r="I2" s="1268"/>
      <c r="J2" s="14"/>
      <c r="K2" s="1259"/>
      <c r="L2" s="1260"/>
      <c r="M2" s="1260"/>
      <c r="N2" s="1260"/>
      <c r="O2" s="1260"/>
      <c r="P2" s="1260"/>
      <c r="Q2" s="1268"/>
      <c r="R2" s="95"/>
      <c r="S2" s="1259"/>
      <c r="T2" s="1260"/>
      <c r="U2" s="1260"/>
      <c r="V2" s="1260"/>
      <c r="W2" s="1260"/>
      <c r="X2" s="1260"/>
      <c r="Y2" s="1268"/>
      <c r="Z2" s="14"/>
      <c r="AA2" s="1259"/>
      <c r="AB2" s="1260"/>
      <c r="AC2" s="1260"/>
      <c r="AD2" s="1260"/>
      <c r="AE2" s="1260"/>
      <c r="AF2" s="1260"/>
      <c r="AG2" s="1268"/>
      <c r="AH2" s="325"/>
      <c r="AI2" s="325"/>
      <c r="AJ2" s="216"/>
      <c r="AK2" s="216"/>
      <c r="AL2" s="216"/>
      <c r="AM2" s="7"/>
      <c r="AN2"/>
      <c r="AO2"/>
      <c r="AP2"/>
      <c r="AQ2"/>
      <c r="AR2"/>
      <c r="AS2"/>
      <c r="AT2"/>
      <c r="AU2"/>
      <c r="AV2" s="61"/>
      <c r="AW2" s="61"/>
      <c r="AX2" s="61"/>
      <c r="AY2" s="61"/>
    </row>
    <row r="3" spans="1:51" s="47" customFormat="1" ht="27" customHeight="1">
      <c r="A3" s="1252"/>
      <c r="B3" s="1253"/>
      <c r="C3" s="45" t="s">
        <v>37</v>
      </c>
      <c r="D3" s="1102" t="s">
        <v>45</v>
      </c>
      <c r="E3" s="1250" t="s">
        <v>38</v>
      </c>
      <c r="F3" s="1251"/>
      <c r="G3" s="1269" t="s">
        <v>60</v>
      </c>
      <c r="H3" s="1270"/>
      <c r="I3" s="43" t="s">
        <v>39</v>
      </c>
      <c r="J3" s="189"/>
      <c r="K3" s="46" t="s">
        <v>37</v>
      </c>
      <c r="L3" s="1102" t="s">
        <v>45</v>
      </c>
      <c r="M3" s="1250" t="s">
        <v>38</v>
      </c>
      <c r="N3" s="1251"/>
      <c r="O3" s="1243" t="s">
        <v>60</v>
      </c>
      <c r="P3" s="1244"/>
      <c r="Q3" s="43" t="s">
        <v>39</v>
      </c>
      <c r="R3" s="181"/>
      <c r="S3" s="43" t="s">
        <v>37</v>
      </c>
      <c r="T3" s="1102" t="s">
        <v>45</v>
      </c>
      <c r="U3" s="1250" t="s">
        <v>38</v>
      </c>
      <c r="V3" s="1251"/>
      <c r="W3" s="1243" t="s">
        <v>60</v>
      </c>
      <c r="X3" s="1244"/>
      <c r="Y3" s="45" t="s">
        <v>39</v>
      </c>
      <c r="Z3" s="189"/>
      <c r="AA3" s="124" t="s">
        <v>37</v>
      </c>
      <c r="AB3" s="1091" t="s">
        <v>45</v>
      </c>
      <c r="AC3" s="1250" t="s">
        <v>38</v>
      </c>
      <c r="AD3" s="1251"/>
      <c r="AE3" s="1243" t="s">
        <v>60</v>
      </c>
      <c r="AF3" s="1244"/>
      <c r="AG3" s="45" t="s">
        <v>39</v>
      </c>
      <c r="AH3" s="325"/>
      <c r="AI3" s="325"/>
      <c r="AJ3" s="216"/>
      <c r="AK3" s="216"/>
      <c r="AL3" s="216"/>
      <c r="AM3"/>
      <c r="AN3"/>
      <c r="AO3"/>
      <c r="AP3"/>
      <c r="AQ3"/>
      <c r="AR3"/>
      <c r="AS3"/>
      <c r="AT3"/>
      <c r="AU3"/>
      <c r="AV3" s="62"/>
      <c r="AW3" s="62"/>
      <c r="AX3" s="62"/>
      <c r="AY3" s="62"/>
    </row>
    <row r="4" spans="1:51" s="44" customFormat="1" ht="34.5" customHeight="1">
      <c r="A4" s="1254"/>
      <c r="B4" s="1255"/>
      <c r="C4" s="1093"/>
      <c r="D4" s="1093"/>
      <c r="E4" s="1248"/>
      <c r="F4" s="1249"/>
      <c r="G4" s="90" t="s">
        <v>36</v>
      </c>
      <c r="H4" s="90" t="s">
        <v>32</v>
      </c>
      <c r="I4" s="1097"/>
      <c r="J4" s="220"/>
      <c r="K4" s="209"/>
      <c r="L4" s="347"/>
      <c r="M4" s="1248"/>
      <c r="N4" s="1249"/>
      <c r="O4" s="90" t="s">
        <v>36</v>
      </c>
      <c r="P4" s="90" t="s">
        <v>32</v>
      </c>
      <c r="Q4" s="1097"/>
      <c r="R4" s="1095"/>
      <c r="S4" s="1093"/>
      <c r="T4" s="347"/>
      <c r="U4" s="1248"/>
      <c r="V4" s="1249"/>
      <c r="W4" s="90" t="s">
        <v>36</v>
      </c>
      <c r="X4" s="90" t="s">
        <v>32</v>
      </c>
      <c r="Y4" s="333"/>
      <c r="Z4" s="220"/>
      <c r="AA4" s="1100"/>
      <c r="AB4" s="347"/>
      <c r="AC4" s="1248"/>
      <c r="AD4" s="1249"/>
      <c r="AE4" s="90" t="s">
        <v>36</v>
      </c>
      <c r="AF4" s="1089" t="s">
        <v>32</v>
      </c>
      <c r="AG4" s="333"/>
      <c r="AH4" s="325"/>
      <c r="AI4" s="325"/>
      <c r="AJ4" s="216"/>
      <c r="AK4" s="216"/>
      <c r="AL4" s="216"/>
      <c r="AM4"/>
      <c r="AN4"/>
      <c r="AO4"/>
      <c r="AP4"/>
      <c r="AQ4"/>
      <c r="AR4"/>
      <c r="AS4"/>
      <c r="AT4"/>
      <c r="AU4"/>
      <c r="AV4" s="61"/>
      <c r="AW4" s="61"/>
      <c r="AX4" s="61"/>
      <c r="AY4" s="61"/>
    </row>
    <row r="5" spans="1:51" s="8" customFormat="1" ht="18">
      <c r="A5" s="1264" t="s">
        <v>49</v>
      </c>
      <c r="B5" s="1245" t="s">
        <v>54</v>
      </c>
      <c r="C5" s="359"/>
      <c r="D5" s="356"/>
      <c r="E5" s="335"/>
      <c r="F5" s="335"/>
      <c r="G5" s="335"/>
      <c r="H5" s="335"/>
      <c r="I5" s="331"/>
      <c r="J5" s="335"/>
      <c r="K5" s="359" t="s">
        <v>341</v>
      </c>
      <c r="L5" s="356" t="s">
        <v>16</v>
      </c>
      <c r="M5" s="335" t="s">
        <v>139</v>
      </c>
      <c r="N5" s="335"/>
      <c r="O5" s="335" t="s">
        <v>206</v>
      </c>
      <c r="P5" s="335" t="s">
        <v>206</v>
      </c>
      <c r="Q5" s="331" t="s">
        <v>64</v>
      </c>
      <c r="R5" s="270"/>
      <c r="S5" s="359" t="s">
        <v>277</v>
      </c>
      <c r="T5" s="291" t="s">
        <v>16</v>
      </c>
      <c r="U5" s="290" t="s">
        <v>8</v>
      </c>
      <c r="V5" s="335"/>
      <c r="W5" s="335" t="s">
        <v>206</v>
      </c>
      <c r="X5" s="290" t="s">
        <v>206</v>
      </c>
      <c r="Y5" s="335" t="s">
        <v>87</v>
      </c>
      <c r="Z5" s="355"/>
      <c r="AA5" s="357"/>
      <c r="AB5" s="292"/>
      <c r="AC5" s="336"/>
      <c r="AD5" s="336"/>
      <c r="AE5" s="336"/>
      <c r="AF5" s="298"/>
      <c r="AG5" s="338"/>
      <c r="AH5" s="325"/>
      <c r="AI5" s="325"/>
      <c r="AJ5" s="216"/>
      <c r="AK5" s="216"/>
      <c r="AL5" s="216"/>
      <c r="AM5"/>
      <c r="AN5"/>
      <c r="AO5"/>
      <c r="AP5"/>
      <c r="AQ5"/>
      <c r="AR5"/>
      <c r="AS5"/>
      <c r="AT5"/>
      <c r="AU5"/>
      <c r="AV5" s="63"/>
      <c r="AW5" s="63"/>
      <c r="AX5" s="63"/>
      <c r="AY5" s="63"/>
    </row>
    <row r="6" spans="1:51" s="3" customFormat="1" ht="18">
      <c r="A6" s="1265"/>
      <c r="B6" s="1246"/>
      <c r="C6" s="359"/>
      <c r="D6" s="356"/>
      <c r="E6" s="335"/>
      <c r="F6" s="335"/>
      <c r="G6" s="335"/>
      <c r="H6" s="335"/>
      <c r="I6" s="331"/>
      <c r="J6" s="359"/>
      <c r="K6" s="335"/>
      <c r="L6" s="356"/>
      <c r="M6" s="335"/>
      <c r="N6" s="335"/>
      <c r="O6" s="335"/>
      <c r="P6" s="335"/>
      <c r="Q6" s="355"/>
      <c r="R6" s="181"/>
      <c r="S6" s="1150"/>
      <c r="T6" s="1151"/>
      <c r="U6" s="1152"/>
      <c r="V6" s="1153"/>
      <c r="W6" s="1153"/>
      <c r="X6" s="1152"/>
      <c r="Y6" s="335"/>
      <c r="Z6" s="189"/>
      <c r="AA6" s="293"/>
      <c r="AB6" s="360"/>
      <c r="AC6" s="359"/>
      <c r="AD6" s="359"/>
      <c r="AE6" s="359"/>
      <c r="AF6" s="197"/>
      <c r="AG6" s="346"/>
      <c r="AH6" s="325"/>
      <c r="AI6" s="325"/>
      <c r="AJ6" s="216"/>
      <c r="AK6" s="216"/>
      <c r="AL6" s="216"/>
      <c r="AM6"/>
      <c r="AN6"/>
      <c r="AO6"/>
      <c r="AP6"/>
      <c r="AQ6"/>
      <c r="AR6"/>
      <c r="AS6"/>
      <c r="AT6"/>
      <c r="AU6"/>
      <c r="AV6" s="64"/>
      <c r="AW6" s="64"/>
      <c r="AX6" s="64"/>
      <c r="AY6" s="64"/>
    </row>
    <row r="7" spans="1:51" s="3" customFormat="1" ht="18">
      <c r="A7" s="1265"/>
      <c r="B7" s="1246"/>
      <c r="C7" s="335"/>
      <c r="D7" s="356"/>
      <c r="E7" s="335"/>
      <c r="F7" s="335"/>
      <c r="G7" s="335"/>
      <c r="H7" s="335"/>
      <c r="I7" s="331"/>
      <c r="J7" s="359"/>
      <c r="K7" s="359"/>
      <c r="L7" s="356"/>
      <c r="M7" s="335"/>
      <c r="N7" s="335"/>
      <c r="O7" s="335"/>
      <c r="P7" s="335"/>
      <c r="Q7" s="331"/>
      <c r="R7" s="181"/>
      <c r="S7" s="1065"/>
      <c r="T7" s="1052"/>
      <c r="U7" s="969"/>
      <c r="V7" s="1066"/>
      <c r="W7" s="1066"/>
      <c r="X7" s="969"/>
      <c r="Y7" s="1066"/>
      <c r="Z7" s="189"/>
      <c r="AA7" s="293"/>
      <c r="AB7" s="360"/>
      <c r="AC7" s="359"/>
      <c r="AD7" s="359"/>
      <c r="AE7" s="359"/>
      <c r="AF7" s="197"/>
      <c r="AG7" s="346"/>
      <c r="AH7" s="325"/>
      <c r="AI7" s="325"/>
      <c r="AJ7" s="216"/>
      <c r="AK7" s="216"/>
      <c r="AL7" s="216"/>
      <c r="AM7" s="215"/>
      <c r="AN7" s="215"/>
      <c r="AO7" s="215"/>
      <c r="AP7" s="215"/>
      <c r="AQ7" s="215"/>
      <c r="AR7" s="215"/>
      <c r="AS7" s="215"/>
      <c r="AT7" s="215"/>
      <c r="AU7" s="215"/>
      <c r="AV7" s="64"/>
      <c r="AW7" s="64"/>
      <c r="AX7" s="64"/>
      <c r="AY7" s="64"/>
    </row>
    <row r="8" spans="1:51" s="3" customFormat="1" ht="18">
      <c r="A8" s="1265"/>
      <c r="B8" s="1246"/>
      <c r="C8" s="359"/>
      <c r="D8" s="356"/>
      <c r="E8" s="335"/>
      <c r="F8" s="335"/>
      <c r="G8" s="335"/>
      <c r="H8" s="335"/>
      <c r="I8" s="331"/>
      <c r="J8" s="359"/>
      <c r="K8" s="335"/>
      <c r="L8" s="356"/>
      <c r="M8" s="335"/>
      <c r="N8" s="335"/>
      <c r="O8" s="335"/>
      <c r="P8" s="335"/>
      <c r="Q8" s="355"/>
      <c r="R8" s="181"/>
      <c r="S8" s="359"/>
      <c r="T8" s="291"/>
      <c r="U8" s="290"/>
      <c r="V8" s="335"/>
      <c r="W8" s="335"/>
      <c r="X8" s="290"/>
      <c r="Y8" s="335"/>
      <c r="Z8" s="189"/>
      <c r="AA8" s="293"/>
      <c r="AB8" s="360"/>
      <c r="AC8" s="359"/>
      <c r="AD8" s="359"/>
      <c r="AE8" s="359"/>
      <c r="AF8" s="197"/>
      <c r="AG8" s="346"/>
      <c r="AH8" s="325"/>
      <c r="AI8" s="325"/>
      <c r="AJ8" s="216"/>
      <c r="AK8" s="216"/>
      <c r="AL8" s="216"/>
      <c r="AM8"/>
      <c r="AN8"/>
      <c r="AO8"/>
      <c r="AP8"/>
      <c r="AQ8"/>
      <c r="AR8"/>
      <c r="AS8"/>
      <c r="AT8"/>
      <c r="AU8"/>
      <c r="AV8" s="64"/>
      <c r="AW8" s="64"/>
      <c r="AX8" s="64"/>
      <c r="AY8" s="64"/>
    </row>
    <row r="9" spans="1:51" s="8" customFormat="1" ht="18">
      <c r="A9" s="1265"/>
      <c r="B9" s="1247"/>
      <c r="C9" s="349"/>
      <c r="D9" s="347"/>
      <c r="E9" s="349"/>
      <c r="F9" s="349"/>
      <c r="G9" s="349"/>
      <c r="H9" s="349"/>
      <c r="I9" s="349"/>
      <c r="J9" s="335"/>
      <c r="K9" s="218"/>
      <c r="L9" s="347"/>
      <c r="M9" s="218"/>
      <c r="N9" s="218"/>
      <c r="O9" s="218"/>
      <c r="P9" s="218"/>
      <c r="Q9" s="190"/>
      <c r="R9" s="270"/>
      <c r="S9" s="193"/>
      <c r="T9" s="193"/>
      <c r="U9" s="193"/>
      <c r="V9" s="193"/>
      <c r="W9" s="193"/>
      <c r="X9" s="193"/>
      <c r="Y9" s="218"/>
      <c r="Z9" s="355"/>
      <c r="AA9" s="266"/>
      <c r="AB9" s="1141"/>
      <c r="AC9" s="218"/>
      <c r="AD9" s="218"/>
      <c r="AE9" s="218"/>
      <c r="AF9" s="198"/>
      <c r="AG9" s="218"/>
      <c r="AH9" s="325"/>
      <c r="AI9" s="325"/>
      <c r="AJ9" s="216"/>
      <c r="AK9" s="216"/>
      <c r="AL9" s="216"/>
      <c r="AM9"/>
      <c r="AN9"/>
      <c r="AO9"/>
      <c r="AP9"/>
      <c r="AQ9"/>
      <c r="AR9"/>
      <c r="AS9"/>
      <c r="AT9"/>
      <c r="AU9"/>
      <c r="AV9" s="63"/>
      <c r="AW9" s="63"/>
      <c r="AX9" s="63"/>
      <c r="AY9" s="63"/>
    </row>
    <row r="10" spans="1:51" s="8" customFormat="1" ht="18">
      <c r="A10" s="1265"/>
      <c r="B10" s="1245" t="s">
        <v>55</v>
      </c>
      <c r="C10" s="359" t="s">
        <v>339</v>
      </c>
      <c r="D10" s="356" t="s">
        <v>16</v>
      </c>
      <c r="E10" s="335" t="s">
        <v>139</v>
      </c>
      <c r="F10" s="335"/>
      <c r="G10" s="335" t="s">
        <v>206</v>
      </c>
      <c r="H10" s="335" t="s">
        <v>206</v>
      </c>
      <c r="I10" s="259" t="s">
        <v>64</v>
      </c>
      <c r="J10" s="335"/>
      <c r="K10" s="895" t="s">
        <v>70</v>
      </c>
      <c r="L10" s="801" t="s">
        <v>16</v>
      </c>
      <c r="M10" s="898" t="s">
        <v>114</v>
      </c>
      <c r="N10" s="898"/>
      <c r="O10" s="898" t="s">
        <v>47</v>
      </c>
      <c r="P10" s="898" t="s">
        <v>47</v>
      </c>
      <c r="Q10" s="1181" t="s">
        <v>65</v>
      </c>
      <c r="R10" s="270"/>
      <c r="S10" s="1214"/>
      <c r="T10" s="1218"/>
      <c r="U10" s="1219"/>
      <c r="V10" s="1216"/>
      <c r="W10" s="1216"/>
      <c r="X10" s="1219"/>
      <c r="Y10" s="1186"/>
      <c r="Z10" s="355"/>
      <c r="AA10" s="357"/>
      <c r="AB10" s="292"/>
      <c r="AC10" s="336"/>
      <c r="AD10" s="336"/>
      <c r="AE10" s="336"/>
      <c r="AF10" s="298"/>
      <c r="AG10" s="338"/>
      <c r="AH10" s="325"/>
      <c r="AI10" s="325"/>
      <c r="AJ10" s="216"/>
      <c r="AK10" s="216"/>
      <c r="AL10" s="216"/>
      <c r="AM10"/>
      <c r="AN10"/>
      <c r="AO10"/>
      <c r="AP10"/>
      <c r="AQ10"/>
      <c r="AR10"/>
      <c r="AS10"/>
      <c r="AT10"/>
      <c r="AU10"/>
      <c r="AV10" s="63"/>
      <c r="AW10" s="63"/>
      <c r="AX10" s="63"/>
      <c r="AY10" s="63"/>
    </row>
    <row r="11" spans="1:51" s="3" customFormat="1" ht="18">
      <c r="A11" s="1265"/>
      <c r="B11" s="1246"/>
      <c r="C11" s="359" t="s">
        <v>173</v>
      </c>
      <c r="D11" s="356" t="s">
        <v>17</v>
      </c>
      <c r="E11" s="335" t="s">
        <v>165</v>
      </c>
      <c r="F11" s="335"/>
      <c r="G11" s="335" t="s">
        <v>204</v>
      </c>
      <c r="H11" s="335" t="s">
        <v>204</v>
      </c>
      <c r="I11" s="331" t="s">
        <v>83</v>
      </c>
      <c r="J11" s="359"/>
      <c r="K11" s="359"/>
      <c r="L11" s="356"/>
      <c r="M11" s="335"/>
      <c r="N11" s="335"/>
      <c r="O11" s="335"/>
      <c r="P11" s="335"/>
      <c r="Q11" s="355"/>
      <c r="R11" s="181"/>
      <c r="S11" s="359" t="s">
        <v>141</v>
      </c>
      <c r="T11" s="356"/>
      <c r="U11" s="331"/>
      <c r="V11" s="331"/>
      <c r="W11" s="331" t="s">
        <v>206</v>
      </c>
      <c r="X11" s="331" t="s">
        <v>206</v>
      </c>
      <c r="Y11" s="355" t="s">
        <v>90</v>
      </c>
      <c r="Z11" s="189"/>
      <c r="AA11" s="293"/>
      <c r="AB11" s="360"/>
      <c r="AC11" s="335"/>
      <c r="AD11" s="335"/>
      <c r="AE11" s="359"/>
      <c r="AF11" s="197"/>
      <c r="AG11" s="332"/>
      <c r="AH11" s="325"/>
      <c r="AI11" s="325"/>
      <c r="AJ11" s="216"/>
      <c r="AK11" s="216"/>
      <c r="AL11" s="216"/>
      <c r="AM11"/>
      <c r="AN11"/>
      <c r="AO11"/>
      <c r="AP11"/>
      <c r="AQ11"/>
      <c r="AR11"/>
      <c r="AS11"/>
      <c r="AT11"/>
      <c r="AU11"/>
      <c r="AV11" s="64"/>
      <c r="AW11" s="64"/>
      <c r="AX11" s="64"/>
      <c r="AY11" s="64"/>
    </row>
    <row r="12" spans="1:51" s="3" customFormat="1" ht="18">
      <c r="A12" s="1265"/>
      <c r="B12" s="1246"/>
      <c r="C12" s="359"/>
      <c r="D12" s="356"/>
      <c r="E12" s="335"/>
      <c r="F12" s="335"/>
      <c r="G12" s="335"/>
      <c r="H12" s="335"/>
      <c r="I12" s="331"/>
      <c r="J12" s="359"/>
      <c r="K12" s="359"/>
      <c r="L12" s="356"/>
      <c r="M12" s="335"/>
      <c r="N12" s="335"/>
      <c r="O12" s="335"/>
      <c r="P12" s="335"/>
      <c r="Q12" s="355"/>
      <c r="R12" s="181"/>
      <c r="S12" s="359" t="s">
        <v>141</v>
      </c>
      <c r="T12" s="356"/>
      <c r="U12" s="331"/>
      <c r="V12" s="331"/>
      <c r="W12" s="331" t="s">
        <v>206</v>
      </c>
      <c r="X12" s="331" t="s">
        <v>206</v>
      </c>
      <c r="Y12" s="355" t="s">
        <v>97</v>
      </c>
      <c r="Z12" s="189"/>
      <c r="AA12" s="293"/>
      <c r="AB12" s="360"/>
      <c r="AC12" s="335"/>
      <c r="AD12" s="335"/>
      <c r="AE12" s="359"/>
      <c r="AF12" s="197"/>
      <c r="AG12" s="346"/>
      <c r="AH12" s="325"/>
      <c r="AI12" s="325"/>
      <c r="AJ12" s="216"/>
      <c r="AK12" s="216"/>
      <c r="AL12" s="216"/>
      <c r="AM12" s="215"/>
      <c r="AN12" s="215"/>
      <c r="AO12" s="215"/>
      <c r="AP12" s="215"/>
      <c r="AQ12" s="215"/>
      <c r="AR12" s="215"/>
      <c r="AS12" s="215"/>
      <c r="AT12" s="215"/>
      <c r="AU12" s="215"/>
      <c r="AV12" s="64"/>
      <c r="AW12" s="64"/>
      <c r="AX12" s="64"/>
      <c r="AY12" s="64"/>
    </row>
    <row r="13" spans="1:51" s="3" customFormat="1" ht="18" customHeight="1">
      <c r="A13" s="1265"/>
      <c r="B13" s="1246"/>
      <c r="C13" s="359"/>
      <c r="D13" s="356"/>
      <c r="E13" s="335"/>
      <c r="F13" s="335"/>
      <c r="G13" s="335"/>
      <c r="H13" s="335"/>
      <c r="I13" s="331"/>
      <c r="J13" s="359"/>
      <c r="K13" s="359"/>
      <c r="L13" s="356"/>
      <c r="M13" s="335"/>
      <c r="N13" s="335"/>
      <c r="O13" s="335"/>
      <c r="P13" s="335"/>
      <c r="Q13" s="355"/>
      <c r="R13" s="181"/>
      <c r="S13" s="1150"/>
      <c r="T13" s="1151"/>
      <c r="U13" s="1152"/>
      <c r="V13" s="1153"/>
      <c r="W13" s="1153"/>
      <c r="X13" s="1152"/>
      <c r="Y13" s="335"/>
      <c r="Z13" s="189"/>
      <c r="AA13" s="293"/>
      <c r="AB13" s="360"/>
      <c r="AC13" s="359"/>
      <c r="AD13" s="359"/>
      <c r="AE13" s="359"/>
      <c r="AF13" s="197"/>
      <c r="AG13" s="346"/>
      <c r="AH13" s="325"/>
      <c r="AI13" s="325"/>
      <c r="AJ13" s="216"/>
      <c r="AK13" s="216"/>
      <c r="AL13" s="216"/>
      <c r="AM13"/>
      <c r="AN13"/>
      <c r="AO13"/>
      <c r="AP13"/>
      <c r="AQ13"/>
      <c r="AR13"/>
      <c r="AS13"/>
      <c r="AT13"/>
      <c r="AU13"/>
      <c r="AV13" s="64"/>
      <c r="AW13" s="64"/>
      <c r="AX13" s="64"/>
      <c r="AY13" s="64"/>
    </row>
    <row r="14" spans="1:51" s="8" customFormat="1" ht="18" customHeight="1">
      <c r="A14" s="1265"/>
      <c r="B14" s="1247"/>
      <c r="C14" s="266"/>
      <c r="D14" s="347"/>
      <c r="E14" s="218"/>
      <c r="F14" s="218"/>
      <c r="G14" s="218"/>
      <c r="H14" s="218"/>
      <c r="I14" s="190"/>
      <c r="J14" s="335"/>
      <c r="K14" s="266"/>
      <c r="L14" s="347"/>
      <c r="M14" s="218"/>
      <c r="N14" s="218"/>
      <c r="O14" s="218"/>
      <c r="P14" s="218"/>
      <c r="Q14" s="190"/>
      <c r="R14" s="270"/>
      <c r="S14" s="193"/>
      <c r="T14" s="193"/>
      <c r="U14" s="193"/>
      <c r="V14" s="193"/>
      <c r="W14" s="193"/>
      <c r="X14" s="193"/>
      <c r="Y14" s="193"/>
      <c r="Z14" s="355"/>
      <c r="AA14" s="266"/>
      <c r="AB14" s="1141"/>
      <c r="AC14" s="218"/>
      <c r="AD14" s="218"/>
      <c r="AE14" s="218"/>
      <c r="AF14" s="198"/>
      <c r="AG14" s="218"/>
      <c r="AH14" s="325"/>
      <c r="AI14" s="325"/>
      <c r="AJ14" s="216"/>
      <c r="AK14" s="216"/>
      <c r="AL14" s="216"/>
      <c r="AM14"/>
      <c r="AN14"/>
      <c r="AO14"/>
      <c r="AP14"/>
      <c r="AQ14"/>
      <c r="AR14"/>
      <c r="AS14"/>
      <c r="AT14"/>
      <c r="AU14"/>
      <c r="AV14" s="63"/>
      <c r="AW14" s="63"/>
      <c r="AX14" s="63"/>
      <c r="AY14" s="63"/>
    </row>
    <row r="15" spans="1:51" s="8" customFormat="1" ht="18">
      <c r="A15" s="1265"/>
      <c r="B15" s="1245" t="s">
        <v>56</v>
      </c>
      <c r="C15" s="357" t="s">
        <v>295</v>
      </c>
      <c r="D15" s="358" t="s">
        <v>17</v>
      </c>
      <c r="E15" s="336" t="s">
        <v>9</v>
      </c>
      <c r="F15" s="336"/>
      <c r="G15" s="336" t="s">
        <v>294</v>
      </c>
      <c r="H15" s="336" t="s">
        <v>294</v>
      </c>
      <c r="I15" s="1155" t="s">
        <v>177</v>
      </c>
      <c r="J15" s="335"/>
      <c r="K15" s="359" t="s">
        <v>342</v>
      </c>
      <c r="L15" s="356" t="s">
        <v>16</v>
      </c>
      <c r="M15" s="335" t="s">
        <v>67</v>
      </c>
      <c r="N15" s="335"/>
      <c r="O15" s="335" t="s">
        <v>206</v>
      </c>
      <c r="P15" s="335" t="s">
        <v>206</v>
      </c>
      <c r="Q15" s="331" t="s">
        <v>64</v>
      </c>
      <c r="R15" s="270"/>
      <c r="S15" s="357" t="s">
        <v>77</v>
      </c>
      <c r="T15" s="337" t="s">
        <v>46</v>
      </c>
      <c r="U15" s="336" t="s">
        <v>8</v>
      </c>
      <c r="V15" s="336"/>
      <c r="W15" s="336" t="s">
        <v>206</v>
      </c>
      <c r="X15" s="336" t="s">
        <v>206</v>
      </c>
      <c r="Y15" s="336" t="s">
        <v>188</v>
      </c>
      <c r="Z15" s="355"/>
      <c r="AA15" s="357" t="s">
        <v>173</v>
      </c>
      <c r="AB15" s="292" t="s">
        <v>17</v>
      </c>
      <c r="AC15" s="336" t="s">
        <v>165</v>
      </c>
      <c r="AD15" s="336"/>
      <c r="AE15" s="336" t="s">
        <v>206</v>
      </c>
      <c r="AF15" s="298" t="s">
        <v>206</v>
      </c>
      <c r="AG15" s="338" t="s">
        <v>83</v>
      </c>
      <c r="AH15" s="325"/>
      <c r="AI15" s="325"/>
      <c r="AJ15" s="216"/>
      <c r="AK15" s="216"/>
      <c r="AL15" s="216"/>
      <c r="AM15"/>
      <c r="AN15"/>
      <c r="AO15"/>
      <c r="AP15"/>
      <c r="AQ15"/>
      <c r="AR15"/>
      <c r="AS15"/>
      <c r="AT15"/>
      <c r="AU15"/>
      <c r="AV15" s="63"/>
      <c r="AW15" s="63"/>
      <c r="AX15" s="63"/>
      <c r="AY15" s="63"/>
    </row>
    <row r="16" spans="1:51" s="3" customFormat="1" ht="18">
      <c r="A16" s="1265"/>
      <c r="B16" s="1246"/>
      <c r="C16" s="359" t="s">
        <v>292</v>
      </c>
      <c r="D16" s="356" t="s">
        <v>16</v>
      </c>
      <c r="E16" s="335" t="s">
        <v>9</v>
      </c>
      <c r="F16" s="335"/>
      <c r="G16" s="384" t="s">
        <v>47</v>
      </c>
      <c r="H16" s="384" t="s">
        <v>47</v>
      </c>
      <c r="I16" s="1155" t="s">
        <v>177</v>
      </c>
      <c r="J16" s="359"/>
      <c r="K16" s="1177"/>
      <c r="L16" s="1178"/>
      <c r="M16" s="1179"/>
      <c r="N16" s="1179"/>
      <c r="O16" s="1179"/>
      <c r="P16" s="1179"/>
      <c r="Q16" s="1180"/>
      <c r="R16" s="181"/>
      <c r="S16" s="1150" t="s">
        <v>429</v>
      </c>
      <c r="T16" s="1151" t="s">
        <v>16</v>
      </c>
      <c r="U16" s="1152" t="s">
        <v>73</v>
      </c>
      <c r="V16" s="1153"/>
      <c r="W16" s="1153" t="s">
        <v>204</v>
      </c>
      <c r="X16" s="1152" t="s">
        <v>204</v>
      </c>
      <c r="Y16" s="1156" t="s">
        <v>99</v>
      </c>
      <c r="Z16" s="189"/>
      <c r="AA16" s="293"/>
      <c r="AB16" s="360"/>
      <c r="AC16" s="335"/>
      <c r="AD16" s="335"/>
      <c r="AE16" s="359"/>
      <c r="AF16" s="197"/>
      <c r="AG16" s="332"/>
      <c r="AH16" s="325"/>
      <c r="AI16" s="325"/>
      <c r="AJ16" s="216"/>
      <c r="AK16" s="216"/>
      <c r="AL16" s="216"/>
      <c r="AM16"/>
      <c r="AN16"/>
      <c r="AO16"/>
      <c r="AP16"/>
      <c r="AQ16"/>
      <c r="AR16"/>
      <c r="AS16"/>
      <c r="AT16"/>
      <c r="AU16"/>
      <c r="AV16" s="64"/>
      <c r="AW16" s="64"/>
      <c r="AX16" s="64"/>
      <c r="AY16" s="64"/>
    </row>
    <row r="17" spans="1:53" s="3" customFormat="1" ht="18">
      <c r="A17" s="1265"/>
      <c r="B17" s="1246"/>
      <c r="C17" s="359"/>
      <c r="D17" s="356"/>
      <c r="E17" s="335"/>
      <c r="F17" s="335"/>
      <c r="G17" s="335"/>
      <c r="H17" s="335"/>
      <c r="I17" s="331"/>
      <c r="J17" s="359"/>
      <c r="K17" s="1065"/>
      <c r="L17" s="1067"/>
      <c r="M17" s="1066"/>
      <c r="N17" s="1066"/>
      <c r="O17" s="1066"/>
      <c r="P17" s="1066"/>
      <c r="Q17" s="1064"/>
      <c r="R17" s="181"/>
      <c r="S17" s="359"/>
      <c r="T17" s="291"/>
      <c r="U17" s="335"/>
      <c r="V17" s="335"/>
      <c r="W17" s="335"/>
      <c r="X17" s="335"/>
      <c r="Y17" s="335"/>
      <c r="Z17" s="189"/>
      <c r="AA17" s="293"/>
      <c r="AB17" s="360"/>
      <c r="AC17" s="335"/>
      <c r="AD17" s="335"/>
      <c r="AE17" s="359"/>
      <c r="AF17" s="197"/>
      <c r="AG17" s="346"/>
      <c r="AH17" s="325"/>
      <c r="AI17" s="325"/>
      <c r="AJ17" s="216"/>
      <c r="AK17" s="216"/>
      <c r="AL17" s="216"/>
      <c r="AM17" s="215"/>
      <c r="AN17" s="215"/>
      <c r="AO17" s="215"/>
      <c r="AP17" s="215"/>
      <c r="AQ17" s="215"/>
      <c r="AR17" s="215"/>
      <c r="AS17" s="215"/>
      <c r="AT17" s="215"/>
      <c r="AU17" s="215"/>
      <c r="AV17" s="64"/>
      <c r="AW17" s="64"/>
      <c r="AX17" s="64"/>
      <c r="AY17" s="64"/>
    </row>
    <row r="18" spans="1:53" s="3" customFormat="1" ht="18" customHeight="1">
      <c r="A18" s="1265"/>
      <c r="B18" s="1246"/>
      <c r="C18" s="335"/>
      <c r="D18" s="356"/>
      <c r="E18" s="335"/>
      <c r="F18" s="335"/>
      <c r="G18" s="335"/>
      <c r="H18" s="335"/>
      <c r="I18" s="331"/>
      <c r="J18" s="359"/>
      <c r="K18" s="359"/>
      <c r="L18" s="356"/>
      <c r="M18" s="335"/>
      <c r="N18" s="335"/>
      <c r="O18" s="335"/>
      <c r="P18" s="335"/>
      <c r="Q18" s="355"/>
      <c r="R18" s="181"/>
      <c r="S18" s="359"/>
      <c r="T18" s="360"/>
      <c r="U18" s="335"/>
      <c r="V18" s="335"/>
      <c r="W18" s="335"/>
      <c r="X18" s="335"/>
      <c r="Y18" s="335"/>
      <c r="Z18" s="189"/>
      <c r="AA18" s="293"/>
      <c r="AB18" s="360"/>
      <c r="AC18" s="359"/>
      <c r="AD18" s="359"/>
      <c r="AE18" s="359"/>
      <c r="AF18" s="197"/>
      <c r="AG18" s="346"/>
      <c r="AH18" s="325"/>
      <c r="AI18" s="325"/>
      <c r="AJ18" s="216"/>
      <c r="AK18" s="216"/>
      <c r="AL18" s="216"/>
      <c r="AM18"/>
      <c r="AN18"/>
      <c r="AO18"/>
      <c r="AP18"/>
      <c r="AQ18"/>
      <c r="AR18"/>
      <c r="AS18"/>
      <c r="AT18"/>
      <c r="AU18"/>
      <c r="AV18" s="64"/>
      <c r="AW18" s="64"/>
      <c r="AX18" s="64"/>
      <c r="AY18" s="64"/>
    </row>
    <row r="19" spans="1:53" s="8" customFormat="1" ht="18">
      <c r="A19" s="1265"/>
      <c r="B19" s="1247"/>
      <c r="C19" s="359"/>
      <c r="D19" s="356"/>
      <c r="E19" s="335"/>
      <c r="F19" s="335"/>
      <c r="G19" s="335"/>
      <c r="H19" s="335"/>
      <c r="I19" s="355"/>
      <c r="J19" s="335"/>
      <c r="K19" s="266"/>
      <c r="L19" s="347"/>
      <c r="M19" s="218"/>
      <c r="N19" s="218"/>
      <c r="O19" s="218"/>
      <c r="P19" s="218"/>
      <c r="Q19" s="190"/>
      <c r="R19" s="270"/>
      <c r="S19" s="359"/>
      <c r="T19" s="291"/>
      <c r="U19" s="335"/>
      <c r="V19" s="335"/>
      <c r="W19" s="335"/>
      <c r="X19" s="335"/>
      <c r="Y19" s="335"/>
      <c r="Z19" s="355"/>
      <c r="AA19" s="266"/>
      <c r="AB19" s="1141"/>
      <c r="AC19" s="218"/>
      <c r="AD19" s="218"/>
      <c r="AE19" s="218"/>
      <c r="AF19" s="198"/>
      <c r="AG19" s="218"/>
      <c r="AH19" s="325"/>
      <c r="AI19" s="325"/>
      <c r="AJ19" s="216"/>
      <c r="AK19" s="216"/>
      <c r="AL19" s="216"/>
      <c r="AM19"/>
      <c r="AN19"/>
      <c r="AO19"/>
      <c r="AP19"/>
      <c r="AQ19"/>
      <c r="AR19"/>
      <c r="AS19"/>
      <c r="AT19"/>
      <c r="AU19"/>
      <c r="AV19" s="63"/>
      <c r="AW19" s="63"/>
      <c r="AX19" s="63"/>
      <c r="AY19" s="63"/>
    </row>
    <row r="20" spans="1:53" s="8" customFormat="1" ht="18">
      <c r="A20" s="1265"/>
      <c r="B20" s="1245" t="s">
        <v>57</v>
      </c>
      <c r="C20" s="357" t="s">
        <v>340</v>
      </c>
      <c r="D20" s="358" t="s">
        <v>16</v>
      </c>
      <c r="E20" s="336" t="s">
        <v>105</v>
      </c>
      <c r="F20" s="336"/>
      <c r="G20" s="336" t="s">
        <v>206</v>
      </c>
      <c r="H20" s="336" t="s">
        <v>206</v>
      </c>
      <c r="I20" s="295" t="s">
        <v>65</v>
      </c>
      <c r="J20" s="335"/>
      <c r="K20" s="359" t="s">
        <v>221</v>
      </c>
      <c r="L20" s="360" t="s">
        <v>17</v>
      </c>
      <c r="M20" s="335" t="s">
        <v>139</v>
      </c>
      <c r="N20" s="335"/>
      <c r="O20" s="335" t="s">
        <v>48</v>
      </c>
      <c r="P20" s="335" t="s">
        <v>206</v>
      </c>
      <c r="Q20" s="274" t="s">
        <v>94</v>
      </c>
      <c r="R20" s="270"/>
      <c r="S20" s="357" t="s">
        <v>241</v>
      </c>
      <c r="T20" s="358" t="s">
        <v>16</v>
      </c>
      <c r="U20" s="336" t="s">
        <v>12</v>
      </c>
      <c r="V20" s="336"/>
      <c r="W20" s="336" t="s">
        <v>204</v>
      </c>
      <c r="X20" s="336" t="s">
        <v>204</v>
      </c>
      <c r="Y20" s="224" t="s">
        <v>88</v>
      </c>
      <c r="Z20" s="355"/>
      <c r="AA20" s="357" t="s">
        <v>173</v>
      </c>
      <c r="AB20" s="292" t="s">
        <v>17</v>
      </c>
      <c r="AC20" s="336" t="s">
        <v>165</v>
      </c>
      <c r="AD20" s="336"/>
      <c r="AE20" s="336" t="s">
        <v>206</v>
      </c>
      <c r="AF20" s="298" t="s">
        <v>206</v>
      </c>
      <c r="AG20" s="338" t="s">
        <v>83</v>
      </c>
      <c r="AH20" s="325"/>
      <c r="AI20" s="325"/>
      <c r="AJ20" s="216"/>
      <c r="AK20" s="216"/>
      <c r="AL20" s="216"/>
      <c r="AM20"/>
      <c r="AN20"/>
      <c r="AO20"/>
      <c r="AP20"/>
      <c r="AQ20"/>
      <c r="AR20"/>
      <c r="AS20"/>
      <c r="AT20"/>
      <c r="AU20"/>
      <c r="AV20" s="63"/>
      <c r="AW20" s="63"/>
      <c r="AX20" s="63"/>
      <c r="AY20" s="63"/>
    </row>
    <row r="21" spans="1:53" s="3" customFormat="1" ht="18">
      <c r="A21" s="1265"/>
      <c r="B21" s="1246"/>
      <c r="C21" s="1150"/>
      <c r="D21" s="1154"/>
      <c r="E21" s="1153"/>
      <c r="F21" s="1153"/>
      <c r="G21" s="1153"/>
      <c r="H21" s="1153"/>
      <c r="I21" s="1155"/>
      <c r="J21" s="359"/>
      <c r="K21" s="359"/>
      <c r="L21" s="356"/>
      <c r="M21" s="335"/>
      <c r="N21" s="335"/>
      <c r="O21" s="335"/>
      <c r="P21" s="335"/>
      <c r="Q21" s="355"/>
      <c r="R21" s="181"/>
      <c r="S21" s="359"/>
      <c r="T21" s="360"/>
      <c r="U21" s="335"/>
      <c r="V21" s="335"/>
      <c r="W21" s="335"/>
      <c r="X21" s="335"/>
      <c r="Y21" s="355"/>
      <c r="Z21" s="189"/>
      <c r="AA21" s="293"/>
      <c r="AB21" s="360"/>
      <c r="AC21" s="359"/>
      <c r="AD21" s="359"/>
      <c r="AE21" s="359"/>
      <c r="AF21" s="197"/>
      <c r="AG21" s="332"/>
      <c r="AH21" s="325"/>
      <c r="AI21" s="325"/>
      <c r="AJ21" s="216"/>
      <c r="AK21" s="216"/>
      <c r="AL21" s="216"/>
      <c r="AM21"/>
      <c r="AN21"/>
      <c r="AO21"/>
      <c r="AP21"/>
      <c r="AQ21"/>
      <c r="AR21"/>
      <c r="AS21"/>
      <c r="AT21"/>
      <c r="AU21"/>
      <c r="AV21" s="64"/>
      <c r="AW21" s="64"/>
      <c r="AX21" s="64"/>
      <c r="AY21" s="64"/>
    </row>
    <row r="22" spans="1:53" s="3" customFormat="1" ht="18">
      <c r="A22" s="1265"/>
      <c r="B22" s="1246"/>
      <c r="C22" s="359"/>
      <c r="D22" s="356"/>
      <c r="E22" s="335"/>
      <c r="F22" s="335"/>
      <c r="G22" s="335"/>
      <c r="H22" s="335"/>
      <c r="I22" s="331"/>
      <c r="J22" s="359"/>
      <c r="K22" s="351"/>
      <c r="L22" s="356"/>
      <c r="M22" s="331"/>
      <c r="N22" s="331"/>
      <c r="O22" s="331"/>
      <c r="P22" s="331"/>
      <c r="Q22" s="331"/>
      <c r="R22" s="181"/>
      <c r="S22" s="359"/>
      <c r="T22" s="360"/>
      <c r="U22" s="335"/>
      <c r="V22" s="335"/>
      <c r="W22" s="335"/>
      <c r="X22" s="335"/>
      <c r="Y22" s="355"/>
      <c r="Z22" s="189"/>
      <c r="AA22" s="293"/>
      <c r="AB22" s="360"/>
      <c r="AC22" s="359"/>
      <c r="AD22" s="359"/>
      <c r="AE22" s="359"/>
      <c r="AF22" s="197"/>
      <c r="AG22" s="346"/>
      <c r="AH22" s="325"/>
      <c r="AI22" s="325"/>
      <c r="AJ22" s="216"/>
      <c r="AK22" s="216"/>
      <c r="AL22" s="216"/>
      <c r="AM22" s="215"/>
      <c r="AN22" s="215"/>
      <c r="AO22" s="215"/>
      <c r="AP22" s="215"/>
      <c r="AQ22" s="215"/>
      <c r="AR22" s="215"/>
      <c r="AS22" s="215"/>
      <c r="AT22" s="215"/>
      <c r="AU22" s="215"/>
      <c r="AV22" s="64"/>
      <c r="AW22" s="64"/>
      <c r="AX22" s="64"/>
      <c r="AY22" s="64"/>
    </row>
    <row r="23" spans="1:53" s="3" customFormat="1" ht="18">
      <c r="A23" s="1265"/>
      <c r="B23" s="1246"/>
      <c r="C23" s="359"/>
      <c r="D23" s="356"/>
      <c r="E23" s="335"/>
      <c r="F23" s="335"/>
      <c r="G23" s="335"/>
      <c r="H23" s="335"/>
      <c r="I23" s="331"/>
      <c r="J23" s="359"/>
      <c r="K23" s="331"/>
      <c r="L23" s="356"/>
      <c r="M23" s="331"/>
      <c r="N23" s="331"/>
      <c r="O23" s="331"/>
      <c r="P23" s="331"/>
      <c r="Q23" s="331"/>
      <c r="R23" s="181"/>
      <c r="S23" s="359"/>
      <c r="T23" s="360"/>
      <c r="U23" s="335"/>
      <c r="V23" s="335"/>
      <c r="W23" s="335"/>
      <c r="X23" s="335"/>
      <c r="Y23" s="335"/>
      <c r="Z23" s="189"/>
      <c r="AA23" s="293"/>
      <c r="AB23" s="360"/>
      <c r="AC23" s="359"/>
      <c r="AD23" s="359"/>
      <c r="AE23" s="359"/>
      <c r="AF23" s="197"/>
      <c r="AG23" s="346"/>
      <c r="AH23" s="325"/>
      <c r="AI23" s="325"/>
      <c r="AJ23" s="216"/>
      <c r="AK23" s="216"/>
      <c r="AL23" s="216"/>
      <c r="AM23"/>
      <c r="AN23"/>
      <c r="AO23"/>
      <c r="AP23"/>
      <c r="AQ23"/>
      <c r="AR23"/>
      <c r="AS23"/>
      <c r="AT23"/>
      <c r="AU23"/>
      <c r="AV23" s="64"/>
      <c r="AW23" s="64"/>
      <c r="AX23" s="64"/>
      <c r="AY23" s="64"/>
    </row>
    <row r="24" spans="1:53" s="8" customFormat="1" ht="19.5" customHeight="1">
      <c r="A24" s="1265"/>
      <c r="B24" s="1247"/>
      <c r="C24" s="349"/>
      <c r="D24" s="347"/>
      <c r="E24" s="218"/>
      <c r="F24" s="218"/>
      <c r="G24" s="349"/>
      <c r="H24" s="349"/>
      <c r="I24" s="349"/>
      <c r="J24" s="335"/>
      <c r="K24" s="241"/>
      <c r="L24" s="241"/>
      <c r="M24" s="241"/>
      <c r="N24" s="241"/>
      <c r="O24" s="241"/>
      <c r="P24" s="241"/>
      <c r="Q24" s="241"/>
      <c r="R24" s="270"/>
      <c r="S24" s="359"/>
      <c r="T24" s="356"/>
      <c r="U24" s="335"/>
      <c r="V24" s="335"/>
      <c r="W24" s="335"/>
      <c r="X24" s="335"/>
      <c r="Y24" s="331"/>
      <c r="Z24" s="355"/>
      <c r="AA24" s="266"/>
      <c r="AB24" s="1141"/>
      <c r="AC24" s="218"/>
      <c r="AD24" s="218"/>
      <c r="AE24" s="218"/>
      <c r="AF24" s="198"/>
      <c r="AG24" s="218"/>
      <c r="AH24" s="325"/>
      <c r="AI24" s="325"/>
      <c r="AJ24" s="216"/>
      <c r="AK24" s="216"/>
      <c r="AL24" s="216"/>
      <c r="AM24"/>
      <c r="AN24"/>
      <c r="AO24"/>
      <c r="AP24"/>
      <c r="AQ24"/>
      <c r="AR24"/>
      <c r="AS24"/>
      <c r="AT24"/>
      <c r="AU24"/>
      <c r="AV24" s="63"/>
      <c r="AW24" s="63"/>
      <c r="AX24" s="63"/>
      <c r="AY24" s="63"/>
      <c r="AZ24" s="63"/>
      <c r="BA24" s="63"/>
    </row>
    <row r="25" spans="1:53" s="8" customFormat="1" ht="18">
      <c r="A25" s="1265"/>
      <c r="B25" s="1245" t="s">
        <v>58</v>
      </c>
      <c r="C25" s="357" t="s">
        <v>205</v>
      </c>
      <c r="D25" s="358" t="s">
        <v>16</v>
      </c>
      <c r="E25" s="336" t="s">
        <v>12</v>
      </c>
      <c r="F25" s="336"/>
      <c r="G25" s="336" t="s">
        <v>47</v>
      </c>
      <c r="H25" s="336" t="s">
        <v>47</v>
      </c>
      <c r="I25" s="295" t="s">
        <v>64</v>
      </c>
      <c r="J25" s="335"/>
      <c r="K25" s="895"/>
      <c r="L25" s="801"/>
      <c r="M25" s="898"/>
      <c r="N25" s="898"/>
      <c r="O25" s="898"/>
      <c r="P25" s="898"/>
      <c r="Q25" s="1181"/>
      <c r="R25" s="270"/>
      <c r="S25" s="1169" t="s">
        <v>429</v>
      </c>
      <c r="T25" s="1174" t="s">
        <v>16</v>
      </c>
      <c r="U25" s="1228" t="s">
        <v>427</v>
      </c>
      <c r="V25" s="1167"/>
      <c r="W25" s="1167" t="s">
        <v>204</v>
      </c>
      <c r="X25" s="1231" t="s">
        <v>204</v>
      </c>
      <c r="Y25" s="897" t="s">
        <v>88</v>
      </c>
      <c r="Z25" s="355"/>
      <c r="AA25" s="357"/>
      <c r="AB25" s="292"/>
      <c r="AC25" s="336"/>
      <c r="AD25" s="336"/>
      <c r="AE25" s="336"/>
      <c r="AF25" s="298"/>
      <c r="AG25" s="338"/>
      <c r="AH25" s="325"/>
      <c r="AI25" s="325"/>
      <c r="AJ25" s="216"/>
      <c r="AK25" s="216"/>
      <c r="AL25" s="216"/>
      <c r="AM25"/>
      <c r="AN25"/>
      <c r="AO25"/>
      <c r="AP25"/>
      <c r="AQ25"/>
      <c r="AR25"/>
      <c r="AS25"/>
      <c r="AT25"/>
      <c r="AU25"/>
      <c r="AV25" s="63"/>
      <c r="AW25" s="63"/>
      <c r="AX25" s="63"/>
      <c r="AY25" s="63"/>
    </row>
    <row r="26" spans="1:53" s="3" customFormat="1" ht="18">
      <c r="A26" s="1265"/>
      <c r="B26" s="1246"/>
      <c r="C26" s="1066" t="s">
        <v>291</v>
      </c>
      <c r="D26" s="356"/>
      <c r="E26" s="335"/>
      <c r="F26" s="335"/>
      <c r="G26" s="335"/>
      <c r="H26" s="335"/>
      <c r="I26" s="355"/>
      <c r="J26" s="359"/>
      <c r="K26" s="359"/>
      <c r="L26" s="356"/>
      <c r="M26" s="335"/>
      <c r="N26" s="335"/>
      <c r="O26" s="335"/>
      <c r="P26" s="335"/>
      <c r="Q26" s="355"/>
      <c r="R26" s="181"/>
      <c r="S26" s="1177"/>
      <c r="T26" s="1178"/>
      <c r="U26" s="1179"/>
      <c r="V26" s="1179"/>
      <c r="W26" s="1179"/>
      <c r="X26" s="1179"/>
      <c r="Y26" s="1186"/>
      <c r="Z26" s="189"/>
      <c r="AA26" s="359"/>
      <c r="AB26" s="356"/>
      <c r="AC26" s="335"/>
      <c r="AD26" s="335"/>
      <c r="AE26" s="335"/>
      <c r="AF26" s="222"/>
      <c r="AG26" s="335"/>
      <c r="AH26" s="325"/>
      <c r="AI26" s="325"/>
      <c r="AJ26" s="216"/>
      <c r="AK26" s="216"/>
      <c r="AL26" s="216"/>
      <c r="AM26"/>
      <c r="AN26"/>
      <c r="AO26"/>
      <c r="AP26"/>
      <c r="AQ26"/>
      <c r="AR26"/>
      <c r="AS26"/>
      <c r="AT26"/>
      <c r="AU26"/>
      <c r="AV26" s="64"/>
      <c r="AW26" s="64"/>
      <c r="AX26" s="64"/>
      <c r="AY26" s="64"/>
    </row>
    <row r="27" spans="1:53" s="3" customFormat="1" ht="18">
      <c r="A27" s="1265"/>
      <c r="B27" s="1246"/>
      <c r="C27" s="359"/>
      <c r="D27" s="356"/>
      <c r="E27" s="335"/>
      <c r="F27" s="335"/>
      <c r="G27" s="335"/>
      <c r="H27" s="335"/>
      <c r="I27" s="355"/>
      <c r="J27" s="359"/>
      <c r="K27" s="227"/>
      <c r="L27" s="360"/>
      <c r="M27" s="335"/>
      <c r="N27" s="335"/>
      <c r="O27" s="335"/>
      <c r="P27" s="335"/>
      <c r="Q27" s="274"/>
      <c r="R27" s="181"/>
      <c r="S27" s="1033"/>
      <c r="T27" s="1067"/>
      <c r="U27" s="1064"/>
      <c r="V27" s="1064"/>
      <c r="W27" s="1064"/>
      <c r="X27" s="1064"/>
      <c r="Y27" s="331"/>
      <c r="Z27" s="189"/>
      <c r="AA27" s="359"/>
      <c r="AB27" s="356"/>
      <c r="AC27" s="335"/>
      <c r="AD27" s="335"/>
      <c r="AE27" s="335"/>
      <c r="AF27" s="222"/>
      <c r="AG27" s="335"/>
      <c r="AH27" s="325"/>
      <c r="AI27" s="325"/>
      <c r="AJ27" s="216"/>
      <c r="AK27" s="216"/>
      <c r="AL27" s="216"/>
      <c r="AM27" s="215"/>
      <c r="AN27" s="215"/>
      <c r="AO27" s="215"/>
      <c r="AP27" s="215"/>
      <c r="AQ27" s="215"/>
      <c r="AR27" s="215"/>
      <c r="AS27" s="215"/>
      <c r="AT27" s="215"/>
      <c r="AU27" s="215"/>
      <c r="AV27" s="64"/>
      <c r="AW27" s="64"/>
      <c r="AX27" s="64"/>
      <c r="AY27" s="64"/>
    </row>
    <row r="28" spans="1:53" s="3" customFormat="1" ht="18">
      <c r="A28" s="1265"/>
      <c r="B28" s="1246"/>
      <c r="C28" s="1066"/>
      <c r="D28" s="356"/>
      <c r="E28" s="335"/>
      <c r="F28" s="335"/>
      <c r="G28" s="335"/>
      <c r="H28" s="335"/>
      <c r="I28" s="355"/>
      <c r="J28" s="359"/>
      <c r="K28" s="331"/>
      <c r="L28" s="356"/>
      <c r="M28" s="331"/>
      <c r="N28" s="331"/>
      <c r="O28" s="331"/>
      <c r="P28" s="331"/>
      <c r="Q28" s="331"/>
      <c r="R28" s="181"/>
      <c r="S28" s="351"/>
      <c r="T28" s="356"/>
      <c r="U28" s="331"/>
      <c r="V28" s="331"/>
      <c r="W28" s="331"/>
      <c r="X28" s="331"/>
      <c r="Y28" s="355"/>
      <c r="Z28" s="189"/>
      <c r="AA28" s="359"/>
      <c r="AB28" s="291"/>
      <c r="AC28" s="335"/>
      <c r="AD28" s="335"/>
      <c r="AE28" s="335"/>
      <c r="AF28" s="335"/>
      <c r="AG28" s="332"/>
      <c r="AH28" s="325"/>
      <c r="AI28" s="325"/>
      <c r="AJ28" s="216"/>
      <c r="AK28" s="216"/>
      <c r="AL28" s="216"/>
      <c r="AM28"/>
      <c r="AN28"/>
      <c r="AO28"/>
      <c r="AP28"/>
      <c r="AQ28"/>
      <c r="AR28"/>
      <c r="AS28"/>
      <c r="AT28"/>
      <c r="AU28"/>
      <c r="AV28" s="64"/>
      <c r="AW28" s="64"/>
      <c r="AX28" s="64"/>
      <c r="AY28" s="64"/>
    </row>
    <row r="29" spans="1:53" s="8" customFormat="1" ht="18">
      <c r="A29" s="1265"/>
      <c r="B29" s="1247"/>
      <c r="C29" s="266"/>
      <c r="D29" s="347"/>
      <c r="E29" s="218"/>
      <c r="F29" s="218"/>
      <c r="G29" s="218"/>
      <c r="H29" s="218"/>
      <c r="I29" s="190"/>
      <c r="J29" s="335"/>
      <c r="K29" s="241"/>
      <c r="L29" s="241"/>
      <c r="M29" s="241"/>
      <c r="N29" s="241"/>
      <c r="O29" s="241"/>
      <c r="P29" s="241"/>
      <c r="Q29" s="241"/>
      <c r="R29" s="270"/>
      <c r="S29" s="359"/>
      <c r="T29" s="291"/>
      <c r="U29" s="335"/>
      <c r="V29" s="335"/>
      <c r="W29" s="335"/>
      <c r="X29" s="335"/>
      <c r="Y29" s="332"/>
      <c r="Z29" s="355"/>
      <c r="AA29" s="246"/>
      <c r="AB29" s="221"/>
      <c r="AC29" s="202"/>
      <c r="AD29" s="247"/>
      <c r="AE29" s="247"/>
      <c r="AF29" s="257"/>
      <c r="AG29" s="247"/>
      <c r="AH29" s="325"/>
      <c r="AI29" s="325"/>
      <c r="AJ29" s="216"/>
      <c r="AK29" s="216"/>
      <c r="AL29" s="216"/>
      <c r="AM29"/>
      <c r="AN29"/>
      <c r="AO29"/>
      <c r="AP29"/>
      <c r="AQ29"/>
      <c r="AR29"/>
      <c r="AS29"/>
      <c r="AT29"/>
      <c r="AU29"/>
      <c r="AV29" s="63"/>
      <c r="AW29" s="63"/>
      <c r="AX29" s="63"/>
      <c r="AY29" s="63"/>
    </row>
    <row r="30" spans="1:53" s="8" customFormat="1" ht="18">
      <c r="A30" s="1265"/>
      <c r="B30" s="1245" t="s">
        <v>59</v>
      </c>
      <c r="C30" s="359"/>
      <c r="D30" s="356"/>
      <c r="E30" s="355"/>
      <c r="F30" s="316"/>
      <c r="G30" s="355"/>
      <c r="H30" s="331"/>
      <c r="I30" s="317"/>
      <c r="J30" s="335"/>
      <c r="K30" s="357"/>
      <c r="L30" s="358"/>
      <c r="M30" s="336"/>
      <c r="N30" s="336"/>
      <c r="O30" s="336"/>
      <c r="P30" s="336"/>
      <c r="Q30" s="224"/>
      <c r="R30" s="222"/>
      <c r="S30" s="1187"/>
      <c r="T30" s="1184"/>
      <c r="U30" s="1185"/>
      <c r="V30" s="1185"/>
      <c r="W30" s="1185"/>
      <c r="X30" s="1185"/>
      <c r="Y30" s="1188"/>
      <c r="Z30" s="335"/>
      <c r="AA30" s="296"/>
      <c r="AB30" s="294"/>
      <c r="AC30" s="297"/>
      <c r="AD30" s="297"/>
      <c r="AE30" s="297"/>
      <c r="AF30" s="297"/>
      <c r="AG30" s="297"/>
      <c r="AH30" s="325"/>
      <c r="AI30" s="325"/>
      <c r="AJ30" s="216"/>
      <c r="AK30" s="216"/>
      <c r="AL30" s="216"/>
      <c r="AM30"/>
      <c r="AN30"/>
      <c r="AO30"/>
      <c r="AP30"/>
      <c r="AQ30"/>
      <c r="AR30"/>
      <c r="AS30"/>
      <c r="AT30"/>
      <c r="AU30"/>
      <c r="AV30" s="63"/>
      <c r="AW30" s="63"/>
      <c r="AX30" s="63"/>
      <c r="AY30" s="63"/>
    </row>
    <row r="31" spans="1:53" s="8" customFormat="1" ht="18">
      <c r="A31" s="1265"/>
      <c r="B31" s="1246"/>
      <c r="C31" s="293"/>
      <c r="D31" s="360"/>
      <c r="E31" s="335"/>
      <c r="F31" s="335"/>
      <c r="G31" s="335"/>
      <c r="H31" s="335"/>
      <c r="I31" s="274"/>
      <c r="J31" s="335"/>
      <c r="K31" s="293"/>
      <c r="L31" s="360"/>
      <c r="M31" s="335"/>
      <c r="N31" s="335"/>
      <c r="O31" s="335"/>
      <c r="P31" s="274"/>
      <c r="Q31" s="41"/>
      <c r="R31" s="222"/>
      <c r="S31" s="1189"/>
      <c r="T31" s="1178"/>
      <c r="U31" s="1180"/>
      <c r="V31" s="1180"/>
      <c r="W31" s="1180"/>
      <c r="X31" s="1180"/>
      <c r="Y31" s="1179"/>
      <c r="Z31" s="335"/>
      <c r="AA31" s="359"/>
      <c r="AB31" s="360"/>
      <c r="AC31" s="335"/>
      <c r="AD31" s="335"/>
      <c r="AE31" s="335"/>
      <c r="AF31" s="222"/>
      <c r="AG31" s="332"/>
      <c r="AH31" s="325"/>
      <c r="AI31" s="325"/>
      <c r="AJ31" s="216"/>
      <c r="AK31" s="216"/>
      <c r="AL31" s="216"/>
      <c r="AM31" s="215"/>
      <c r="AN31" s="215"/>
      <c r="AO31" s="215"/>
      <c r="AP31" s="215"/>
      <c r="AQ31" s="215"/>
      <c r="AR31" s="215"/>
      <c r="AS31" s="215"/>
      <c r="AT31" s="215"/>
      <c r="AU31" s="215"/>
      <c r="AV31" s="169"/>
      <c r="AW31" s="169"/>
      <c r="AX31" s="169"/>
      <c r="AY31" s="169"/>
    </row>
    <row r="32" spans="1:53" s="3" customFormat="1" ht="18">
      <c r="A32" s="1265"/>
      <c r="B32" s="1246"/>
      <c r="C32" s="293"/>
      <c r="D32" s="360"/>
      <c r="E32" s="335"/>
      <c r="F32" s="335"/>
      <c r="G32" s="335"/>
      <c r="H32" s="335"/>
      <c r="I32" s="274"/>
      <c r="J32" s="359"/>
      <c r="K32" s="227"/>
      <c r="L32" s="360"/>
      <c r="M32" s="335"/>
      <c r="N32" s="335"/>
      <c r="O32" s="335"/>
      <c r="P32" s="335"/>
      <c r="Q32" s="274"/>
      <c r="R32" s="197"/>
      <c r="S32" s="359"/>
      <c r="T32" s="1142"/>
      <c r="U32" s="359"/>
      <c r="V32" s="359"/>
      <c r="W32" s="359"/>
      <c r="X32" s="359"/>
      <c r="Y32" s="189"/>
      <c r="Z32" s="359"/>
      <c r="AA32" s="359"/>
      <c r="AB32" s="356"/>
      <c r="AC32" s="335"/>
      <c r="AD32" s="335"/>
      <c r="AE32" s="359"/>
      <c r="AF32" s="359"/>
      <c r="AG32" s="346"/>
      <c r="AH32" s="325"/>
      <c r="AI32" s="325"/>
      <c r="AJ32" s="216"/>
      <c r="AK32" s="216"/>
      <c r="AL32" s="216"/>
      <c r="AM32"/>
      <c r="AN32"/>
      <c r="AO32"/>
      <c r="AP32"/>
      <c r="AQ32"/>
      <c r="AR32"/>
      <c r="AS32"/>
      <c r="AT32"/>
      <c r="AU32"/>
      <c r="AV32" s="64"/>
      <c r="AW32" s="64"/>
      <c r="AX32" s="64"/>
      <c r="AY32" s="64"/>
    </row>
    <row r="33" spans="1:51" s="3" customFormat="1" ht="18">
      <c r="A33" s="1265"/>
      <c r="B33" s="1246"/>
      <c r="C33" s="359"/>
      <c r="D33" s="356"/>
      <c r="E33" s="335"/>
      <c r="F33" s="335"/>
      <c r="G33" s="335"/>
      <c r="H33" s="335"/>
      <c r="I33" s="355"/>
      <c r="J33" s="359"/>
      <c r="K33" s="331"/>
      <c r="L33" s="356"/>
      <c r="M33" s="335"/>
      <c r="N33" s="335"/>
      <c r="O33" s="335"/>
      <c r="P33" s="335"/>
      <c r="Q33" s="331"/>
      <c r="R33" s="197"/>
      <c r="S33" s="359"/>
      <c r="T33" s="1142"/>
      <c r="U33" s="359"/>
      <c r="V33" s="359"/>
      <c r="W33" s="359"/>
      <c r="X33" s="359"/>
      <c r="Y33" s="189"/>
      <c r="Z33" s="359"/>
      <c r="AA33" s="359"/>
      <c r="AB33" s="356"/>
      <c r="AC33" s="359"/>
      <c r="AD33" s="359"/>
      <c r="AE33" s="359"/>
      <c r="AF33" s="359"/>
      <c r="AG33" s="346"/>
      <c r="AH33" s="325"/>
      <c r="AI33" s="325"/>
      <c r="AJ33" s="216"/>
      <c r="AK33" s="216"/>
      <c r="AL33" s="216"/>
      <c r="AM33"/>
      <c r="AN33"/>
      <c r="AO33"/>
      <c r="AP33"/>
      <c r="AQ33"/>
      <c r="AR33"/>
      <c r="AS33"/>
      <c r="AT33"/>
      <c r="AU33"/>
      <c r="AV33" s="64"/>
      <c r="AW33" s="64"/>
      <c r="AX33" s="64"/>
      <c r="AY33" s="64"/>
    </row>
    <row r="34" spans="1:51" s="8" customFormat="1" ht="18">
      <c r="A34" s="1266"/>
      <c r="B34" s="1247"/>
      <c r="C34" s="266"/>
      <c r="D34" s="347"/>
      <c r="E34" s="218"/>
      <c r="F34" s="218"/>
      <c r="G34" s="218"/>
      <c r="H34" s="218"/>
      <c r="I34" s="190"/>
      <c r="J34" s="335"/>
      <c r="K34" s="241"/>
      <c r="L34" s="241"/>
      <c r="M34" s="241"/>
      <c r="N34" s="241"/>
      <c r="O34" s="241"/>
      <c r="P34" s="241"/>
      <c r="Q34" s="241"/>
      <c r="R34" s="222"/>
      <c r="S34" s="266"/>
      <c r="T34" s="1143"/>
      <c r="U34" s="218"/>
      <c r="V34" s="218"/>
      <c r="W34" s="218"/>
      <c r="X34" s="218"/>
      <c r="Y34" s="190"/>
      <c r="Z34" s="335"/>
      <c r="AA34" s="266"/>
      <c r="AB34" s="347"/>
      <c r="AC34" s="218"/>
      <c r="AD34" s="218"/>
      <c r="AE34" s="218"/>
      <c r="AF34" s="218"/>
      <c r="AG34" s="218"/>
      <c r="AH34" s="325"/>
      <c r="AI34" s="325"/>
      <c r="AJ34" s="216"/>
      <c r="AK34" s="216"/>
      <c r="AL34" s="216"/>
      <c r="AM34"/>
      <c r="AN34"/>
      <c r="AO34"/>
      <c r="AP34"/>
      <c r="AQ34"/>
      <c r="AR34"/>
      <c r="AS34"/>
      <c r="AT34"/>
      <c r="AU34"/>
      <c r="AV34" s="63"/>
      <c r="AW34" s="63"/>
      <c r="AX34" s="63"/>
      <c r="AY34" s="63"/>
    </row>
    <row r="35" spans="1:51" ht="18">
      <c r="A35" s="25"/>
      <c r="B35" s="16"/>
      <c r="C35" s="204"/>
      <c r="D35" s="223"/>
      <c r="E35" s="204"/>
      <c r="F35" s="204"/>
      <c r="G35" s="204"/>
      <c r="H35" s="204"/>
      <c r="I35" s="194"/>
      <c r="J35" s="335"/>
      <c r="K35" s="205"/>
      <c r="L35" s="223"/>
      <c r="M35" s="204"/>
      <c r="N35" s="204"/>
      <c r="O35" s="204"/>
      <c r="P35" s="204"/>
      <c r="Q35" s="183"/>
      <c r="R35" s="355"/>
      <c r="S35" s="195"/>
      <c r="T35" s="223"/>
      <c r="U35" s="204"/>
      <c r="V35" s="204"/>
      <c r="W35" s="204"/>
      <c r="X35" s="204"/>
      <c r="Y35" s="194"/>
      <c r="Z35" s="355"/>
      <c r="AA35" s="205"/>
      <c r="AB35" s="223"/>
      <c r="AC35" s="204"/>
      <c r="AD35" s="204"/>
      <c r="AE35" s="204"/>
      <c r="AF35" s="204"/>
      <c r="AG35" s="214"/>
      <c r="AH35" s="325"/>
      <c r="AI35" s="325"/>
      <c r="AJ35" s="216"/>
      <c r="AK35" s="216"/>
      <c r="AL35" s="216"/>
    </row>
    <row r="36" spans="1:51" s="8" customFormat="1" ht="18">
      <c r="A36" s="1264" t="s">
        <v>50</v>
      </c>
      <c r="B36" s="1245" t="s">
        <v>54</v>
      </c>
      <c r="C36" s="1150" t="s">
        <v>379</v>
      </c>
      <c r="D36" s="1151" t="s">
        <v>17</v>
      </c>
      <c r="E36" s="1153" t="s">
        <v>139</v>
      </c>
      <c r="F36" s="1153"/>
      <c r="G36" s="1153" t="s">
        <v>48</v>
      </c>
      <c r="H36" s="1153" t="s">
        <v>206</v>
      </c>
      <c r="I36" s="1162" t="s">
        <v>94</v>
      </c>
      <c r="J36" s="335"/>
      <c r="K36" s="357" t="s">
        <v>219</v>
      </c>
      <c r="L36" s="292" t="s">
        <v>16</v>
      </c>
      <c r="M36" s="336" t="s">
        <v>12</v>
      </c>
      <c r="N36" s="336"/>
      <c r="O36" s="336" t="s">
        <v>47</v>
      </c>
      <c r="P36" s="336" t="s">
        <v>47</v>
      </c>
      <c r="Q36" s="224" t="s">
        <v>64</v>
      </c>
      <c r="R36" s="270"/>
      <c r="S36" s="1144" t="s">
        <v>234</v>
      </c>
      <c r="T36" s="358" t="s">
        <v>16</v>
      </c>
      <c r="U36" s="295" t="s">
        <v>187</v>
      </c>
      <c r="V36" s="295"/>
      <c r="W36" s="295" t="s">
        <v>206</v>
      </c>
      <c r="X36" s="295" t="s">
        <v>206</v>
      </c>
      <c r="Y36" s="338" t="s">
        <v>97</v>
      </c>
      <c r="Z36" s="355"/>
      <c r="AA36" s="357" t="s">
        <v>173</v>
      </c>
      <c r="AB36" s="292" t="s">
        <v>17</v>
      </c>
      <c r="AC36" s="336" t="s">
        <v>165</v>
      </c>
      <c r="AD36" s="336"/>
      <c r="AE36" s="336" t="s">
        <v>206</v>
      </c>
      <c r="AF36" s="298" t="s">
        <v>206</v>
      </c>
      <c r="AG36" s="338" t="s">
        <v>83</v>
      </c>
      <c r="AH36" s="325"/>
      <c r="AI36" s="325"/>
      <c r="AJ36" s="216"/>
      <c r="AK36" s="216"/>
      <c r="AL36" s="216"/>
      <c r="AM36"/>
      <c r="AN36"/>
      <c r="AO36"/>
      <c r="AP36"/>
      <c r="AQ36"/>
      <c r="AR36"/>
      <c r="AS36"/>
      <c r="AT36"/>
      <c r="AU36"/>
      <c r="AV36" s="63"/>
      <c r="AW36" s="63"/>
      <c r="AX36" s="63"/>
      <c r="AY36" s="63"/>
    </row>
    <row r="37" spans="1:51" s="3" customFormat="1" ht="18">
      <c r="A37" s="1265"/>
      <c r="B37" s="1246"/>
      <c r="C37" s="1150" t="s">
        <v>22</v>
      </c>
      <c r="D37" s="1154" t="s">
        <v>199</v>
      </c>
      <c r="E37" s="1153" t="s">
        <v>14</v>
      </c>
      <c r="F37" s="1153"/>
      <c r="G37" s="1153" t="s">
        <v>204</v>
      </c>
      <c r="H37" s="1153" t="s">
        <v>204</v>
      </c>
      <c r="I37" s="1155" t="s">
        <v>100</v>
      </c>
      <c r="J37" s="359"/>
      <c r="K37" s="335"/>
      <c r="L37" s="356"/>
      <c r="M37" s="335"/>
      <c r="N37" s="335"/>
      <c r="O37" s="335"/>
      <c r="P37" s="335"/>
      <c r="Q37" s="355"/>
      <c r="R37" s="181"/>
      <c r="S37" s="1150" t="s">
        <v>287</v>
      </c>
      <c r="T37" s="1154" t="s">
        <v>16</v>
      </c>
      <c r="U37" s="1155" t="s">
        <v>108</v>
      </c>
      <c r="V37" s="1155"/>
      <c r="W37" s="1155" t="s">
        <v>204</v>
      </c>
      <c r="X37" s="1155" t="s">
        <v>204</v>
      </c>
      <c r="Y37" s="1156" t="s">
        <v>134</v>
      </c>
      <c r="Z37" s="189"/>
      <c r="AA37" s="293"/>
      <c r="AB37" s="360"/>
      <c r="AC37" s="335"/>
      <c r="AD37" s="335"/>
      <c r="AE37" s="359"/>
      <c r="AF37" s="197"/>
      <c r="AG37" s="332"/>
      <c r="AH37" s="325"/>
      <c r="AI37" s="325"/>
      <c r="AJ37" s="216"/>
      <c r="AK37" s="216"/>
      <c r="AL37" s="216"/>
      <c r="AM37"/>
      <c r="AN37"/>
      <c r="AO37"/>
      <c r="AP37"/>
      <c r="AQ37"/>
      <c r="AR37"/>
      <c r="AS37"/>
      <c r="AT37"/>
      <c r="AU37"/>
      <c r="AV37" s="64"/>
      <c r="AW37" s="64"/>
      <c r="AX37" s="64"/>
      <c r="AY37" s="64"/>
    </row>
    <row r="38" spans="1:51" s="3" customFormat="1" ht="18">
      <c r="A38" s="1265"/>
      <c r="B38" s="1246"/>
      <c r="C38" s="359"/>
      <c r="D38" s="291"/>
      <c r="E38" s="335"/>
      <c r="F38" s="335"/>
      <c r="G38" s="335"/>
      <c r="H38" s="335"/>
      <c r="I38" s="332"/>
      <c r="J38" s="359"/>
      <c r="K38" s="335"/>
      <c r="L38" s="356"/>
      <c r="M38" s="335"/>
      <c r="N38" s="335"/>
      <c r="O38" s="335"/>
      <c r="P38" s="335"/>
      <c r="Q38" s="355"/>
      <c r="R38" s="181"/>
      <c r="S38" s="1065"/>
      <c r="T38" s="1052"/>
      <c r="U38" s="1066"/>
      <c r="V38" s="1066"/>
      <c r="W38" s="1066"/>
      <c r="X38" s="1066"/>
      <c r="Y38" s="1066"/>
      <c r="Z38" s="189"/>
      <c r="AA38" s="359"/>
      <c r="AB38" s="356"/>
      <c r="AC38" s="335"/>
      <c r="AD38" s="335"/>
      <c r="AE38" s="335"/>
      <c r="AF38" s="222"/>
      <c r="AG38" s="335"/>
      <c r="AH38" s="325"/>
      <c r="AI38" s="325"/>
      <c r="AJ38" s="216"/>
      <c r="AK38" s="216"/>
      <c r="AL38" s="216"/>
      <c r="AM38" s="215"/>
      <c r="AN38" s="215"/>
      <c r="AO38" s="215"/>
      <c r="AP38" s="215"/>
      <c r="AQ38" s="215"/>
      <c r="AR38" s="215"/>
      <c r="AS38" s="215"/>
      <c r="AT38" s="215"/>
      <c r="AU38" s="215"/>
      <c r="AV38" s="64"/>
      <c r="AW38" s="64"/>
      <c r="AX38" s="64"/>
      <c r="AY38" s="64"/>
    </row>
    <row r="39" spans="1:51" s="3" customFormat="1" ht="18">
      <c r="A39" s="1265"/>
      <c r="B39" s="1246"/>
      <c r="C39" s="359"/>
      <c r="D39" s="356"/>
      <c r="E39" s="335"/>
      <c r="F39" s="335"/>
      <c r="G39" s="335"/>
      <c r="H39" s="335"/>
      <c r="I39" s="355"/>
      <c r="J39" s="359"/>
      <c r="K39" s="359"/>
      <c r="L39" s="356"/>
      <c r="M39" s="335"/>
      <c r="N39" s="335"/>
      <c r="O39" s="335"/>
      <c r="P39" s="335"/>
      <c r="Q39" s="355"/>
      <c r="R39" s="181"/>
      <c r="S39" s="1065"/>
      <c r="T39" s="1067"/>
      <c r="U39" s="1066"/>
      <c r="V39" s="1066"/>
      <c r="W39" s="1066"/>
      <c r="X39" s="1066"/>
      <c r="Y39" s="1062"/>
      <c r="Z39" s="189"/>
      <c r="AA39" s="359"/>
      <c r="AB39" s="291"/>
      <c r="AC39" s="335"/>
      <c r="AD39" s="335"/>
      <c r="AE39" s="335"/>
      <c r="AF39" s="335"/>
      <c r="AG39" s="332"/>
      <c r="AH39" s="325"/>
      <c r="AI39" s="325"/>
      <c r="AJ39" s="216"/>
      <c r="AK39" s="216"/>
      <c r="AL39" s="216"/>
      <c r="AM39"/>
      <c r="AN39"/>
      <c r="AO39"/>
      <c r="AP39"/>
      <c r="AQ39"/>
      <c r="AR39"/>
      <c r="AS39"/>
      <c r="AT39"/>
      <c r="AU39"/>
      <c r="AV39" s="64"/>
      <c r="AW39" s="64"/>
      <c r="AX39" s="64"/>
      <c r="AY39" s="64"/>
    </row>
    <row r="40" spans="1:51" s="8" customFormat="1" ht="18">
      <c r="A40" s="1265"/>
      <c r="B40" s="1247"/>
      <c r="C40" s="359"/>
      <c r="D40" s="356"/>
      <c r="E40" s="335"/>
      <c r="F40" s="335"/>
      <c r="G40" s="335"/>
      <c r="H40" s="335"/>
      <c r="I40" s="355"/>
      <c r="J40" s="335"/>
      <c r="K40" s="193"/>
      <c r="L40" s="193"/>
      <c r="M40" s="193"/>
      <c r="N40" s="193"/>
      <c r="O40" s="193"/>
      <c r="P40" s="193"/>
      <c r="Q40" s="193"/>
      <c r="R40" s="270"/>
      <c r="S40" s="266"/>
      <c r="T40" s="254"/>
      <c r="U40" s="218"/>
      <c r="V40" s="218"/>
      <c r="W40" s="218"/>
      <c r="X40" s="218"/>
      <c r="Y40" s="218"/>
      <c r="Z40" s="355"/>
      <c r="AA40" s="246"/>
      <c r="AB40" s="221"/>
      <c r="AC40" s="202"/>
      <c r="AD40" s="247"/>
      <c r="AE40" s="247"/>
      <c r="AF40" s="257"/>
      <c r="AG40" s="247"/>
      <c r="AH40" s="325"/>
      <c r="AI40" s="325"/>
      <c r="AJ40" s="216"/>
      <c r="AK40" s="216"/>
      <c r="AL40" s="216"/>
      <c r="AM40"/>
      <c r="AN40"/>
      <c r="AO40"/>
      <c r="AP40"/>
      <c r="AQ40"/>
      <c r="AR40"/>
      <c r="AS40"/>
      <c r="AT40"/>
      <c r="AU40"/>
      <c r="AV40" s="63"/>
      <c r="AW40" s="63"/>
      <c r="AX40" s="63"/>
      <c r="AY40" s="63"/>
    </row>
    <row r="41" spans="1:51" s="8" customFormat="1" ht="18">
      <c r="A41" s="1265"/>
      <c r="B41" s="1245" t="s">
        <v>55</v>
      </c>
      <c r="C41" s="357" t="s">
        <v>314</v>
      </c>
      <c r="D41" s="358" t="s">
        <v>17</v>
      </c>
      <c r="E41" s="336" t="s">
        <v>9</v>
      </c>
      <c r="F41" s="336"/>
      <c r="G41" s="336" t="s">
        <v>206</v>
      </c>
      <c r="H41" s="336" t="s">
        <v>206</v>
      </c>
      <c r="I41" s="295" t="s">
        <v>102</v>
      </c>
      <c r="J41" s="335"/>
      <c r="K41" s="359" t="s">
        <v>273</v>
      </c>
      <c r="L41" s="360" t="s">
        <v>16</v>
      </c>
      <c r="M41" s="335" t="s">
        <v>139</v>
      </c>
      <c r="N41" s="335"/>
      <c r="O41" s="335" t="s">
        <v>206</v>
      </c>
      <c r="P41" s="335" t="s">
        <v>206</v>
      </c>
      <c r="Q41" s="355" t="s">
        <v>65</v>
      </c>
      <c r="R41" s="270"/>
      <c r="S41" s="1055" t="s">
        <v>287</v>
      </c>
      <c r="T41" s="1057" t="s">
        <v>16</v>
      </c>
      <c r="U41" s="1053" t="s">
        <v>108</v>
      </c>
      <c r="V41" s="1053"/>
      <c r="W41" s="1053" t="s">
        <v>204</v>
      </c>
      <c r="X41" s="1053" t="s">
        <v>204</v>
      </c>
      <c r="Y41" s="355" t="s">
        <v>134</v>
      </c>
      <c r="Z41" s="355"/>
      <c r="AA41" s="346" t="s">
        <v>247</v>
      </c>
      <c r="AB41" s="356" t="s">
        <v>199</v>
      </c>
      <c r="AC41" s="336" t="s">
        <v>248</v>
      </c>
      <c r="AD41" s="335"/>
      <c r="AE41" s="335" t="s">
        <v>206</v>
      </c>
      <c r="AF41" s="335" t="s">
        <v>206</v>
      </c>
      <c r="AG41" s="363" t="s">
        <v>99</v>
      </c>
      <c r="AH41" s="325"/>
      <c r="AI41" s="325"/>
      <c r="AJ41" s="216"/>
      <c r="AK41" s="216"/>
      <c r="AL41" s="216"/>
      <c r="AM41"/>
      <c r="AN41"/>
      <c r="AO41"/>
      <c r="AP41"/>
      <c r="AQ41"/>
      <c r="AR41"/>
      <c r="AS41"/>
      <c r="AT41"/>
      <c r="AU41"/>
      <c r="AV41" s="63"/>
      <c r="AW41" s="63"/>
      <c r="AX41" s="63"/>
      <c r="AY41" s="63"/>
    </row>
    <row r="42" spans="1:51" s="3" customFormat="1" ht="18">
      <c r="A42" s="1265"/>
      <c r="B42" s="1246"/>
      <c r="C42" s="1150" t="s">
        <v>173</v>
      </c>
      <c r="D42" s="1154" t="s">
        <v>17</v>
      </c>
      <c r="E42" s="1153" t="s">
        <v>165</v>
      </c>
      <c r="F42" s="1153"/>
      <c r="G42" s="1153" t="s">
        <v>204</v>
      </c>
      <c r="H42" s="1153" t="s">
        <v>204</v>
      </c>
      <c r="I42" s="1155" t="s">
        <v>83</v>
      </c>
      <c r="J42" s="359"/>
      <c r="K42" s="1065" t="s">
        <v>260</v>
      </c>
      <c r="L42" s="1067" t="s">
        <v>17</v>
      </c>
      <c r="M42" s="1066" t="s">
        <v>112</v>
      </c>
      <c r="N42" s="1066"/>
      <c r="O42" s="1066" t="s">
        <v>204</v>
      </c>
      <c r="P42" s="1066" t="s">
        <v>204</v>
      </c>
      <c r="Q42" s="697" t="s">
        <v>148</v>
      </c>
      <c r="R42" s="270"/>
      <c r="S42" s="351" t="s">
        <v>234</v>
      </c>
      <c r="T42" s="356" t="s">
        <v>16</v>
      </c>
      <c r="U42" s="331" t="s">
        <v>187</v>
      </c>
      <c r="V42" s="331"/>
      <c r="W42" s="331" t="s">
        <v>206</v>
      </c>
      <c r="X42" s="331" t="s">
        <v>206</v>
      </c>
      <c r="Y42" s="332" t="s">
        <v>97</v>
      </c>
      <c r="Z42" s="355"/>
      <c r="AA42" s="359"/>
      <c r="AB42" s="356"/>
      <c r="AC42" s="335"/>
      <c r="AD42" s="335"/>
      <c r="AE42" s="335"/>
      <c r="AF42" s="335"/>
      <c r="AG42" s="363" t="s">
        <v>128</v>
      </c>
      <c r="AH42" s="325"/>
      <c r="AI42" s="325"/>
      <c r="AJ42" s="216"/>
      <c r="AK42" s="216"/>
      <c r="AL42" s="216"/>
      <c r="AM42"/>
      <c r="AN42"/>
      <c r="AO42"/>
      <c r="AP42"/>
      <c r="AQ42"/>
      <c r="AR42"/>
      <c r="AS42"/>
      <c r="AT42"/>
      <c r="AU42"/>
      <c r="AV42" s="64"/>
      <c r="AW42" s="64"/>
      <c r="AX42" s="64"/>
      <c r="AY42" s="64"/>
    </row>
    <row r="43" spans="1:51" s="3" customFormat="1" ht="18">
      <c r="A43" s="1265"/>
      <c r="B43" s="1246"/>
      <c r="C43" s="359"/>
      <c r="D43" s="356"/>
      <c r="E43" s="335"/>
      <c r="F43" s="335"/>
      <c r="G43" s="335"/>
      <c r="H43" s="335"/>
      <c r="I43" s="331"/>
      <c r="J43" s="359"/>
      <c r="K43" s="293"/>
      <c r="L43" s="360"/>
      <c r="M43" s="335"/>
      <c r="N43" s="335"/>
      <c r="O43" s="335"/>
      <c r="P43" s="335"/>
      <c r="Q43" s="331" t="s">
        <v>149</v>
      </c>
      <c r="R43" s="184"/>
      <c r="S43" s="359"/>
      <c r="T43" s="360"/>
      <c r="U43" s="335"/>
      <c r="V43" s="335"/>
      <c r="W43" s="335"/>
      <c r="X43" s="335"/>
      <c r="Y43" s="355"/>
      <c r="Z43" s="355"/>
      <c r="AA43" s="359"/>
      <c r="AB43" s="356"/>
      <c r="AC43" s="335"/>
      <c r="AD43" s="335"/>
      <c r="AE43" s="335"/>
      <c r="AF43" s="222"/>
      <c r="AG43" s="335"/>
      <c r="AH43" s="325"/>
      <c r="AI43" s="325"/>
      <c r="AJ43" s="216"/>
      <c r="AK43" s="216"/>
      <c r="AL43" s="216"/>
      <c r="AM43" s="215"/>
      <c r="AN43" s="215"/>
      <c r="AO43" s="215"/>
      <c r="AP43" s="215"/>
      <c r="AQ43" s="215"/>
      <c r="AR43" s="215"/>
      <c r="AS43" s="215"/>
      <c r="AT43" s="215"/>
      <c r="AU43" s="215"/>
      <c r="AV43" s="64"/>
      <c r="AW43" s="64"/>
      <c r="AX43" s="64"/>
      <c r="AY43" s="64"/>
    </row>
    <row r="44" spans="1:51" s="3" customFormat="1" ht="18">
      <c r="A44" s="1265"/>
      <c r="B44" s="1246"/>
      <c r="C44" s="359"/>
      <c r="D44" s="356"/>
      <c r="E44" s="335"/>
      <c r="F44" s="335"/>
      <c r="G44" s="335"/>
      <c r="H44" s="335"/>
      <c r="I44" s="355"/>
      <c r="J44" s="359"/>
      <c r="K44" s="227"/>
      <c r="L44" s="356"/>
      <c r="M44" s="331"/>
      <c r="N44" s="331"/>
      <c r="O44" s="331"/>
      <c r="P44" s="331"/>
      <c r="Q44" s="331"/>
      <c r="R44" s="184"/>
      <c r="S44" s="359"/>
      <c r="T44" s="360"/>
      <c r="U44" s="335"/>
      <c r="V44" s="335"/>
      <c r="W44" s="335"/>
      <c r="X44" s="335"/>
      <c r="Y44" s="355"/>
      <c r="Z44" s="355"/>
      <c r="AA44" s="359"/>
      <c r="AB44" s="291"/>
      <c r="AC44" s="335"/>
      <c r="AD44" s="335"/>
      <c r="AE44" s="335"/>
      <c r="AF44" s="335"/>
      <c r="AG44" s="332"/>
      <c r="AH44" s="325"/>
      <c r="AI44" s="325"/>
      <c r="AJ44" s="216"/>
      <c r="AK44" s="216"/>
      <c r="AL44" s="216"/>
      <c r="AM44"/>
      <c r="AN44"/>
      <c r="AO44"/>
      <c r="AP44"/>
      <c r="AQ44"/>
      <c r="AR44"/>
      <c r="AS44"/>
      <c r="AT44"/>
      <c r="AU44"/>
      <c r="AV44" s="64"/>
      <c r="AW44" s="64"/>
      <c r="AX44" s="64"/>
      <c r="AY44" s="64"/>
    </row>
    <row r="45" spans="1:51" s="8" customFormat="1" ht="19.5" customHeight="1">
      <c r="A45" s="1265"/>
      <c r="B45" s="1247"/>
      <c r="C45" s="266"/>
      <c r="D45" s="347"/>
      <c r="E45" s="218"/>
      <c r="F45" s="218"/>
      <c r="G45" s="218"/>
      <c r="H45" s="218"/>
      <c r="I45" s="190"/>
      <c r="J45" s="335"/>
      <c r="K45" s="293"/>
      <c r="L45" s="360"/>
      <c r="M45" s="335"/>
      <c r="N45" s="335"/>
      <c r="O45" s="335"/>
      <c r="P45" s="335"/>
      <c r="Q45" s="331"/>
      <c r="R45" s="169"/>
      <c r="S45" s="359"/>
      <c r="T45" s="356"/>
      <c r="U45" s="335"/>
      <c r="V45" s="335"/>
      <c r="W45" s="335"/>
      <c r="X45" s="335"/>
      <c r="Y45" s="331"/>
      <c r="Z45" s="186"/>
      <c r="AA45" s="246"/>
      <c r="AB45" s="221"/>
      <c r="AC45" s="202"/>
      <c r="AD45" s="247"/>
      <c r="AE45" s="247"/>
      <c r="AF45" s="257"/>
      <c r="AG45" s="247"/>
      <c r="AH45" s="325"/>
      <c r="AI45" s="325"/>
      <c r="AJ45" s="216"/>
      <c r="AK45" s="216"/>
      <c r="AL45" s="216"/>
      <c r="AM45"/>
      <c r="AN45"/>
      <c r="AO45"/>
      <c r="AP45"/>
      <c r="AQ45"/>
      <c r="AR45"/>
      <c r="AS45"/>
      <c r="AT45"/>
      <c r="AU45"/>
      <c r="AV45" s="63"/>
      <c r="AW45" s="63"/>
      <c r="AX45" s="63"/>
      <c r="AY45" s="63"/>
    </row>
    <row r="46" spans="1:51" s="8" customFormat="1" ht="18">
      <c r="A46" s="1265"/>
      <c r="B46" s="1245" t="s">
        <v>56</v>
      </c>
      <c r="C46" s="357" t="s">
        <v>26</v>
      </c>
      <c r="D46" s="358" t="s">
        <v>17</v>
      </c>
      <c r="E46" s="336" t="s">
        <v>203</v>
      </c>
      <c r="F46" s="336"/>
      <c r="G46" s="336" t="s">
        <v>47</v>
      </c>
      <c r="H46" s="336" t="s">
        <v>47</v>
      </c>
      <c r="I46" s="224" t="s">
        <v>102</v>
      </c>
      <c r="J46" s="335"/>
      <c r="K46" s="357" t="s">
        <v>400</v>
      </c>
      <c r="L46" s="292" t="s">
        <v>46</v>
      </c>
      <c r="M46" s="336" t="s">
        <v>197</v>
      </c>
      <c r="N46" s="336"/>
      <c r="O46" s="336" t="s">
        <v>206</v>
      </c>
      <c r="P46" s="336" t="s">
        <v>206</v>
      </c>
      <c r="Q46" s="224" t="s">
        <v>132</v>
      </c>
      <c r="R46" s="270"/>
      <c r="S46" s="1146" t="s">
        <v>234</v>
      </c>
      <c r="T46" s="358" t="s">
        <v>16</v>
      </c>
      <c r="U46" s="295" t="s">
        <v>187</v>
      </c>
      <c r="V46" s="295"/>
      <c r="W46" s="295" t="s">
        <v>206</v>
      </c>
      <c r="X46" s="295" t="s">
        <v>206</v>
      </c>
      <c r="Y46" s="338" t="s">
        <v>97</v>
      </c>
      <c r="Z46" s="355"/>
      <c r="AA46" s="346" t="s">
        <v>247</v>
      </c>
      <c r="AB46" s="356" t="s">
        <v>199</v>
      </c>
      <c r="AC46" s="336" t="s">
        <v>248</v>
      </c>
      <c r="AD46" s="335"/>
      <c r="AE46" s="335" t="s">
        <v>206</v>
      </c>
      <c r="AF46" s="335" t="s">
        <v>206</v>
      </c>
      <c r="AG46" s="363" t="s">
        <v>99</v>
      </c>
      <c r="AH46" s="325"/>
      <c r="AI46" s="325"/>
      <c r="AJ46" s="216"/>
      <c r="AK46" s="216"/>
      <c r="AL46" s="216"/>
      <c r="AM46"/>
      <c r="AN46"/>
      <c r="AO46"/>
      <c r="AP46"/>
      <c r="AQ46"/>
      <c r="AR46"/>
      <c r="AS46"/>
      <c r="AT46"/>
      <c r="AU46"/>
      <c r="AV46" s="63"/>
      <c r="AW46" s="63"/>
      <c r="AX46" s="63"/>
      <c r="AY46" s="63"/>
    </row>
    <row r="47" spans="1:51" s="3" customFormat="1" ht="18">
      <c r="A47" s="1265"/>
      <c r="B47" s="1246"/>
      <c r="C47" s="359"/>
      <c r="D47" s="356"/>
      <c r="E47" s="335"/>
      <c r="F47" s="335"/>
      <c r="G47" s="335"/>
      <c r="H47" s="335"/>
      <c r="I47" s="331"/>
      <c r="J47" s="359"/>
      <c r="K47" s="293" t="s">
        <v>401</v>
      </c>
      <c r="L47" s="360" t="s">
        <v>16</v>
      </c>
      <c r="M47" s="335" t="s">
        <v>248</v>
      </c>
      <c r="N47" s="335"/>
      <c r="O47" s="335" t="s">
        <v>206</v>
      </c>
      <c r="P47" s="335" t="s">
        <v>206</v>
      </c>
      <c r="Q47" s="1161" t="s">
        <v>98</v>
      </c>
      <c r="R47" s="181"/>
      <c r="S47" s="351"/>
      <c r="T47" s="356"/>
      <c r="U47" s="331"/>
      <c r="V47" s="331"/>
      <c r="W47" s="331"/>
      <c r="X47" s="331"/>
      <c r="Y47" s="332"/>
      <c r="Z47" s="189"/>
      <c r="AA47" s="359"/>
      <c r="AB47" s="356"/>
      <c r="AC47" s="335"/>
      <c r="AD47" s="335"/>
      <c r="AE47" s="335"/>
      <c r="AF47" s="335"/>
      <c r="AG47" s="363" t="s">
        <v>128</v>
      </c>
      <c r="AH47" s="325"/>
      <c r="AI47" s="325"/>
      <c r="AJ47" s="216"/>
      <c r="AK47" s="216"/>
      <c r="AL47" s="216"/>
      <c r="AM47"/>
      <c r="AN47"/>
      <c r="AO47"/>
      <c r="AP47"/>
      <c r="AQ47"/>
      <c r="AR47"/>
      <c r="AS47"/>
      <c r="AT47"/>
      <c r="AU47"/>
      <c r="AV47" s="64"/>
      <c r="AW47" s="64"/>
      <c r="AX47" s="64"/>
      <c r="AY47" s="64"/>
    </row>
    <row r="48" spans="1:51" s="3" customFormat="1" ht="18">
      <c r="A48" s="1265"/>
      <c r="B48" s="1246"/>
      <c r="C48" s="359"/>
      <c r="D48" s="356"/>
      <c r="E48" s="335"/>
      <c r="F48" s="335"/>
      <c r="G48" s="335"/>
      <c r="H48" s="335"/>
      <c r="I48" s="331"/>
      <c r="J48" s="359"/>
      <c r="K48" s="293"/>
      <c r="L48" s="360"/>
      <c r="M48" s="335"/>
      <c r="N48" s="335"/>
      <c r="O48" s="335"/>
      <c r="P48" s="335"/>
      <c r="Q48" s="274"/>
      <c r="R48" s="181"/>
      <c r="S48" s="351"/>
      <c r="T48" s="356"/>
      <c r="U48" s="331"/>
      <c r="V48" s="331"/>
      <c r="W48" s="331"/>
      <c r="X48" s="331"/>
      <c r="Y48" s="332"/>
      <c r="Z48" s="189"/>
      <c r="AA48" s="293"/>
      <c r="AB48" s="360"/>
      <c r="AC48" s="335"/>
      <c r="AD48" s="335"/>
      <c r="AE48" s="359"/>
      <c r="AF48" s="197"/>
      <c r="AG48" s="332"/>
      <c r="AH48" s="325"/>
      <c r="AI48" s="325"/>
      <c r="AJ48" s="216"/>
      <c r="AK48" s="216"/>
      <c r="AL48" s="216"/>
      <c r="AM48" s="215"/>
      <c r="AN48" s="215"/>
      <c r="AO48" s="215"/>
      <c r="AP48" s="215"/>
      <c r="AQ48" s="215"/>
      <c r="AR48" s="215"/>
      <c r="AS48" s="215"/>
      <c r="AT48" s="215"/>
      <c r="AU48" s="215"/>
      <c r="AV48" s="64"/>
      <c r="AW48" s="64"/>
      <c r="AX48" s="64"/>
      <c r="AY48" s="64"/>
    </row>
    <row r="49" spans="1:51" s="3" customFormat="1" ht="18">
      <c r="A49" s="1265"/>
      <c r="B49" s="1246"/>
      <c r="C49" s="359"/>
      <c r="D49" s="356"/>
      <c r="E49" s="335"/>
      <c r="F49" s="335"/>
      <c r="G49" s="335"/>
      <c r="H49" s="335"/>
      <c r="I49" s="331"/>
      <c r="J49" s="359"/>
      <c r="K49" s="335"/>
      <c r="L49" s="356"/>
      <c r="M49" s="335"/>
      <c r="N49" s="335"/>
      <c r="O49" s="335"/>
      <c r="P49" s="335"/>
      <c r="Q49" s="274"/>
      <c r="R49" s="181"/>
      <c r="S49" s="359"/>
      <c r="T49" s="356"/>
      <c r="U49" s="335"/>
      <c r="V49" s="335"/>
      <c r="W49" s="335"/>
      <c r="X49" s="335"/>
      <c r="Y49" s="331"/>
      <c r="Z49" s="189"/>
      <c r="AA49" s="293"/>
      <c r="AB49" s="360"/>
      <c r="AC49" s="359"/>
      <c r="AD49" s="359"/>
      <c r="AE49" s="359"/>
      <c r="AF49" s="197"/>
      <c r="AG49" s="346"/>
      <c r="AH49" s="325"/>
      <c r="AI49" s="325"/>
      <c r="AJ49" s="216"/>
      <c r="AK49" s="216"/>
      <c r="AL49" s="216"/>
      <c r="AM49"/>
      <c r="AN49"/>
      <c r="AO49"/>
      <c r="AP49"/>
      <c r="AQ49"/>
      <c r="AR49"/>
      <c r="AS49"/>
      <c r="AT49"/>
      <c r="AU49"/>
      <c r="AV49" s="64"/>
      <c r="AW49" s="64"/>
      <c r="AX49" s="64"/>
      <c r="AY49" s="64"/>
    </row>
    <row r="50" spans="1:51" s="8" customFormat="1" ht="18">
      <c r="A50" s="1265"/>
      <c r="B50" s="1247"/>
      <c r="C50" s="241"/>
      <c r="D50" s="241"/>
      <c r="E50" s="241"/>
      <c r="F50" s="241"/>
      <c r="G50" s="241"/>
      <c r="H50" s="241"/>
      <c r="I50" s="241"/>
      <c r="J50" s="335"/>
      <c r="K50" s="241"/>
      <c r="L50" s="241"/>
      <c r="M50" s="241"/>
      <c r="N50" s="241"/>
      <c r="O50" s="241"/>
      <c r="P50" s="241"/>
      <c r="Q50" s="241"/>
      <c r="R50" s="270"/>
      <c r="S50" s="266"/>
      <c r="T50" s="254"/>
      <c r="U50" s="198"/>
      <c r="V50" s="218"/>
      <c r="W50" s="218"/>
      <c r="X50" s="218"/>
      <c r="Y50" s="218"/>
      <c r="Z50" s="355"/>
      <c r="AA50" s="266"/>
      <c r="AB50" s="1141"/>
      <c r="AC50" s="218"/>
      <c r="AD50" s="218"/>
      <c r="AE50" s="218"/>
      <c r="AF50" s="198"/>
      <c r="AG50" s="218"/>
      <c r="AH50" s="325"/>
      <c r="AI50" s="325"/>
      <c r="AJ50" s="216"/>
      <c r="AK50" s="216"/>
      <c r="AL50" s="216"/>
      <c r="AM50"/>
      <c r="AN50"/>
      <c r="AO50"/>
      <c r="AP50"/>
      <c r="AQ50"/>
      <c r="AR50"/>
      <c r="AS50"/>
      <c r="AT50"/>
      <c r="AU50"/>
      <c r="AV50" s="63"/>
      <c r="AW50" s="63"/>
      <c r="AX50" s="63"/>
      <c r="AY50" s="63"/>
    </row>
    <row r="51" spans="1:51" s="8" customFormat="1" ht="18">
      <c r="A51" s="1265"/>
      <c r="B51" s="1245" t="s">
        <v>57</v>
      </c>
      <c r="C51" s="357" t="s">
        <v>278</v>
      </c>
      <c r="D51" s="358" t="s">
        <v>16</v>
      </c>
      <c r="E51" s="336" t="s">
        <v>203</v>
      </c>
      <c r="F51" s="336"/>
      <c r="G51" s="336" t="s">
        <v>47</v>
      </c>
      <c r="H51" s="336" t="s">
        <v>47</v>
      </c>
      <c r="I51" s="224" t="s">
        <v>64</v>
      </c>
      <c r="J51" s="335"/>
      <c r="K51" s="293" t="s">
        <v>400</v>
      </c>
      <c r="L51" s="360" t="s">
        <v>46</v>
      </c>
      <c r="M51" s="335" t="s">
        <v>197</v>
      </c>
      <c r="N51" s="335"/>
      <c r="O51" s="335" t="s">
        <v>206</v>
      </c>
      <c r="P51" s="335" t="s">
        <v>206</v>
      </c>
      <c r="Q51" s="355" t="s">
        <v>132</v>
      </c>
      <c r="R51" s="270"/>
      <c r="S51" s="351" t="s">
        <v>234</v>
      </c>
      <c r="T51" s="356" t="s">
        <v>16</v>
      </c>
      <c r="U51" s="331" t="s">
        <v>187</v>
      </c>
      <c r="V51" s="331"/>
      <c r="W51" s="331" t="s">
        <v>206</v>
      </c>
      <c r="X51" s="331" t="s">
        <v>206</v>
      </c>
      <c r="Y51" s="332" t="s">
        <v>97</v>
      </c>
      <c r="Z51" s="355"/>
      <c r="AA51" s="346" t="s">
        <v>247</v>
      </c>
      <c r="AB51" s="356" t="s">
        <v>199</v>
      </c>
      <c r="AC51" s="336" t="s">
        <v>248</v>
      </c>
      <c r="AD51" s="335"/>
      <c r="AE51" s="335" t="s">
        <v>206</v>
      </c>
      <c r="AF51" s="335" t="s">
        <v>206</v>
      </c>
      <c r="AG51" s="363" t="s">
        <v>99</v>
      </c>
      <c r="AH51" s="325"/>
      <c r="AI51" s="325"/>
      <c r="AJ51" s="216"/>
      <c r="AK51" s="216"/>
      <c r="AL51" s="216"/>
      <c r="AM51"/>
      <c r="AN51"/>
      <c r="AO51"/>
      <c r="AP51"/>
      <c r="AQ51"/>
      <c r="AR51"/>
      <c r="AS51"/>
      <c r="AT51"/>
      <c r="AU51"/>
      <c r="AV51" s="63"/>
      <c r="AW51" s="63"/>
      <c r="AX51" s="63"/>
      <c r="AY51" s="63"/>
    </row>
    <row r="52" spans="1:51" s="3" customFormat="1" ht="18">
      <c r="A52" s="1265"/>
      <c r="B52" s="1246"/>
      <c r="C52" s="359"/>
      <c r="D52" s="356"/>
      <c r="E52" s="335"/>
      <c r="F52" s="335"/>
      <c r="G52" s="384"/>
      <c r="H52" s="384"/>
      <c r="I52" s="331"/>
      <c r="J52" s="359"/>
      <c r="K52" s="293" t="s">
        <v>401</v>
      </c>
      <c r="L52" s="360" t="s">
        <v>16</v>
      </c>
      <c r="M52" s="335" t="s">
        <v>248</v>
      </c>
      <c r="N52" s="335"/>
      <c r="O52" s="335" t="s">
        <v>206</v>
      </c>
      <c r="P52" s="335" t="s">
        <v>206</v>
      </c>
      <c r="Q52" s="1161" t="s">
        <v>98</v>
      </c>
      <c r="R52" s="181"/>
      <c r="S52" s="1150" t="s">
        <v>241</v>
      </c>
      <c r="T52" s="1154" t="s">
        <v>199</v>
      </c>
      <c r="U52" s="1153" t="s">
        <v>12</v>
      </c>
      <c r="V52" s="1153"/>
      <c r="W52" s="1153" t="s">
        <v>204</v>
      </c>
      <c r="X52" s="1153" t="s">
        <v>204</v>
      </c>
      <c r="Y52" s="1155" t="s">
        <v>100</v>
      </c>
      <c r="Z52" s="189"/>
      <c r="AA52" s="359"/>
      <c r="AB52" s="356"/>
      <c r="AC52" s="335"/>
      <c r="AD52" s="335"/>
      <c r="AE52" s="335"/>
      <c r="AF52" s="335"/>
      <c r="AG52" s="363" t="s">
        <v>128</v>
      </c>
      <c r="AH52" s="325"/>
      <c r="AI52" s="325"/>
      <c r="AJ52" s="216"/>
      <c r="AK52" s="216"/>
      <c r="AL52" s="216"/>
      <c r="AM52"/>
      <c r="AN52"/>
      <c r="AO52"/>
      <c r="AP52"/>
      <c r="AQ52"/>
      <c r="AR52"/>
      <c r="AS52"/>
      <c r="AT52"/>
      <c r="AU52"/>
      <c r="AV52" s="64"/>
      <c r="AW52" s="64"/>
      <c r="AX52" s="64"/>
      <c r="AY52" s="64"/>
    </row>
    <row r="53" spans="1:51" s="3" customFormat="1" ht="18">
      <c r="A53" s="1265"/>
      <c r="B53" s="1246"/>
      <c r="C53" s="359"/>
      <c r="D53" s="291"/>
      <c r="E53" s="335"/>
      <c r="F53" s="335"/>
      <c r="G53" s="335"/>
      <c r="H53" s="335"/>
      <c r="I53" s="332"/>
      <c r="J53" s="197"/>
      <c r="K53" s="1158" t="s">
        <v>313</v>
      </c>
      <c r="L53" s="809" t="s">
        <v>18</v>
      </c>
      <c r="M53" s="806" t="s">
        <v>25</v>
      </c>
      <c r="N53" s="806"/>
      <c r="O53" s="809" t="s">
        <v>204</v>
      </c>
      <c r="P53" s="809" t="s">
        <v>204</v>
      </c>
      <c r="Q53" s="806" t="s">
        <v>149</v>
      </c>
      <c r="R53" s="1065"/>
      <c r="S53" s="1052"/>
      <c r="T53" s="1066"/>
      <c r="U53" s="1066"/>
      <c r="V53" s="1066"/>
      <c r="W53" s="1066"/>
      <c r="X53" s="1066"/>
      <c r="Y53" s="189"/>
      <c r="Z53" s="346"/>
      <c r="AA53" s="356"/>
      <c r="AB53" s="335"/>
      <c r="AC53" s="335"/>
      <c r="AD53" s="335"/>
      <c r="AE53" s="222"/>
      <c r="AF53" s="332"/>
      <c r="AG53" s="325"/>
      <c r="AH53" s="325"/>
      <c r="AI53" s="216"/>
      <c r="AJ53" s="216"/>
      <c r="AK53" s="216"/>
      <c r="AL53" s="215"/>
      <c r="AM53" s="215"/>
      <c r="AN53" s="215"/>
      <c r="AO53" s="215"/>
      <c r="AP53" s="215"/>
      <c r="AQ53" s="215"/>
      <c r="AR53" s="215"/>
      <c r="AS53" s="215"/>
      <c r="AT53" s="215"/>
      <c r="AU53" s="64"/>
      <c r="AV53" s="64"/>
      <c r="AW53" s="64"/>
      <c r="AX53" s="64"/>
    </row>
    <row r="54" spans="1:51" s="3" customFormat="1" ht="18">
      <c r="A54" s="1265"/>
      <c r="B54" s="1246"/>
      <c r="C54" s="359"/>
      <c r="D54" s="356"/>
      <c r="E54" s="335"/>
      <c r="F54" s="335"/>
      <c r="G54" s="335"/>
      <c r="H54" s="335"/>
      <c r="I54" s="331"/>
      <c r="J54" s="359"/>
      <c r="K54" s="807"/>
      <c r="L54" s="896"/>
      <c r="M54" s="891"/>
      <c r="N54" s="891" t="s">
        <v>111</v>
      </c>
      <c r="O54" s="801"/>
      <c r="P54" s="809"/>
      <c r="Q54" s="806" t="s">
        <v>152</v>
      </c>
      <c r="R54" s="1065"/>
      <c r="S54" s="1052"/>
      <c r="T54" s="1066"/>
      <c r="U54" s="1066"/>
      <c r="V54" s="1066"/>
      <c r="W54" s="1066"/>
      <c r="X54" s="1066"/>
      <c r="Y54" s="189"/>
      <c r="Z54" s="346"/>
      <c r="AA54" s="356"/>
      <c r="AB54" s="335"/>
      <c r="AC54" s="335"/>
      <c r="AD54" s="335"/>
      <c r="AE54" s="222"/>
      <c r="AF54" s="332"/>
      <c r="AG54" s="325"/>
      <c r="AH54" s="325"/>
      <c r="AI54" s="216"/>
      <c r="AJ54" s="216"/>
      <c r="AK54" s="216"/>
      <c r="AL54"/>
      <c r="AM54"/>
      <c r="AN54"/>
      <c r="AO54"/>
      <c r="AP54"/>
      <c r="AQ54"/>
      <c r="AR54"/>
      <c r="AS54"/>
      <c r="AT54"/>
      <c r="AU54" s="64"/>
      <c r="AV54" s="64"/>
      <c r="AW54" s="64"/>
      <c r="AX54" s="64"/>
    </row>
    <row r="55" spans="1:51" s="3" customFormat="1" ht="18">
      <c r="A55" s="1265"/>
      <c r="B55" s="1247"/>
      <c r="C55" s="266"/>
      <c r="D55" s="347"/>
      <c r="E55" s="218"/>
      <c r="F55" s="218"/>
      <c r="G55" s="218"/>
      <c r="H55" s="218"/>
      <c r="I55" s="349"/>
      <c r="J55" s="359"/>
      <c r="K55" s="219"/>
      <c r="L55" s="1141"/>
      <c r="M55" s="218"/>
      <c r="N55" s="218"/>
      <c r="O55" s="218"/>
      <c r="P55" s="218"/>
      <c r="Q55" s="182"/>
      <c r="R55" s="181"/>
      <c r="S55" s="359"/>
      <c r="T55" s="291"/>
      <c r="U55" s="290"/>
      <c r="V55" s="335"/>
      <c r="W55" s="335"/>
      <c r="X55" s="290"/>
      <c r="Y55" s="335"/>
      <c r="Z55" s="189"/>
      <c r="AA55" s="266"/>
      <c r="AB55" s="254"/>
      <c r="AC55" s="218"/>
      <c r="AD55" s="218"/>
      <c r="AE55" s="218"/>
      <c r="AF55" s="198"/>
      <c r="AG55" s="208"/>
      <c r="AH55" s="325"/>
      <c r="AI55" s="325"/>
      <c r="AJ55" s="216"/>
      <c r="AK55" s="216"/>
      <c r="AL55" s="216"/>
      <c r="AM55"/>
      <c r="AN55"/>
      <c r="AO55"/>
      <c r="AP55"/>
      <c r="AQ55"/>
      <c r="AR55"/>
      <c r="AS55"/>
      <c r="AT55"/>
      <c r="AU55"/>
      <c r="AV55" s="64"/>
      <c r="AW55" s="64"/>
      <c r="AX55" s="64"/>
      <c r="AY55" s="64"/>
    </row>
    <row r="56" spans="1:51" s="8" customFormat="1" ht="18">
      <c r="A56" s="1265"/>
      <c r="B56" s="1245" t="s">
        <v>58</v>
      </c>
      <c r="C56" s="359" t="s">
        <v>253</v>
      </c>
      <c r="D56" s="356" t="s">
        <v>17</v>
      </c>
      <c r="E56" s="355" t="s">
        <v>249</v>
      </c>
      <c r="F56" s="316"/>
      <c r="G56" s="355" t="s">
        <v>206</v>
      </c>
      <c r="H56" s="331" t="s">
        <v>206</v>
      </c>
      <c r="I56" s="317" t="s">
        <v>98</v>
      </c>
      <c r="J56" s="335"/>
      <c r="K56" s="1158" t="s">
        <v>313</v>
      </c>
      <c r="L56" s="809" t="s">
        <v>18</v>
      </c>
      <c r="M56" s="806" t="s">
        <v>25</v>
      </c>
      <c r="N56" s="806"/>
      <c r="O56" s="809" t="s">
        <v>204</v>
      </c>
      <c r="P56" s="809" t="s">
        <v>204</v>
      </c>
      <c r="Q56" s="806" t="s">
        <v>149</v>
      </c>
      <c r="R56" s="270"/>
      <c r="S56" s="357" t="s">
        <v>141</v>
      </c>
      <c r="T56" s="358"/>
      <c r="U56" s="295"/>
      <c r="V56" s="295"/>
      <c r="W56" s="295" t="s">
        <v>206</v>
      </c>
      <c r="X56" s="295" t="s">
        <v>206</v>
      </c>
      <c r="Y56" s="224" t="s">
        <v>97</v>
      </c>
      <c r="Z56" s="355"/>
      <c r="AA56" s="346" t="s">
        <v>247</v>
      </c>
      <c r="AB56" s="356" t="s">
        <v>199</v>
      </c>
      <c r="AC56" s="336" t="s">
        <v>248</v>
      </c>
      <c r="AD56" s="335"/>
      <c r="AE56" s="335" t="s">
        <v>206</v>
      </c>
      <c r="AF56" s="335" t="s">
        <v>206</v>
      </c>
      <c r="AG56" s="363" t="s">
        <v>99</v>
      </c>
      <c r="AH56" s="325"/>
      <c r="AI56" s="325"/>
      <c r="AJ56" s="216"/>
      <c r="AK56" s="216"/>
      <c r="AL56" s="216"/>
      <c r="AM56"/>
      <c r="AN56"/>
      <c r="AO56"/>
      <c r="AP56"/>
      <c r="AQ56"/>
      <c r="AR56"/>
      <c r="AS56"/>
      <c r="AT56"/>
      <c r="AU56"/>
      <c r="AV56" s="63"/>
      <c r="AW56" s="63"/>
      <c r="AX56" s="63"/>
      <c r="AY56" s="63"/>
    </row>
    <row r="57" spans="1:51" s="3" customFormat="1" ht="18">
      <c r="A57" s="1265"/>
      <c r="B57" s="1246"/>
      <c r="C57" s="1066"/>
      <c r="D57" s="356"/>
      <c r="E57" s="335"/>
      <c r="F57" s="335"/>
      <c r="G57" s="335"/>
      <c r="H57" s="335"/>
      <c r="I57" s="355"/>
      <c r="J57" s="359"/>
      <c r="K57" s="807"/>
      <c r="L57" s="896"/>
      <c r="M57" s="891"/>
      <c r="N57" s="891" t="s">
        <v>111</v>
      </c>
      <c r="O57" s="801"/>
      <c r="P57" s="809"/>
      <c r="Q57" s="806" t="s">
        <v>152</v>
      </c>
      <c r="R57" s="181"/>
      <c r="S57" s="1150"/>
      <c r="T57" s="1151"/>
      <c r="U57" s="1152"/>
      <c r="V57" s="1153"/>
      <c r="W57" s="1153"/>
      <c r="X57" s="1152"/>
      <c r="Y57" s="1156"/>
      <c r="Z57" s="189"/>
      <c r="AA57" s="359"/>
      <c r="AB57" s="356"/>
      <c r="AC57" s="335"/>
      <c r="AD57" s="335"/>
      <c r="AE57" s="335"/>
      <c r="AF57" s="335"/>
      <c r="AG57" s="363" t="s">
        <v>128</v>
      </c>
      <c r="AH57" s="325"/>
      <c r="AI57" s="325"/>
      <c r="AJ57" s="216"/>
      <c r="AK57" s="216"/>
      <c r="AL57" s="216"/>
      <c r="AM57"/>
      <c r="AN57"/>
      <c r="AO57"/>
      <c r="AP57"/>
      <c r="AQ57"/>
      <c r="AR57"/>
      <c r="AS57"/>
      <c r="AT57"/>
      <c r="AU57"/>
      <c r="AV57" s="64"/>
      <c r="AW57" s="64"/>
      <c r="AX57" s="64"/>
      <c r="AY57" s="64"/>
    </row>
    <row r="58" spans="1:51" s="3" customFormat="1" ht="18">
      <c r="A58" s="1265"/>
      <c r="B58" s="1246"/>
      <c r="C58" s="351"/>
      <c r="D58" s="356"/>
      <c r="E58" s="331"/>
      <c r="F58" s="331"/>
      <c r="G58" s="331"/>
      <c r="H58" s="331"/>
      <c r="I58" s="331"/>
      <c r="J58" s="197"/>
      <c r="K58" s="197" t="s">
        <v>452</v>
      </c>
      <c r="L58" s="1230" t="s">
        <v>46</v>
      </c>
      <c r="M58" s="222" t="s">
        <v>197</v>
      </c>
      <c r="N58" s="222"/>
      <c r="O58" s="222" t="s">
        <v>206</v>
      </c>
      <c r="P58" s="222" t="s">
        <v>206</v>
      </c>
      <c r="Q58" s="270" t="s">
        <v>132</v>
      </c>
      <c r="R58" s="189"/>
      <c r="S58" s="359"/>
      <c r="T58" s="360"/>
      <c r="U58" s="335"/>
      <c r="V58" s="335"/>
      <c r="W58" s="335"/>
      <c r="X58" s="335"/>
      <c r="Y58" s="355"/>
      <c r="Z58" s="189"/>
      <c r="AA58" s="359"/>
      <c r="AB58" s="356"/>
      <c r="AC58" s="335"/>
      <c r="AD58" s="335"/>
      <c r="AE58" s="335"/>
      <c r="AF58" s="222"/>
      <c r="AG58" s="335"/>
      <c r="AH58" s="325"/>
      <c r="AI58" s="325"/>
      <c r="AJ58" s="216"/>
      <c r="AK58" s="216"/>
      <c r="AL58" s="216"/>
      <c r="AM58" s="215"/>
      <c r="AN58" s="215"/>
      <c r="AO58" s="215"/>
      <c r="AP58" s="215"/>
      <c r="AQ58" s="215"/>
      <c r="AR58" s="215"/>
      <c r="AS58" s="215"/>
      <c r="AT58" s="215"/>
      <c r="AU58" s="215"/>
      <c r="AV58" s="64"/>
      <c r="AW58" s="64"/>
      <c r="AX58" s="64"/>
      <c r="AY58" s="64"/>
    </row>
    <row r="59" spans="1:51" s="3" customFormat="1" ht="18">
      <c r="A59" s="1265"/>
      <c r="B59" s="1246"/>
      <c r="C59" s="186"/>
      <c r="D59" s="186"/>
      <c r="E59" s="258"/>
      <c r="F59" s="258"/>
      <c r="G59" s="335"/>
      <c r="H59" s="335"/>
      <c r="I59" s="355"/>
      <c r="J59" s="359"/>
      <c r="K59" s="293"/>
      <c r="L59" s="360"/>
      <c r="M59" s="335"/>
      <c r="N59" s="335"/>
      <c r="O59" s="335"/>
      <c r="P59" s="335"/>
      <c r="Q59" s="355"/>
      <c r="R59" s="181"/>
      <c r="S59" s="1065"/>
      <c r="T59" s="1067"/>
      <c r="U59" s="1066"/>
      <c r="V59" s="1066"/>
      <c r="W59" s="1066"/>
      <c r="X59" s="1066"/>
      <c r="Y59" s="1062"/>
      <c r="Z59" s="189"/>
      <c r="AA59" s="359"/>
      <c r="AB59" s="260"/>
      <c r="AC59" s="259"/>
      <c r="AD59" s="259"/>
      <c r="AE59" s="259"/>
      <c r="AF59" s="253"/>
      <c r="AG59" s="259"/>
      <c r="AH59" s="325"/>
      <c r="AI59" s="325"/>
      <c r="AJ59" s="216"/>
      <c r="AK59" s="216"/>
      <c r="AL59" s="216"/>
      <c r="AM59"/>
      <c r="AN59"/>
      <c r="AO59"/>
      <c r="AP59"/>
      <c r="AQ59"/>
      <c r="AR59"/>
      <c r="AS59"/>
      <c r="AT59"/>
      <c r="AU59"/>
      <c r="AV59" s="64"/>
      <c r="AW59" s="64"/>
      <c r="AX59" s="64"/>
      <c r="AY59" s="64"/>
    </row>
    <row r="60" spans="1:51" s="8" customFormat="1" ht="18">
      <c r="A60" s="1265"/>
      <c r="B60" s="1247"/>
      <c r="C60" s="193"/>
      <c r="D60" s="193"/>
      <c r="E60" s="252"/>
      <c r="F60" s="252"/>
      <c r="G60" s="218"/>
      <c r="H60" s="218"/>
      <c r="I60" s="190"/>
      <c r="J60" s="335"/>
      <c r="K60" s="266"/>
      <c r="L60" s="347"/>
      <c r="M60" s="218"/>
      <c r="N60" s="218"/>
      <c r="O60" s="218"/>
      <c r="P60" s="218"/>
      <c r="Q60" s="349"/>
      <c r="R60" s="270"/>
      <c r="S60" s="266"/>
      <c r="T60" s="1143"/>
      <c r="U60" s="218"/>
      <c r="V60" s="218"/>
      <c r="W60" s="218"/>
      <c r="X60" s="218"/>
      <c r="Y60" s="190"/>
      <c r="Z60" s="355"/>
      <c r="AA60" s="246"/>
      <c r="AB60" s="221"/>
      <c r="AC60" s="247"/>
      <c r="AD60" s="247"/>
      <c r="AE60" s="247"/>
      <c r="AF60" s="247"/>
      <c r="AG60" s="247"/>
      <c r="AH60" s="325"/>
      <c r="AI60" s="325"/>
      <c r="AJ60" s="216"/>
      <c r="AK60" s="216"/>
      <c r="AL60" s="216"/>
      <c r="AM60"/>
      <c r="AN60"/>
      <c r="AO60"/>
      <c r="AP60"/>
      <c r="AQ60"/>
      <c r="AR60"/>
      <c r="AS60"/>
      <c r="AT60"/>
      <c r="AU60"/>
      <c r="AV60" s="63"/>
      <c r="AW60" s="63"/>
      <c r="AX60" s="63"/>
      <c r="AY60" s="63"/>
    </row>
    <row r="61" spans="1:51" s="8" customFormat="1" ht="18">
      <c r="A61" s="1265"/>
      <c r="B61" s="1245" t="s">
        <v>59</v>
      </c>
      <c r="C61" s="217"/>
      <c r="D61" s="292"/>
      <c r="E61" s="336"/>
      <c r="F61" s="336"/>
      <c r="G61" s="336"/>
      <c r="H61" s="336"/>
      <c r="I61" s="295"/>
      <c r="J61" s="335"/>
      <c r="K61" s="357" t="s">
        <v>452</v>
      </c>
      <c r="L61" s="292" t="s">
        <v>46</v>
      </c>
      <c r="M61" s="336" t="s">
        <v>197</v>
      </c>
      <c r="N61" s="336"/>
      <c r="O61" s="336" t="s">
        <v>206</v>
      </c>
      <c r="P61" s="336" t="s">
        <v>206</v>
      </c>
      <c r="Q61" s="224" t="s">
        <v>132</v>
      </c>
      <c r="R61" s="270"/>
      <c r="S61" s="359"/>
      <c r="T61" s="356"/>
      <c r="U61" s="331"/>
      <c r="V61" s="331"/>
      <c r="W61" s="331"/>
      <c r="X61" s="331"/>
      <c r="Y61" s="355"/>
      <c r="Z61" s="355"/>
      <c r="AA61" s="177"/>
      <c r="AB61" s="292"/>
      <c r="AC61" s="336"/>
      <c r="AD61" s="336"/>
      <c r="AE61" s="336"/>
      <c r="AF61" s="298"/>
      <c r="AG61" s="338"/>
      <c r="AH61" s="325"/>
      <c r="AI61" s="325"/>
      <c r="AJ61" s="216"/>
      <c r="AK61" s="216"/>
      <c r="AL61" s="216"/>
      <c r="AM61"/>
      <c r="AN61"/>
      <c r="AO61"/>
      <c r="AP61"/>
      <c r="AQ61"/>
      <c r="AR61"/>
      <c r="AS61"/>
      <c r="AT61"/>
      <c r="AU61"/>
      <c r="AV61" s="63"/>
      <c r="AW61" s="63"/>
      <c r="AX61" s="63"/>
      <c r="AY61" s="63"/>
    </row>
    <row r="62" spans="1:51" s="3" customFormat="1" ht="18">
      <c r="A62" s="1265"/>
      <c r="B62" s="1246"/>
      <c r="C62" s="359"/>
      <c r="D62" s="356"/>
      <c r="E62" s="335"/>
      <c r="F62" s="335"/>
      <c r="G62" s="335"/>
      <c r="H62" s="335"/>
      <c r="I62" s="355"/>
      <c r="J62" s="335"/>
      <c r="K62" s="293"/>
      <c r="L62" s="360"/>
      <c r="M62" s="335"/>
      <c r="N62" s="335"/>
      <c r="O62" s="335"/>
      <c r="P62" s="335"/>
      <c r="Q62" s="355"/>
      <c r="R62" s="270"/>
      <c r="S62" s="335"/>
      <c r="T62" s="291"/>
      <c r="U62" s="335"/>
      <c r="V62" s="335"/>
      <c r="W62" s="335"/>
      <c r="X62" s="335"/>
      <c r="Y62" s="332"/>
      <c r="Z62" s="355"/>
      <c r="AA62" s="293"/>
      <c r="AB62" s="360"/>
      <c r="AC62" s="335"/>
      <c r="AD62" s="335"/>
      <c r="AE62" s="359"/>
      <c r="AF62" s="197"/>
      <c r="AG62" s="332"/>
      <c r="AH62" s="325"/>
      <c r="AI62" s="325"/>
      <c r="AJ62" s="216"/>
      <c r="AK62" s="216"/>
      <c r="AL62" s="216"/>
      <c r="AM62"/>
      <c r="AN62"/>
      <c r="AO62"/>
      <c r="AP62"/>
      <c r="AQ62"/>
      <c r="AR62"/>
      <c r="AS62"/>
      <c r="AT62"/>
      <c r="AU62"/>
      <c r="AV62" s="64"/>
      <c r="AW62" s="64"/>
      <c r="AX62" s="64"/>
      <c r="AY62" s="64"/>
    </row>
    <row r="63" spans="1:51" s="3" customFormat="1" ht="18">
      <c r="A63" s="1265"/>
      <c r="B63" s="1246"/>
      <c r="C63" s="359"/>
      <c r="D63" s="356"/>
      <c r="E63" s="355"/>
      <c r="F63" s="316"/>
      <c r="G63" s="355"/>
      <c r="H63" s="331"/>
      <c r="I63" s="317"/>
      <c r="J63" s="335"/>
      <c r="K63" s="293"/>
      <c r="L63" s="360"/>
      <c r="M63" s="335"/>
      <c r="N63" s="335"/>
      <c r="O63" s="335"/>
      <c r="P63" s="335"/>
      <c r="Q63" s="355"/>
      <c r="R63" s="270"/>
      <c r="S63" s="335"/>
      <c r="T63" s="291"/>
      <c r="U63" s="335"/>
      <c r="V63" s="335"/>
      <c r="W63" s="335"/>
      <c r="X63" s="335"/>
      <c r="Y63" s="332"/>
      <c r="Z63" s="355"/>
      <c r="AA63" s="293"/>
      <c r="AB63" s="360"/>
      <c r="AC63" s="359"/>
      <c r="AD63" s="359"/>
      <c r="AE63" s="359"/>
      <c r="AF63" s="197"/>
      <c r="AG63" s="346"/>
      <c r="AH63" s="325"/>
      <c r="AI63" s="325"/>
      <c r="AJ63" s="216"/>
      <c r="AK63" s="216"/>
      <c r="AL63" s="216"/>
      <c r="AM63" s="215"/>
      <c r="AN63" s="215"/>
      <c r="AO63" s="215"/>
      <c r="AP63" s="215"/>
      <c r="AQ63" s="215"/>
      <c r="AR63" s="215"/>
      <c r="AS63" s="215"/>
      <c r="AT63" s="215"/>
      <c r="AU63" s="215"/>
      <c r="AV63" s="64"/>
      <c r="AW63" s="64"/>
      <c r="AX63" s="64"/>
      <c r="AY63" s="64"/>
    </row>
    <row r="64" spans="1:51" s="3" customFormat="1" ht="18">
      <c r="A64" s="1265"/>
      <c r="B64" s="1246"/>
      <c r="C64" s="359"/>
      <c r="D64" s="356"/>
      <c r="E64" s="335"/>
      <c r="F64" s="335"/>
      <c r="G64" s="335"/>
      <c r="H64" s="335"/>
      <c r="I64" s="355"/>
      <c r="J64" s="335"/>
      <c r="K64" s="293"/>
      <c r="L64" s="360"/>
      <c r="M64" s="335"/>
      <c r="N64" s="335"/>
      <c r="O64" s="335"/>
      <c r="P64" s="335"/>
      <c r="Q64" s="355"/>
      <c r="R64" s="270"/>
      <c r="S64" s="359"/>
      <c r="T64" s="291"/>
      <c r="U64" s="335"/>
      <c r="V64" s="335"/>
      <c r="W64" s="335"/>
      <c r="X64" s="335"/>
      <c r="Y64" s="332"/>
      <c r="Z64" s="355"/>
      <c r="AA64" s="293"/>
      <c r="AB64" s="360"/>
      <c r="AC64" s="359"/>
      <c r="AD64" s="359"/>
      <c r="AE64" s="359"/>
      <c r="AF64" s="197"/>
      <c r="AG64" s="346"/>
      <c r="AH64" s="325"/>
      <c r="AI64" s="325"/>
      <c r="AJ64" s="216"/>
      <c r="AK64" s="216"/>
      <c r="AL64" s="216"/>
      <c r="AM64"/>
      <c r="AN64"/>
      <c r="AO64"/>
      <c r="AP64"/>
      <c r="AQ64"/>
      <c r="AR64"/>
      <c r="AS64"/>
      <c r="AT64"/>
      <c r="AU64"/>
      <c r="AV64" s="64"/>
      <c r="AW64" s="64"/>
      <c r="AX64" s="64"/>
      <c r="AY64" s="64"/>
    </row>
    <row r="65" spans="1:51" s="8" customFormat="1" ht="18">
      <c r="A65" s="1266"/>
      <c r="B65" s="1247"/>
      <c r="C65" s="266"/>
      <c r="D65" s="347"/>
      <c r="E65" s="218"/>
      <c r="F65" s="218"/>
      <c r="G65" s="218"/>
      <c r="H65" s="218"/>
      <c r="I65" s="190"/>
      <c r="J65" s="335"/>
      <c r="K65" s="266"/>
      <c r="L65" s="347"/>
      <c r="M65" s="218"/>
      <c r="N65" s="218"/>
      <c r="O65" s="218"/>
      <c r="P65" s="218"/>
      <c r="Q65" s="349"/>
      <c r="R65" s="270"/>
      <c r="S65" s="359"/>
      <c r="T65" s="291"/>
      <c r="U65" s="335"/>
      <c r="V65" s="335"/>
      <c r="W65" s="335"/>
      <c r="X65" s="335"/>
      <c r="Y65" s="332"/>
      <c r="Z65" s="355"/>
      <c r="AA65" s="219"/>
      <c r="AB65" s="1141"/>
      <c r="AC65" s="218"/>
      <c r="AD65" s="218"/>
      <c r="AE65" s="218"/>
      <c r="AF65" s="198"/>
      <c r="AG65" s="218"/>
      <c r="AH65" s="325"/>
      <c r="AI65" s="325"/>
      <c r="AJ65" s="216"/>
      <c r="AK65" s="216"/>
      <c r="AL65" s="216"/>
      <c r="AM65"/>
      <c r="AN65"/>
      <c r="AO65"/>
      <c r="AP65"/>
      <c r="AQ65"/>
      <c r="AR65"/>
      <c r="AS65"/>
      <c r="AT65"/>
      <c r="AU65"/>
      <c r="AV65" s="63"/>
      <c r="AW65" s="63"/>
      <c r="AX65" s="63"/>
      <c r="AY65" s="63"/>
    </row>
    <row r="66" spans="1:51" ht="18">
      <c r="A66" s="25"/>
      <c r="B66" s="17"/>
      <c r="C66" s="204"/>
      <c r="D66" s="223"/>
      <c r="E66" s="204"/>
      <c r="F66" s="204"/>
      <c r="G66" s="204"/>
      <c r="H66" s="204"/>
      <c r="I66" s="194"/>
      <c r="J66" s="335"/>
      <c r="K66" s="205"/>
      <c r="L66" s="223"/>
      <c r="M66" s="204"/>
      <c r="N66" s="204"/>
      <c r="O66" s="204"/>
      <c r="P66" s="204"/>
      <c r="Q66" s="183"/>
      <c r="R66" s="355"/>
      <c r="S66" s="195"/>
      <c r="T66" s="223"/>
      <c r="U66" s="204"/>
      <c r="V66" s="204"/>
      <c r="W66" s="204"/>
      <c r="X66" s="204"/>
      <c r="Y66" s="194"/>
      <c r="Z66" s="355"/>
      <c r="AA66" s="205"/>
      <c r="AB66" s="223"/>
      <c r="AC66" s="204"/>
      <c r="AD66" s="204"/>
      <c r="AE66" s="204"/>
      <c r="AF66" s="204"/>
      <c r="AG66" s="214"/>
      <c r="AH66" s="325"/>
      <c r="AI66" s="325"/>
      <c r="AJ66" s="216"/>
      <c r="AK66" s="216"/>
      <c r="AL66" s="216"/>
    </row>
    <row r="67" spans="1:51" s="8" customFormat="1" ht="18">
      <c r="A67" s="1264" t="s">
        <v>51</v>
      </c>
      <c r="B67" s="1245" t="s">
        <v>54</v>
      </c>
      <c r="C67" s="1214"/>
      <c r="D67" s="1215"/>
      <c r="E67" s="1216"/>
      <c r="F67" s="1216"/>
      <c r="G67" s="1216"/>
      <c r="H67" s="1216"/>
      <c r="I67" s="1217"/>
      <c r="J67" s="335"/>
      <c r="K67" s="359" t="s">
        <v>453</v>
      </c>
      <c r="L67" s="356" t="s">
        <v>82</v>
      </c>
      <c r="M67" s="335" t="s">
        <v>165</v>
      </c>
      <c r="N67" s="335"/>
      <c r="O67" s="335" t="s">
        <v>206</v>
      </c>
      <c r="P67" s="335" t="s">
        <v>206</v>
      </c>
      <c r="Q67" s="355" t="s">
        <v>83</v>
      </c>
      <c r="R67" s="270"/>
      <c r="S67" s="359" t="s">
        <v>238</v>
      </c>
      <c r="T67" s="356" t="s">
        <v>17</v>
      </c>
      <c r="U67" s="335" t="s">
        <v>248</v>
      </c>
      <c r="V67" s="335"/>
      <c r="W67" s="335" t="s">
        <v>206</v>
      </c>
      <c r="X67" s="335" t="s">
        <v>206</v>
      </c>
      <c r="Y67" s="331" t="s">
        <v>97</v>
      </c>
      <c r="Z67" s="355"/>
      <c r="AA67" s="357" t="s">
        <v>173</v>
      </c>
      <c r="AB67" s="292" t="s">
        <v>17</v>
      </c>
      <c r="AC67" s="336" t="s">
        <v>165</v>
      </c>
      <c r="AD67" s="336"/>
      <c r="AE67" s="336" t="s">
        <v>206</v>
      </c>
      <c r="AF67" s="298" t="s">
        <v>206</v>
      </c>
      <c r="AG67" s="338" t="s">
        <v>83</v>
      </c>
      <c r="AH67" s="325"/>
      <c r="AI67" s="325"/>
      <c r="AJ67" s="216"/>
      <c r="AK67" s="216"/>
      <c r="AL67" s="216"/>
      <c r="AM67"/>
      <c r="AN67"/>
      <c r="AO67"/>
      <c r="AP67"/>
      <c r="AQ67"/>
      <c r="AR67"/>
      <c r="AS67"/>
      <c r="AT67"/>
      <c r="AU67"/>
      <c r="AV67" s="63"/>
      <c r="AW67" s="63"/>
      <c r="AX67" s="63"/>
      <c r="AY67" s="63"/>
    </row>
    <row r="68" spans="1:51" s="3" customFormat="1" ht="18">
      <c r="A68" s="1265"/>
      <c r="B68" s="1246"/>
      <c r="C68" s="359" t="s">
        <v>27</v>
      </c>
      <c r="D68" s="291" t="s">
        <v>16</v>
      </c>
      <c r="E68" s="335" t="s">
        <v>140</v>
      </c>
      <c r="F68" s="335"/>
      <c r="G68" s="335" t="s">
        <v>326</v>
      </c>
      <c r="H68" s="335" t="s">
        <v>326</v>
      </c>
      <c r="I68" s="355" t="s">
        <v>102</v>
      </c>
      <c r="J68" s="359"/>
      <c r="K68" s="1065" t="s">
        <v>260</v>
      </c>
      <c r="L68" s="1067" t="s">
        <v>16</v>
      </c>
      <c r="M68" s="1066" t="s">
        <v>144</v>
      </c>
      <c r="N68" s="1066"/>
      <c r="O68" s="1066" t="s">
        <v>204</v>
      </c>
      <c r="P68" s="1066" t="s">
        <v>204</v>
      </c>
      <c r="Q68" s="697" t="s">
        <v>99</v>
      </c>
      <c r="R68" s="181"/>
      <c r="S68" s="1158"/>
      <c r="T68" s="356"/>
      <c r="U68" s="331"/>
      <c r="V68" s="331"/>
      <c r="W68" s="331"/>
      <c r="X68" s="331"/>
      <c r="Y68" s="332"/>
      <c r="Z68" s="189"/>
      <c r="AA68" s="293"/>
      <c r="AB68" s="360"/>
      <c r="AC68" s="335"/>
      <c r="AD68" s="335"/>
      <c r="AE68" s="359"/>
      <c r="AF68" s="197"/>
      <c r="AG68" s="332"/>
      <c r="AH68" s="325"/>
      <c r="AI68" s="325"/>
      <c r="AJ68" s="216"/>
      <c r="AK68" s="216"/>
      <c r="AL68" s="216"/>
      <c r="AM68" s="7"/>
      <c r="AN68" s="7"/>
      <c r="AO68" s="7"/>
      <c r="AP68" s="7"/>
      <c r="AQ68"/>
      <c r="AR68"/>
      <c r="AS68"/>
      <c r="AT68"/>
      <c r="AU68"/>
      <c r="AV68" s="64"/>
      <c r="AW68" s="64"/>
      <c r="AX68" s="64"/>
      <c r="AY68" s="64"/>
    </row>
    <row r="69" spans="1:51" s="3" customFormat="1" ht="18">
      <c r="A69" s="1265"/>
      <c r="B69" s="1246"/>
      <c r="C69" s="1150" t="s">
        <v>69</v>
      </c>
      <c r="D69" s="1154" t="s">
        <v>16</v>
      </c>
      <c r="E69" s="1153" t="s">
        <v>112</v>
      </c>
      <c r="F69" s="1153"/>
      <c r="G69" s="1153" t="s">
        <v>204</v>
      </c>
      <c r="H69" s="1153" t="s">
        <v>204</v>
      </c>
      <c r="I69" s="1155" t="s">
        <v>149</v>
      </c>
      <c r="J69" s="359"/>
      <c r="K69" s="359"/>
      <c r="L69" s="356"/>
      <c r="M69" s="335"/>
      <c r="N69" s="335"/>
      <c r="O69" s="335"/>
      <c r="P69" s="335"/>
      <c r="Q69" s="270"/>
      <c r="R69" s="181"/>
      <c r="S69" s="1158" t="s">
        <v>186</v>
      </c>
      <c r="T69" s="801" t="s">
        <v>16</v>
      </c>
      <c r="U69" s="891" t="s">
        <v>212</v>
      </c>
      <c r="V69" s="898"/>
      <c r="W69" s="899" t="s">
        <v>204</v>
      </c>
      <c r="X69" s="899" t="s">
        <v>204</v>
      </c>
      <c r="Y69" s="893" t="s">
        <v>442</v>
      </c>
      <c r="Z69" s="189"/>
      <c r="AA69" s="359"/>
      <c r="AB69" s="291"/>
      <c r="AC69" s="335"/>
      <c r="AD69" s="335"/>
      <c r="AE69" s="335"/>
      <c r="AF69" s="335"/>
      <c r="AG69" s="332"/>
      <c r="AH69" s="325"/>
      <c r="AI69" s="325"/>
      <c r="AJ69" s="216"/>
      <c r="AK69" s="216"/>
      <c r="AL69" s="216"/>
      <c r="AM69" s="216"/>
      <c r="AN69" s="216"/>
      <c r="AO69" s="216"/>
      <c r="AP69" s="216"/>
      <c r="AQ69" s="215"/>
      <c r="AR69" s="215"/>
      <c r="AS69" s="215"/>
      <c r="AT69" s="215"/>
      <c r="AU69" s="215"/>
      <c r="AV69" s="64"/>
      <c r="AW69" s="64"/>
      <c r="AX69" s="64"/>
      <c r="AY69" s="64"/>
    </row>
    <row r="70" spans="1:51" s="3" customFormat="1" ht="18">
      <c r="A70" s="1265"/>
      <c r="B70" s="1246"/>
      <c r="C70" s="359"/>
      <c r="D70" s="356"/>
      <c r="E70" s="335"/>
      <c r="F70" s="335"/>
      <c r="G70" s="335"/>
      <c r="H70" s="335"/>
      <c r="I70" s="259"/>
      <c r="J70" s="359"/>
      <c r="K70" s="293"/>
      <c r="L70" s="360"/>
      <c r="M70" s="335"/>
      <c r="N70" s="335"/>
      <c r="O70" s="335"/>
      <c r="P70" s="335"/>
      <c r="Q70" s="270"/>
      <c r="R70" s="181"/>
      <c r="S70" s="351"/>
      <c r="T70" s="356"/>
      <c r="U70" s="331"/>
      <c r="V70" s="331"/>
      <c r="W70" s="331"/>
      <c r="X70" s="331"/>
      <c r="Y70" s="332"/>
      <c r="Z70" s="189"/>
      <c r="AA70" s="359"/>
      <c r="AB70" s="356"/>
      <c r="AC70" s="335"/>
      <c r="AD70" s="335"/>
      <c r="AE70" s="335"/>
      <c r="AF70" s="335"/>
      <c r="AG70" s="335"/>
      <c r="AH70" s="325"/>
      <c r="AI70" s="325"/>
      <c r="AJ70" s="216"/>
      <c r="AK70" s="216"/>
      <c r="AL70" s="216"/>
      <c r="AM70" s="7"/>
      <c r="AN70" s="7"/>
      <c r="AO70" s="7"/>
      <c r="AP70" s="7"/>
      <c r="AQ70"/>
      <c r="AR70"/>
      <c r="AS70"/>
      <c r="AT70"/>
      <c r="AU70"/>
      <c r="AV70" s="64"/>
      <c r="AW70" s="64"/>
      <c r="AX70" s="64"/>
      <c r="AY70" s="64"/>
    </row>
    <row r="71" spans="1:51" s="8" customFormat="1" ht="18">
      <c r="A71" s="1265"/>
      <c r="B71" s="1247"/>
      <c r="C71" s="193"/>
      <c r="D71" s="193"/>
      <c r="E71" s="252"/>
      <c r="F71" s="252"/>
      <c r="G71" s="218"/>
      <c r="H71" s="218"/>
      <c r="I71" s="190"/>
      <c r="J71" s="335"/>
      <c r="K71" s="218"/>
      <c r="L71" s="347"/>
      <c r="M71" s="218"/>
      <c r="N71" s="218"/>
      <c r="O71" s="218"/>
      <c r="P71" s="218"/>
      <c r="Q71" s="190"/>
      <c r="R71" s="270"/>
      <c r="S71" s="359"/>
      <c r="T71" s="291"/>
      <c r="U71" s="335"/>
      <c r="V71" s="335"/>
      <c r="W71" s="335"/>
      <c r="X71" s="335"/>
      <c r="Y71" s="332"/>
      <c r="Z71" s="355"/>
      <c r="AA71" s="266"/>
      <c r="AB71" s="347"/>
      <c r="AC71" s="218"/>
      <c r="AD71" s="218"/>
      <c r="AE71" s="218"/>
      <c r="AF71" s="218"/>
      <c r="AG71" s="208"/>
      <c r="AH71" s="325"/>
      <c r="AI71" s="325"/>
      <c r="AJ71" s="216"/>
      <c r="AK71" s="216"/>
      <c r="AL71" s="216"/>
      <c r="AM71" s="7"/>
      <c r="AN71" s="7"/>
      <c r="AO71" s="7"/>
      <c r="AP71" s="7"/>
      <c r="AQ71"/>
      <c r="AR71"/>
      <c r="AS71"/>
      <c r="AT71"/>
      <c r="AU71"/>
      <c r="AV71" s="63"/>
      <c r="AW71" s="63"/>
      <c r="AX71" s="63"/>
      <c r="AY71" s="63"/>
    </row>
    <row r="72" spans="1:51" s="8" customFormat="1" ht="18">
      <c r="A72" s="1265"/>
      <c r="B72" s="1245" t="s">
        <v>55</v>
      </c>
      <c r="C72" s="359" t="s">
        <v>207</v>
      </c>
      <c r="D72" s="356" t="s">
        <v>199</v>
      </c>
      <c r="E72" s="335" t="s">
        <v>14</v>
      </c>
      <c r="F72" s="335"/>
      <c r="G72" s="335" t="s">
        <v>204</v>
      </c>
      <c r="H72" s="335" t="s">
        <v>204</v>
      </c>
      <c r="I72" s="355" t="s">
        <v>88</v>
      </c>
      <c r="J72" s="335"/>
      <c r="K72" s="293" t="s">
        <v>401</v>
      </c>
      <c r="L72" s="360" t="s">
        <v>16</v>
      </c>
      <c r="M72" s="335" t="s">
        <v>248</v>
      </c>
      <c r="N72" s="335"/>
      <c r="O72" s="335" t="s">
        <v>206</v>
      </c>
      <c r="P72" s="335" t="s">
        <v>206</v>
      </c>
      <c r="Q72" s="274" t="s">
        <v>97</v>
      </c>
      <c r="R72" s="270"/>
      <c r="S72" s="357" t="s">
        <v>77</v>
      </c>
      <c r="T72" s="337" t="s">
        <v>46</v>
      </c>
      <c r="U72" s="336" t="s">
        <v>8</v>
      </c>
      <c r="V72" s="336"/>
      <c r="W72" s="336" t="s">
        <v>206</v>
      </c>
      <c r="X72" s="336" t="s">
        <v>206</v>
      </c>
      <c r="Y72" s="336" t="s">
        <v>188</v>
      </c>
      <c r="Z72" s="355"/>
      <c r="AA72" s="346" t="s">
        <v>247</v>
      </c>
      <c r="AB72" s="356" t="s">
        <v>199</v>
      </c>
      <c r="AC72" s="336" t="s">
        <v>248</v>
      </c>
      <c r="AD72" s="335"/>
      <c r="AE72" s="335" t="s">
        <v>206</v>
      </c>
      <c r="AF72" s="335" t="s">
        <v>206</v>
      </c>
      <c r="AG72" s="363" t="s">
        <v>99</v>
      </c>
      <c r="AH72" s="325"/>
      <c r="AI72" s="325"/>
      <c r="AJ72" s="216"/>
      <c r="AK72" s="216"/>
      <c r="AL72" s="216"/>
      <c r="AM72" s="7"/>
      <c r="AN72" s="7"/>
      <c r="AO72" s="7"/>
      <c r="AP72" s="7"/>
      <c r="AQ72"/>
      <c r="AR72"/>
      <c r="AS72"/>
      <c r="AT72"/>
      <c r="AU72"/>
      <c r="AV72" s="63"/>
      <c r="AW72" s="63"/>
      <c r="AX72" s="63"/>
      <c r="AY72" s="63"/>
    </row>
    <row r="73" spans="1:51" s="3" customFormat="1" ht="18">
      <c r="A73" s="1265"/>
      <c r="B73" s="1246"/>
      <c r="C73" s="359" t="s">
        <v>27</v>
      </c>
      <c r="D73" s="356" t="s">
        <v>17</v>
      </c>
      <c r="E73" s="335" t="s">
        <v>140</v>
      </c>
      <c r="F73" s="335"/>
      <c r="G73" s="335" t="s">
        <v>326</v>
      </c>
      <c r="H73" s="335" t="s">
        <v>48</v>
      </c>
      <c r="I73" s="331" t="s">
        <v>102</v>
      </c>
      <c r="J73" s="359"/>
      <c r="K73" s="1182" t="s">
        <v>466</v>
      </c>
      <c r="L73" s="1154" t="s">
        <v>16</v>
      </c>
      <c r="M73" s="1155" t="s">
        <v>25</v>
      </c>
      <c r="N73" s="1155"/>
      <c r="O73" s="1155" t="s">
        <v>204</v>
      </c>
      <c r="P73" s="1155" t="s">
        <v>204</v>
      </c>
      <c r="Q73" s="1155" t="s">
        <v>149</v>
      </c>
      <c r="R73" s="181"/>
      <c r="S73" s="1150" t="s">
        <v>240</v>
      </c>
      <c r="T73" s="1190" t="s">
        <v>16</v>
      </c>
      <c r="U73" s="1153" t="s">
        <v>12</v>
      </c>
      <c r="V73" s="1153"/>
      <c r="W73" s="1153" t="s">
        <v>204</v>
      </c>
      <c r="X73" s="1153" t="s">
        <v>204</v>
      </c>
      <c r="Y73" s="332" t="s">
        <v>100</v>
      </c>
      <c r="Z73" s="189"/>
      <c r="AA73" s="363"/>
      <c r="AB73" s="361"/>
      <c r="AC73" s="363"/>
      <c r="AD73" s="363"/>
      <c r="AE73" s="363"/>
      <c r="AF73" s="363"/>
      <c r="AG73" s="363" t="s">
        <v>128</v>
      </c>
      <c r="AH73" s="325"/>
      <c r="AI73" s="325"/>
      <c r="AJ73" s="216"/>
      <c r="AK73" s="216"/>
      <c r="AL73" s="216"/>
      <c r="AM73" s="7"/>
      <c r="AN73" s="7"/>
      <c r="AO73" s="7"/>
      <c r="AP73" s="7"/>
      <c r="AQ73"/>
      <c r="AR73"/>
      <c r="AS73"/>
      <c r="AT73"/>
      <c r="AU73"/>
      <c r="AV73" s="64"/>
      <c r="AW73" s="64"/>
      <c r="AX73" s="64"/>
      <c r="AY73" s="64"/>
    </row>
    <row r="74" spans="1:51" s="3" customFormat="1" ht="18">
      <c r="A74" s="1265"/>
      <c r="B74" s="1246"/>
      <c r="C74" s="359" t="s">
        <v>27</v>
      </c>
      <c r="D74" s="291" t="s">
        <v>16</v>
      </c>
      <c r="E74" s="335" t="s">
        <v>140</v>
      </c>
      <c r="F74" s="335"/>
      <c r="G74" s="335" t="s">
        <v>48</v>
      </c>
      <c r="H74" s="335" t="s">
        <v>326</v>
      </c>
      <c r="I74" s="355" t="s">
        <v>102</v>
      </c>
      <c r="J74" s="359"/>
      <c r="K74" s="359" t="s">
        <v>454</v>
      </c>
      <c r="L74" s="356" t="s">
        <v>82</v>
      </c>
      <c r="M74" s="335" t="s">
        <v>165</v>
      </c>
      <c r="N74" s="335"/>
      <c r="O74" s="335" t="s">
        <v>206</v>
      </c>
      <c r="P74" s="335" t="s">
        <v>206</v>
      </c>
      <c r="Q74" s="355" t="s">
        <v>83</v>
      </c>
      <c r="R74" s="181"/>
      <c r="S74" s="335"/>
      <c r="T74" s="356"/>
      <c r="U74" s="335"/>
      <c r="V74" s="335"/>
      <c r="W74" s="335"/>
      <c r="X74" s="335"/>
      <c r="Y74" s="355"/>
      <c r="Z74" s="189"/>
      <c r="AA74" s="359"/>
      <c r="AB74" s="360"/>
      <c r="AC74" s="335"/>
      <c r="AD74" s="335"/>
      <c r="AE74" s="335"/>
      <c r="AF74" s="222"/>
      <c r="AG74" s="335"/>
      <c r="AH74" s="325"/>
      <c r="AI74" s="325"/>
      <c r="AJ74" s="216"/>
      <c r="AK74" s="216"/>
      <c r="AL74" s="216"/>
      <c r="AM74" s="216"/>
      <c r="AN74" s="216"/>
      <c r="AO74" s="216"/>
      <c r="AP74" s="216"/>
      <c r="AQ74" s="215"/>
      <c r="AR74" s="215"/>
      <c r="AS74" s="215"/>
      <c r="AT74" s="215"/>
      <c r="AU74" s="215"/>
      <c r="AV74" s="64"/>
      <c r="AW74" s="64"/>
      <c r="AX74" s="64"/>
      <c r="AY74" s="64"/>
    </row>
    <row r="75" spans="1:51" s="3" customFormat="1" ht="18">
      <c r="A75" s="1265"/>
      <c r="B75" s="1246"/>
      <c r="C75" s="359"/>
      <c r="D75" s="291"/>
      <c r="E75" s="335"/>
      <c r="F75" s="335"/>
      <c r="G75" s="335"/>
      <c r="H75" s="335"/>
      <c r="I75" s="332"/>
      <c r="J75" s="359"/>
      <c r="K75" s="359"/>
      <c r="L75" s="356"/>
      <c r="M75" s="335"/>
      <c r="N75" s="335"/>
      <c r="O75" s="335"/>
      <c r="P75" s="335"/>
      <c r="Q75" s="355"/>
      <c r="R75" s="181"/>
      <c r="S75" s="351"/>
      <c r="T75" s="356"/>
      <c r="U75" s="331"/>
      <c r="V75" s="331"/>
      <c r="W75" s="331"/>
      <c r="X75" s="331"/>
      <c r="Y75" s="332"/>
      <c r="Z75" s="189"/>
      <c r="AA75" s="359"/>
      <c r="AB75" s="356"/>
      <c r="AC75" s="335"/>
      <c r="AD75" s="335"/>
      <c r="AE75" s="335"/>
      <c r="AF75" s="335"/>
      <c r="AG75" s="332"/>
      <c r="AH75" s="325"/>
      <c r="AI75" s="325"/>
      <c r="AJ75" s="216"/>
      <c r="AK75" s="216"/>
      <c r="AL75" s="216"/>
      <c r="AM75" s="7"/>
      <c r="AN75" s="7"/>
      <c r="AO75" s="7"/>
      <c r="AP75" s="7"/>
      <c r="AQ75"/>
      <c r="AR75"/>
      <c r="AS75"/>
      <c r="AT75"/>
      <c r="AU75"/>
      <c r="AV75" s="64"/>
      <c r="AW75" s="64"/>
      <c r="AX75" s="64"/>
      <c r="AY75" s="64"/>
    </row>
    <row r="76" spans="1:51" s="8" customFormat="1" ht="18">
      <c r="A76" s="1265"/>
      <c r="B76" s="1247"/>
      <c r="C76" s="266"/>
      <c r="D76" s="347"/>
      <c r="E76" s="218"/>
      <c r="F76" s="218"/>
      <c r="G76" s="218"/>
      <c r="H76" s="218"/>
      <c r="I76" s="190"/>
      <c r="J76" s="335"/>
      <c r="K76" s="266"/>
      <c r="L76" s="347"/>
      <c r="M76" s="218"/>
      <c r="N76" s="218"/>
      <c r="O76" s="218"/>
      <c r="P76" s="218"/>
      <c r="Q76" s="190"/>
      <c r="R76" s="270"/>
      <c r="S76" s="359"/>
      <c r="T76" s="291"/>
      <c r="U76" s="335"/>
      <c r="V76" s="335"/>
      <c r="W76" s="335"/>
      <c r="X76" s="335"/>
      <c r="Y76" s="332"/>
      <c r="Z76" s="355"/>
      <c r="AA76" s="278"/>
      <c r="AB76" s="347"/>
      <c r="AC76" s="218"/>
      <c r="AD76" s="218"/>
      <c r="AE76" s="218"/>
      <c r="AF76" s="218"/>
      <c r="AG76" s="208"/>
      <c r="AH76" s="325"/>
      <c r="AI76" s="325"/>
      <c r="AJ76" s="216"/>
      <c r="AK76" s="216"/>
      <c r="AL76" s="216"/>
      <c r="AM76" s="7"/>
      <c r="AN76" s="7"/>
      <c r="AO76" s="7"/>
      <c r="AP76" s="7"/>
      <c r="AQ76"/>
      <c r="AR76"/>
      <c r="AS76"/>
      <c r="AT76"/>
      <c r="AU76"/>
      <c r="AV76" s="63"/>
      <c r="AW76" s="63"/>
      <c r="AX76" s="63"/>
      <c r="AY76" s="63"/>
    </row>
    <row r="77" spans="1:51" s="8" customFormat="1" ht="18">
      <c r="A77" s="1265"/>
      <c r="B77" s="1245" t="s">
        <v>56</v>
      </c>
      <c r="C77" s="359" t="s">
        <v>328</v>
      </c>
      <c r="D77" s="356" t="s">
        <v>16</v>
      </c>
      <c r="E77" s="335" t="s">
        <v>196</v>
      </c>
      <c r="F77" s="335"/>
      <c r="G77" s="335" t="s">
        <v>206</v>
      </c>
      <c r="H77" s="335" t="s">
        <v>206</v>
      </c>
      <c r="I77" s="331" t="s">
        <v>65</v>
      </c>
      <c r="J77" s="335"/>
      <c r="K77" s="293" t="s">
        <v>402</v>
      </c>
      <c r="L77" s="360" t="s">
        <v>16</v>
      </c>
      <c r="M77" s="335" t="s">
        <v>248</v>
      </c>
      <c r="N77" s="335"/>
      <c r="O77" s="335" t="s">
        <v>206</v>
      </c>
      <c r="P77" s="335" t="s">
        <v>206</v>
      </c>
      <c r="Q77" s="274" t="s">
        <v>97</v>
      </c>
      <c r="R77" s="270"/>
      <c r="S77" s="357" t="s">
        <v>277</v>
      </c>
      <c r="T77" s="337" t="s">
        <v>16</v>
      </c>
      <c r="U77" s="336" t="s">
        <v>8</v>
      </c>
      <c r="V77" s="336"/>
      <c r="W77" s="336" t="s">
        <v>206</v>
      </c>
      <c r="X77" s="336" t="s">
        <v>206</v>
      </c>
      <c r="Y77" s="336" t="s">
        <v>90</v>
      </c>
      <c r="Z77" s="355"/>
      <c r="AA77" s="346" t="s">
        <v>247</v>
      </c>
      <c r="AB77" s="356" t="s">
        <v>199</v>
      </c>
      <c r="AC77" s="336" t="s">
        <v>248</v>
      </c>
      <c r="AD77" s="335"/>
      <c r="AE77" s="335" t="s">
        <v>206</v>
      </c>
      <c r="AF77" s="335" t="s">
        <v>206</v>
      </c>
      <c r="AG77" s="363" t="s">
        <v>99</v>
      </c>
      <c r="AH77" s="325"/>
      <c r="AI77" s="325"/>
      <c r="AJ77" s="216"/>
      <c r="AK77" s="216"/>
      <c r="AL77" s="216"/>
      <c r="AM77" s="7"/>
      <c r="AN77" s="7"/>
      <c r="AO77" s="7"/>
      <c r="AP77" s="7"/>
      <c r="AQ77"/>
      <c r="AR77"/>
      <c r="AS77"/>
      <c r="AT77"/>
      <c r="AU77"/>
      <c r="AV77" s="63"/>
      <c r="AW77" s="63"/>
      <c r="AX77" s="63"/>
      <c r="AY77" s="63"/>
    </row>
    <row r="78" spans="1:51" s="3" customFormat="1" ht="18">
      <c r="A78" s="1265"/>
      <c r="B78" s="1246"/>
      <c r="C78" s="359" t="s">
        <v>305</v>
      </c>
      <c r="D78" s="356" t="s">
        <v>17</v>
      </c>
      <c r="E78" s="335" t="s">
        <v>9</v>
      </c>
      <c r="F78" s="335"/>
      <c r="G78" s="335" t="s">
        <v>204</v>
      </c>
      <c r="H78" s="335" t="s">
        <v>204</v>
      </c>
      <c r="I78" s="331" t="s">
        <v>89</v>
      </c>
      <c r="J78" s="359"/>
      <c r="K78" s="1182" t="s">
        <v>466</v>
      </c>
      <c r="L78" s="1154" t="s">
        <v>16</v>
      </c>
      <c r="M78" s="1155" t="s">
        <v>73</v>
      </c>
      <c r="N78" s="1155"/>
      <c r="O78" s="1155" t="s">
        <v>204</v>
      </c>
      <c r="P78" s="1155" t="s">
        <v>204</v>
      </c>
      <c r="Q78" s="1156" t="s">
        <v>134</v>
      </c>
      <c r="R78" s="181"/>
      <c r="S78" s="359" t="s">
        <v>240</v>
      </c>
      <c r="T78" s="360" t="s">
        <v>16</v>
      </c>
      <c r="U78" s="335" t="s">
        <v>12</v>
      </c>
      <c r="V78" s="335"/>
      <c r="W78" s="335" t="s">
        <v>204</v>
      </c>
      <c r="X78" s="335" t="s">
        <v>204</v>
      </c>
      <c r="Y78" s="355" t="s">
        <v>100</v>
      </c>
      <c r="Z78" s="189"/>
      <c r="AA78" s="363"/>
      <c r="AB78" s="361"/>
      <c r="AC78" s="363"/>
      <c r="AD78" s="363"/>
      <c r="AE78" s="363"/>
      <c r="AF78" s="363"/>
      <c r="AG78" s="363" t="s">
        <v>128</v>
      </c>
      <c r="AH78" s="325"/>
      <c r="AI78" s="325"/>
      <c r="AJ78" s="216"/>
      <c r="AK78" s="216"/>
      <c r="AL78" s="216"/>
      <c r="AM78" s="7"/>
      <c r="AN78" s="7"/>
      <c r="AO78" s="7"/>
      <c r="AP78" s="7"/>
      <c r="AQ78"/>
      <c r="AR78"/>
      <c r="AS78"/>
      <c r="AT78"/>
      <c r="AU78"/>
      <c r="AV78" s="64"/>
      <c r="AW78" s="64"/>
      <c r="AX78" s="64"/>
      <c r="AY78" s="64"/>
    </row>
    <row r="79" spans="1:51" s="3" customFormat="1" ht="18">
      <c r="A79" s="1265"/>
      <c r="B79" s="1246"/>
      <c r="C79" s="359"/>
      <c r="D79" s="356"/>
      <c r="E79" s="335"/>
      <c r="F79" s="335"/>
      <c r="G79" s="335"/>
      <c r="H79" s="335"/>
      <c r="I79" s="331"/>
      <c r="J79" s="359"/>
      <c r="K79" s="359"/>
      <c r="L79" s="356"/>
      <c r="M79" s="335"/>
      <c r="N79" s="335"/>
      <c r="O79" s="335"/>
      <c r="P79" s="335"/>
      <c r="Q79" s="355"/>
      <c r="R79" s="181"/>
      <c r="S79" s="185"/>
      <c r="T79" s="185"/>
      <c r="U79" s="185"/>
      <c r="V79" s="185"/>
      <c r="W79" s="185"/>
      <c r="X79" s="185"/>
      <c r="Y79" s="185"/>
      <c r="Z79" s="189"/>
      <c r="AA79" s="267"/>
      <c r="AB79" s="360"/>
      <c r="AC79" s="335"/>
      <c r="AD79" s="335"/>
      <c r="AE79" s="335"/>
      <c r="AF79" s="222"/>
      <c r="AG79" s="332"/>
      <c r="AH79" s="325"/>
      <c r="AI79" s="325"/>
      <c r="AJ79" s="216"/>
      <c r="AK79" s="216"/>
      <c r="AL79" s="216"/>
      <c r="AM79" s="216"/>
      <c r="AN79" s="216"/>
      <c r="AO79" s="216"/>
      <c r="AP79" s="216"/>
      <c r="AQ79" s="215"/>
      <c r="AR79" s="215"/>
      <c r="AS79" s="215"/>
      <c r="AT79" s="215"/>
      <c r="AU79" s="215"/>
      <c r="AV79" s="64"/>
      <c r="AW79" s="64"/>
      <c r="AX79" s="64"/>
      <c r="AY79" s="64"/>
    </row>
    <row r="80" spans="1:51" s="8" customFormat="1" ht="18">
      <c r="A80" s="1265"/>
      <c r="B80" s="1246"/>
      <c r="C80" s="359"/>
      <c r="D80" s="291"/>
      <c r="E80" s="335"/>
      <c r="F80" s="335"/>
      <c r="G80" s="335"/>
      <c r="H80" s="335"/>
      <c r="I80" s="332"/>
      <c r="J80" s="335"/>
      <c r="K80" s="227"/>
      <c r="L80" s="356"/>
      <c r="M80" s="331"/>
      <c r="N80" s="331"/>
      <c r="O80" s="331"/>
      <c r="P80" s="331"/>
      <c r="Q80" s="331"/>
      <c r="R80" s="270"/>
      <c r="S80" s="359"/>
      <c r="T80" s="291"/>
      <c r="U80" s="290"/>
      <c r="V80" s="335"/>
      <c r="W80" s="335"/>
      <c r="X80" s="290"/>
      <c r="Y80" s="335"/>
      <c r="Z80" s="355"/>
      <c r="AA80" s="293"/>
      <c r="AB80" s="360"/>
      <c r="AC80" s="359"/>
      <c r="AD80" s="359"/>
      <c r="AE80" s="359"/>
      <c r="AF80" s="197"/>
      <c r="AG80" s="346"/>
      <c r="AH80" s="325"/>
      <c r="AI80" s="325"/>
      <c r="AJ80" s="216"/>
      <c r="AK80" s="216"/>
      <c r="AL80" s="216"/>
      <c r="AM80" s="7"/>
      <c r="AN80" s="7"/>
      <c r="AO80" s="7"/>
      <c r="AP80" s="7"/>
      <c r="AQ80"/>
      <c r="AR80"/>
      <c r="AS80"/>
      <c r="AT80"/>
      <c r="AU80"/>
      <c r="AV80" s="63"/>
      <c r="AW80" s="63"/>
      <c r="AX80" s="63"/>
      <c r="AY80" s="63"/>
    </row>
    <row r="81" spans="1:51" s="8" customFormat="1" ht="18">
      <c r="A81" s="1265"/>
      <c r="B81" s="1247"/>
      <c r="C81" s="266"/>
      <c r="D81" s="254"/>
      <c r="E81" s="218"/>
      <c r="F81" s="218"/>
      <c r="G81" s="218"/>
      <c r="H81" s="218"/>
      <c r="I81" s="208"/>
      <c r="J81" s="335"/>
      <c r="K81" s="218"/>
      <c r="L81" s="347"/>
      <c r="M81" s="218"/>
      <c r="N81" s="218"/>
      <c r="O81" s="218"/>
      <c r="P81" s="218"/>
      <c r="Q81" s="190"/>
      <c r="R81" s="270"/>
      <c r="S81" s="359"/>
      <c r="T81" s="291"/>
      <c r="U81" s="335"/>
      <c r="V81" s="335"/>
      <c r="W81" s="335"/>
      <c r="X81" s="335"/>
      <c r="Y81" s="332"/>
      <c r="Z81" s="355"/>
      <c r="AA81" s="266"/>
      <c r="AB81" s="1141"/>
      <c r="AC81" s="218"/>
      <c r="AD81" s="218"/>
      <c r="AE81" s="218"/>
      <c r="AF81" s="198"/>
      <c r="AG81" s="218"/>
      <c r="AH81" s="325"/>
      <c r="AI81" s="325"/>
      <c r="AJ81" s="216"/>
      <c r="AK81" s="216"/>
      <c r="AL81" s="216"/>
      <c r="AM81" s="7"/>
      <c r="AN81" s="7"/>
      <c r="AO81" s="7"/>
      <c r="AP81" s="7"/>
      <c r="AQ81"/>
      <c r="AR81"/>
      <c r="AS81"/>
      <c r="AT81"/>
      <c r="AU81"/>
      <c r="AV81" s="63"/>
      <c r="AW81" s="63"/>
      <c r="AX81" s="63"/>
      <c r="AY81" s="63"/>
    </row>
    <row r="82" spans="1:51" s="8" customFormat="1" ht="18">
      <c r="A82" s="1265"/>
      <c r="B82" s="1245" t="s">
        <v>57</v>
      </c>
      <c r="C82" s="359"/>
      <c r="D82" s="356"/>
      <c r="E82" s="335"/>
      <c r="F82" s="335"/>
      <c r="G82" s="335"/>
      <c r="H82" s="335"/>
      <c r="I82" s="331"/>
      <c r="J82" s="335"/>
      <c r="K82" s="1055" t="s">
        <v>78</v>
      </c>
      <c r="L82" s="1054" t="s">
        <v>74</v>
      </c>
      <c r="M82" s="1053" t="s">
        <v>79</v>
      </c>
      <c r="N82" s="1053"/>
      <c r="O82" s="1053" t="s">
        <v>47</v>
      </c>
      <c r="P82" s="1053" t="s">
        <v>47</v>
      </c>
      <c r="Q82" s="265"/>
      <c r="R82" s="270"/>
      <c r="S82" s="357"/>
      <c r="T82" s="358"/>
      <c r="U82" s="336"/>
      <c r="V82" s="336"/>
      <c r="W82" s="336"/>
      <c r="X82" s="336"/>
      <c r="Y82" s="336"/>
      <c r="Z82" s="355"/>
      <c r="AA82" s="346"/>
      <c r="AB82" s="356"/>
      <c r="AC82" s="335"/>
      <c r="AD82" s="335"/>
      <c r="AE82" s="335"/>
      <c r="AF82" s="222"/>
      <c r="AG82" s="332"/>
      <c r="AH82" s="325"/>
      <c r="AI82" s="325"/>
      <c r="AJ82" s="216"/>
      <c r="AK82" s="216"/>
      <c r="AL82" s="216"/>
      <c r="AM82" s="7"/>
      <c r="AN82" s="7"/>
      <c r="AO82" s="7"/>
      <c r="AP82" s="7"/>
      <c r="AQ82"/>
      <c r="AR82"/>
      <c r="AS82"/>
      <c r="AT82"/>
      <c r="AU82"/>
      <c r="AV82" s="63"/>
      <c r="AW82" s="63"/>
      <c r="AX82" s="63"/>
      <c r="AY82" s="63"/>
    </row>
    <row r="83" spans="1:51" s="8" customFormat="1" ht="18">
      <c r="A83" s="1265"/>
      <c r="B83" s="1246"/>
      <c r="C83" s="359"/>
      <c r="D83" s="356"/>
      <c r="E83" s="335"/>
      <c r="F83" s="335"/>
      <c r="G83" s="335"/>
      <c r="H83" s="335"/>
      <c r="I83" s="259"/>
      <c r="J83" s="335"/>
      <c r="K83" s="359"/>
      <c r="L83" s="356"/>
      <c r="M83" s="335"/>
      <c r="N83" s="335"/>
      <c r="O83" s="335"/>
      <c r="P83" s="335"/>
      <c r="Q83" s="355"/>
      <c r="R83" s="270"/>
      <c r="S83" s="359"/>
      <c r="T83" s="291"/>
      <c r="U83" s="335"/>
      <c r="V83" s="335"/>
      <c r="W83" s="335"/>
      <c r="X83" s="335"/>
      <c r="Y83" s="335"/>
      <c r="Z83" s="355"/>
      <c r="AA83" s="346"/>
      <c r="AB83" s="356"/>
      <c r="AC83" s="335"/>
      <c r="AD83" s="335"/>
      <c r="AE83" s="335"/>
      <c r="AF83" s="222"/>
      <c r="AG83" s="332"/>
      <c r="AH83" s="325"/>
      <c r="AI83" s="325"/>
      <c r="AJ83" s="216"/>
      <c r="AK83" s="216"/>
      <c r="AL83" s="216"/>
      <c r="AM83" s="7"/>
      <c r="AN83" s="7"/>
      <c r="AO83" s="7"/>
      <c r="AP83" s="7"/>
      <c r="AQ83"/>
      <c r="AR83"/>
      <c r="AS83"/>
      <c r="AT83"/>
      <c r="AU83"/>
      <c r="AV83" s="63"/>
      <c r="AW83" s="63"/>
      <c r="AX83" s="63"/>
      <c r="AY83" s="63"/>
    </row>
    <row r="84" spans="1:51" s="8" customFormat="1" ht="18">
      <c r="A84" s="1265"/>
      <c r="B84" s="1246"/>
      <c r="C84" s="359"/>
      <c r="D84" s="356"/>
      <c r="E84" s="335"/>
      <c r="F84" s="335"/>
      <c r="G84" s="335"/>
      <c r="H84" s="335"/>
      <c r="I84" s="355"/>
      <c r="J84" s="335"/>
      <c r="K84" s="293"/>
      <c r="L84" s="360"/>
      <c r="M84" s="335"/>
      <c r="N84" s="335"/>
      <c r="O84" s="335"/>
      <c r="P84" s="335"/>
      <c r="Q84" s="270"/>
      <c r="R84" s="270"/>
      <c r="S84" s="359"/>
      <c r="T84" s="291"/>
      <c r="U84" s="335"/>
      <c r="V84" s="335"/>
      <c r="W84" s="335"/>
      <c r="X84" s="335"/>
      <c r="Y84" s="335"/>
      <c r="Z84" s="355"/>
      <c r="AA84" s="346"/>
      <c r="AB84" s="356"/>
      <c r="AC84" s="335"/>
      <c r="AD84" s="335"/>
      <c r="AE84" s="335"/>
      <c r="AF84" s="222"/>
      <c r="AG84" s="332"/>
      <c r="AH84" s="325"/>
      <c r="AI84" s="325"/>
      <c r="AJ84" s="216"/>
      <c r="AK84" s="216"/>
      <c r="AL84" s="216"/>
      <c r="AM84" s="216"/>
      <c r="AN84" s="216"/>
      <c r="AO84" s="216"/>
      <c r="AP84" s="216"/>
      <c r="AQ84" s="215"/>
      <c r="AR84" s="215"/>
      <c r="AS84" s="215"/>
      <c r="AT84" s="215"/>
      <c r="AU84" s="215"/>
      <c r="AV84" s="169"/>
      <c r="AW84" s="169"/>
      <c r="AX84" s="169"/>
      <c r="AY84" s="169"/>
    </row>
    <row r="85" spans="1:51" s="3" customFormat="1" ht="18">
      <c r="A85" s="1265"/>
      <c r="B85" s="1246"/>
      <c r="C85" s="359"/>
      <c r="D85" s="356"/>
      <c r="E85" s="335"/>
      <c r="F85" s="335"/>
      <c r="G85" s="335"/>
      <c r="H85" s="335"/>
      <c r="I85" s="355"/>
      <c r="J85" s="335"/>
      <c r="K85" s="293"/>
      <c r="L85" s="360"/>
      <c r="M85" s="335"/>
      <c r="N85" s="335"/>
      <c r="O85" s="335"/>
      <c r="P85" s="335"/>
      <c r="Q85" s="270"/>
      <c r="R85" s="270"/>
      <c r="S85" s="359"/>
      <c r="T85" s="356"/>
      <c r="U85" s="335"/>
      <c r="V85" s="335"/>
      <c r="W85" s="335"/>
      <c r="X85" s="335"/>
      <c r="Y85" s="331"/>
      <c r="Z85" s="355"/>
      <c r="AA85" s="203"/>
      <c r="AB85" s="361"/>
      <c r="AC85" s="202"/>
      <c r="AD85" s="202"/>
      <c r="AE85" s="202"/>
      <c r="AF85" s="211"/>
      <c r="AG85" s="210"/>
      <c r="AH85" s="325"/>
      <c r="AI85" s="325"/>
      <c r="AJ85" s="216"/>
      <c r="AK85" s="216"/>
      <c r="AL85" s="216"/>
      <c r="AM85" s="7"/>
      <c r="AN85" s="7"/>
      <c r="AO85" s="7"/>
      <c r="AP85" s="7"/>
      <c r="AQ85"/>
      <c r="AR85"/>
      <c r="AS85"/>
      <c r="AT85"/>
      <c r="AU85"/>
      <c r="AV85" s="64"/>
      <c r="AW85" s="64"/>
      <c r="AX85" s="64"/>
      <c r="AY85" s="64"/>
    </row>
    <row r="86" spans="1:51" s="8" customFormat="1" ht="18">
      <c r="A86" s="1266"/>
      <c r="B86" s="1247"/>
      <c r="C86" s="266"/>
      <c r="D86" s="347"/>
      <c r="E86" s="218"/>
      <c r="F86" s="218"/>
      <c r="G86" s="218"/>
      <c r="H86" s="218"/>
      <c r="I86" s="190"/>
      <c r="J86" s="335"/>
      <c r="K86" s="219"/>
      <c r="L86" s="1141"/>
      <c r="M86" s="218"/>
      <c r="N86" s="218"/>
      <c r="O86" s="218"/>
      <c r="P86" s="218"/>
      <c r="Q86" s="182"/>
      <c r="R86" s="270"/>
      <c r="S86" s="266"/>
      <c r="T86" s="347"/>
      <c r="U86" s="218"/>
      <c r="V86" s="218"/>
      <c r="W86" s="218"/>
      <c r="X86" s="218"/>
      <c r="Y86" s="349"/>
      <c r="Z86" s="355"/>
      <c r="AA86" s="266"/>
      <c r="AB86" s="1141"/>
      <c r="AC86" s="218"/>
      <c r="AD86" s="218"/>
      <c r="AE86" s="218"/>
      <c r="AF86" s="198"/>
      <c r="AG86" s="218"/>
      <c r="AH86" s="325"/>
      <c r="AI86" s="325"/>
      <c r="AJ86" s="216"/>
      <c r="AK86" s="216"/>
      <c r="AL86" s="216"/>
      <c r="AM86" s="7"/>
      <c r="AN86" s="7"/>
      <c r="AO86" s="7"/>
      <c r="AP86" s="7"/>
      <c r="AQ86"/>
      <c r="AR86"/>
      <c r="AS86"/>
      <c r="AT86"/>
      <c r="AU86"/>
      <c r="AV86" s="63"/>
      <c r="AW86" s="63"/>
      <c r="AX86" s="63"/>
      <c r="AY86" s="63"/>
    </row>
    <row r="87" spans="1:51" ht="18">
      <c r="A87" s="25"/>
      <c r="B87" s="16"/>
      <c r="C87" s="290"/>
      <c r="D87" s="225"/>
      <c r="E87" s="290"/>
      <c r="F87" s="290"/>
      <c r="G87" s="290"/>
      <c r="H87" s="290"/>
      <c r="I87" s="192"/>
      <c r="J87" s="335"/>
      <c r="K87" s="226"/>
      <c r="L87" s="225"/>
      <c r="M87" s="290"/>
      <c r="N87" s="290"/>
      <c r="O87" s="290"/>
      <c r="P87" s="290"/>
      <c r="Q87" s="184"/>
      <c r="R87" s="355"/>
      <c r="S87" s="197"/>
      <c r="T87" s="225"/>
      <c r="U87" s="290"/>
      <c r="V87" s="290"/>
      <c r="W87" s="290"/>
      <c r="X87" s="290"/>
      <c r="Y87" s="192"/>
      <c r="Z87" s="355"/>
      <c r="AA87" s="226"/>
      <c r="AB87" s="225"/>
      <c r="AC87" s="290"/>
      <c r="AD87" s="290"/>
      <c r="AE87" s="290"/>
      <c r="AF87" s="290"/>
      <c r="AG87" s="335"/>
      <c r="AH87" s="325"/>
      <c r="AI87" s="325"/>
      <c r="AJ87" s="216"/>
      <c r="AK87" s="216"/>
      <c r="AL87" s="216"/>
      <c r="AM87" s="7"/>
      <c r="AN87" s="7"/>
      <c r="AO87" s="7"/>
      <c r="AP87" s="7"/>
      <c r="AQ87" s="7"/>
    </row>
    <row r="88" spans="1:51" s="8" customFormat="1" ht="18">
      <c r="A88" s="1264" t="s">
        <v>52</v>
      </c>
      <c r="B88" s="1245" t="s">
        <v>54</v>
      </c>
      <c r="C88" s="357" t="s">
        <v>242</v>
      </c>
      <c r="D88" s="358" t="s">
        <v>46</v>
      </c>
      <c r="E88" s="336" t="s">
        <v>105</v>
      </c>
      <c r="F88" s="336" t="s">
        <v>107</v>
      </c>
      <c r="G88" s="336" t="s">
        <v>206</v>
      </c>
      <c r="H88" s="336" t="s">
        <v>204</v>
      </c>
      <c r="I88" s="295" t="s">
        <v>252</v>
      </c>
      <c r="J88" s="227"/>
      <c r="K88" s="357" t="s">
        <v>70</v>
      </c>
      <c r="L88" s="358" t="s">
        <v>18</v>
      </c>
      <c r="M88" s="336" t="s">
        <v>110</v>
      </c>
      <c r="N88" s="336"/>
      <c r="O88" s="336" t="s">
        <v>206</v>
      </c>
      <c r="P88" s="336" t="s">
        <v>206</v>
      </c>
      <c r="Q88" s="224" t="s">
        <v>151</v>
      </c>
      <c r="R88" s="192"/>
      <c r="S88" s="1055" t="s">
        <v>202</v>
      </c>
      <c r="T88" s="1054" t="s">
        <v>16</v>
      </c>
      <c r="U88" s="1053" t="s">
        <v>13</v>
      </c>
      <c r="V88" s="1053"/>
      <c r="W88" s="1053" t="s">
        <v>204</v>
      </c>
      <c r="X88" s="1053" t="s">
        <v>204</v>
      </c>
      <c r="Y88" s="1061" t="s">
        <v>177</v>
      </c>
      <c r="Z88" s="355"/>
      <c r="AA88" s="357" t="s">
        <v>173</v>
      </c>
      <c r="AB88" s="292" t="s">
        <v>17</v>
      </c>
      <c r="AC88" s="336" t="s">
        <v>165</v>
      </c>
      <c r="AD88" s="336"/>
      <c r="AE88" s="336" t="s">
        <v>206</v>
      </c>
      <c r="AF88" s="298" t="s">
        <v>206</v>
      </c>
      <c r="AG88" s="338" t="s">
        <v>83</v>
      </c>
      <c r="AH88" s="325"/>
      <c r="AI88" s="325"/>
      <c r="AJ88" s="216"/>
      <c r="AK88" s="216"/>
      <c r="AL88" s="216"/>
      <c r="AM88" s="7"/>
      <c r="AN88" s="7"/>
      <c r="AO88" s="7"/>
      <c r="AP88" s="7"/>
      <c r="AQ88" s="7"/>
      <c r="AR88"/>
      <c r="AS88"/>
      <c r="AT88"/>
      <c r="AU88"/>
      <c r="AV88" s="63"/>
      <c r="AW88" s="63"/>
      <c r="AX88" s="63"/>
      <c r="AY88" s="63"/>
    </row>
    <row r="89" spans="1:51" s="3" customFormat="1" ht="18">
      <c r="A89" s="1265"/>
      <c r="B89" s="1246"/>
      <c r="C89" s="351" t="s">
        <v>380</v>
      </c>
      <c r="D89" s="356" t="s">
        <v>16</v>
      </c>
      <c r="E89" s="331" t="s">
        <v>203</v>
      </c>
      <c r="F89" s="331"/>
      <c r="G89" s="331" t="s">
        <v>47</v>
      </c>
      <c r="H89" s="331" t="s">
        <v>48</v>
      </c>
      <c r="I89" s="331" t="s">
        <v>64</v>
      </c>
      <c r="J89" s="293"/>
      <c r="K89" s="293"/>
      <c r="L89" s="360"/>
      <c r="M89" s="335"/>
      <c r="N89" s="335"/>
      <c r="O89" s="335"/>
      <c r="P89" s="335"/>
      <c r="Q89" s="355"/>
      <c r="R89" s="84"/>
      <c r="S89" s="1065"/>
      <c r="T89" s="1067"/>
      <c r="U89" s="1066"/>
      <c r="V89" s="1066"/>
      <c r="W89" s="1066"/>
      <c r="X89" s="1066"/>
      <c r="Y89" s="1064"/>
      <c r="Z89" s="189"/>
      <c r="AA89" s="359"/>
      <c r="AB89" s="356"/>
      <c r="AC89" s="335"/>
      <c r="AD89" s="335"/>
      <c r="AE89" s="335"/>
      <c r="AF89" s="222"/>
      <c r="AG89" s="335"/>
      <c r="AH89" s="325"/>
      <c r="AI89" s="325"/>
      <c r="AJ89" s="216"/>
      <c r="AK89" s="216"/>
      <c r="AL89" s="216"/>
      <c r="AM89" s="7"/>
      <c r="AN89" s="7"/>
      <c r="AO89" s="7"/>
      <c r="AP89" s="7"/>
      <c r="AQ89" s="7"/>
      <c r="AR89"/>
      <c r="AS89"/>
      <c r="AT89"/>
      <c r="AU89"/>
      <c r="AV89" s="64"/>
      <c r="AW89" s="64"/>
      <c r="AX89" s="64"/>
      <c r="AY89" s="64"/>
    </row>
    <row r="90" spans="1:51" s="3" customFormat="1" ht="18">
      <c r="A90" s="1265"/>
      <c r="B90" s="1246"/>
      <c r="C90" s="359" t="s">
        <v>379</v>
      </c>
      <c r="D90" s="291" t="s">
        <v>17</v>
      </c>
      <c r="E90" s="335" t="s">
        <v>139</v>
      </c>
      <c r="F90" s="335"/>
      <c r="G90" s="335" t="s">
        <v>450</v>
      </c>
      <c r="H90" s="1153" t="s">
        <v>451</v>
      </c>
      <c r="I90" s="332" t="s">
        <v>97</v>
      </c>
      <c r="J90" s="293"/>
      <c r="K90" s="293"/>
      <c r="L90" s="360"/>
      <c r="M90" s="335"/>
      <c r="N90" s="227"/>
      <c r="O90" s="335"/>
      <c r="P90" s="335"/>
      <c r="Q90" s="355"/>
      <c r="R90" s="84"/>
      <c r="S90" s="1065"/>
      <c r="T90" s="1067"/>
      <c r="U90" s="1066"/>
      <c r="V90" s="1066"/>
      <c r="W90" s="1066"/>
      <c r="X90" s="1066"/>
      <c r="Y90" s="1064"/>
      <c r="Z90" s="189"/>
      <c r="AA90" s="359"/>
      <c r="AB90" s="356"/>
      <c r="AC90" s="335"/>
      <c r="AD90" s="335"/>
      <c r="AE90" s="335"/>
      <c r="AF90" s="222"/>
      <c r="AG90" s="335"/>
      <c r="AH90" s="325"/>
      <c r="AI90" s="325"/>
      <c r="AJ90" s="216"/>
      <c r="AK90" s="216"/>
      <c r="AL90" s="216"/>
      <c r="AM90" s="216"/>
      <c r="AN90" s="216"/>
      <c r="AO90" s="216"/>
      <c r="AP90" s="216"/>
      <c r="AQ90" s="216"/>
      <c r="AR90" s="215"/>
      <c r="AS90" s="215"/>
      <c r="AT90" s="215"/>
      <c r="AU90" s="215"/>
      <c r="AV90" s="64"/>
      <c r="AW90" s="64"/>
      <c r="AX90" s="64"/>
      <c r="AY90" s="64"/>
    </row>
    <row r="91" spans="1:51" s="3" customFormat="1" ht="18">
      <c r="A91" s="1265"/>
      <c r="B91" s="1246"/>
      <c r="C91" s="359"/>
      <c r="D91" s="356"/>
      <c r="E91" s="335"/>
      <c r="F91" s="335"/>
      <c r="G91" s="335"/>
      <c r="H91" s="335"/>
      <c r="I91" s="259"/>
      <c r="J91" s="293"/>
      <c r="K91" s="359"/>
      <c r="L91" s="360"/>
      <c r="M91" s="335"/>
      <c r="N91" s="227"/>
      <c r="O91" s="335"/>
      <c r="P91" s="335"/>
      <c r="Q91" s="335"/>
      <c r="R91" s="84"/>
      <c r="S91" s="359"/>
      <c r="T91" s="360"/>
      <c r="U91" s="335"/>
      <c r="V91" s="335"/>
      <c r="W91" s="335"/>
      <c r="X91" s="335"/>
      <c r="Y91" s="355"/>
      <c r="Z91" s="189"/>
      <c r="AA91" s="359"/>
      <c r="AB91" s="291"/>
      <c r="AC91" s="335"/>
      <c r="AD91" s="335"/>
      <c r="AE91" s="335"/>
      <c r="AF91" s="335"/>
      <c r="AG91" s="332"/>
      <c r="AH91" s="325"/>
      <c r="AI91" s="325"/>
      <c r="AJ91" s="216"/>
      <c r="AK91" s="216"/>
      <c r="AL91" s="216"/>
      <c r="AM91" s="7"/>
      <c r="AN91" s="7"/>
      <c r="AO91" s="7"/>
      <c r="AP91" s="7"/>
      <c r="AQ91" s="7"/>
      <c r="AR91"/>
      <c r="AS91"/>
      <c r="AT91"/>
      <c r="AU91"/>
      <c r="AV91" s="64"/>
      <c r="AW91" s="64"/>
      <c r="AX91" s="64"/>
      <c r="AY91" s="64"/>
    </row>
    <row r="92" spans="1:51" s="8" customFormat="1" ht="18">
      <c r="A92" s="1265"/>
      <c r="B92" s="1247"/>
      <c r="C92" s="359"/>
      <c r="D92" s="356"/>
      <c r="E92" s="335"/>
      <c r="F92" s="335"/>
      <c r="G92" s="335"/>
      <c r="H92" s="335"/>
      <c r="I92" s="331"/>
      <c r="J92" s="227"/>
      <c r="K92" s="266"/>
      <c r="L92" s="347"/>
      <c r="M92" s="218"/>
      <c r="N92" s="178"/>
      <c r="O92" s="218"/>
      <c r="P92" s="218"/>
      <c r="Q92" s="218"/>
      <c r="R92" s="192"/>
      <c r="S92" s="266"/>
      <c r="T92" s="1141"/>
      <c r="U92" s="218"/>
      <c r="V92" s="218"/>
      <c r="W92" s="218"/>
      <c r="X92" s="218"/>
      <c r="Y92" s="218"/>
      <c r="Z92" s="355"/>
      <c r="AA92" s="246"/>
      <c r="AB92" s="221"/>
      <c r="AC92" s="202"/>
      <c r="AD92" s="247"/>
      <c r="AE92" s="247"/>
      <c r="AF92" s="257"/>
      <c r="AG92" s="247"/>
      <c r="AH92" s="325"/>
      <c r="AI92" s="325"/>
      <c r="AJ92" s="216"/>
      <c r="AK92" s="216"/>
      <c r="AL92" s="216"/>
      <c r="AM92" s="7"/>
      <c r="AN92" s="7"/>
      <c r="AO92" s="7"/>
      <c r="AP92" s="7"/>
      <c r="AQ92" s="7"/>
      <c r="AR92"/>
      <c r="AS92"/>
      <c r="AT92"/>
      <c r="AU92"/>
      <c r="AV92" s="63"/>
      <c r="AW92" s="63"/>
      <c r="AX92" s="63"/>
      <c r="AY92" s="63"/>
    </row>
    <row r="93" spans="1:51" s="8" customFormat="1" ht="18">
      <c r="A93" s="1265"/>
      <c r="B93" s="1245" t="s">
        <v>55</v>
      </c>
      <c r="C93" s="357" t="s">
        <v>327</v>
      </c>
      <c r="D93" s="358" t="s">
        <v>16</v>
      </c>
      <c r="E93" s="336" t="s">
        <v>203</v>
      </c>
      <c r="F93" s="336"/>
      <c r="G93" s="336" t="s">
        <v>47</v>
      </c>
      <c r="H93" s="336" t="s">
        <v>47</v>
      </c>
      <c r="I93" s="224" t="s">
        <v>64</v>
      </c>
      <c r="J93" s="290"/>
      <c r="K93" s="359" t="s">
        <v>70</v>
      </c>
      <c r="L93" s="360" t="s">
        <v>18</v>
      </c>
      <c r="M93" s="335" t="s">
        <v>110</v>
      </c>
      <c r="N93" s="335"/>
      <c r="O93" s="335" t="s">
        <v>206</v>
      </c>
      <c r="P93" s="335" t="s">
        <v>206</v>
      </c>
      <c r="Q93" s="355" t="s">
        <v>151</v>
      </c>
      <c r="R93" s="192"/>
      <c r="S93" s="359" t="s">
        <v>238</v>
      </c>
      <c r="T93" s="356" t="s">
        <v>16</v>
      </c>
      <c r="U93" s="335" t="s">
        <v>248</v>
      </c>
      <c r="V93" s="335"/>
      <c r="W93" s="335" t="s">
        <v>206</v>
      </c>
      <c r="X93" s="335" t="s">
        <v>206</v>
      </c>
      <c r="Y93" s="331" t="s">
        <v>99</v>
      </c>
      <c r="Z93" s="355"/>
      <c r="AA93" s="296" t="s">
        <v>84</v>
      </c>
      <c r="AB93" s="294" t="s">
        <v>16</v>
      </c>
      <c r="AC93" s="297" t="s">
        <v>469</v>
      </c>
      <c r="AD93" s="297"/>
      <c r="AE93" s="297" t="s">
        <v>206</v>
      </c>
      <c r="AF93" s="297" t="s">
        <v>206</v>
      </c>
      <c r="AG93" s="297" t="s">
        <v>89</v>
      </c>
      <c r="AH93" s="325"/>
      <c r="AI93" s="325"/>
      <c r="AJ93" s="216"/>
      <c r="AK93" s="216"/>
      <c r="AL93" s="216"/>
      <c r="AM93" s="7"/>
      <c r="AN93" s="7"/>
      <c r="AO93" s="7"/>
      <c r="AP93" s="7"/>
      <c r="AQ93" s="7"/>
      <c r="AR93"/>
      <c r="AS93"/>
      <c r="AT93"/>
      <c r="AU93"/>
      <c r="AV93" s="63"/>
      <c r="AW93" s="63"/>
      <c r="AX93" s="63"/>
      <c r="AY93" s="63"/>
    </row>
    <row r="94" spans="1:51" s="3" customFormat="1" ht="18">
      <c r="A94" s="1265"/>
      <c r="B94" s="1246"/>
      <c r="C94" s="359"/>
      <c r="D94" s="356"/>
      <c r="E94" s="335"/>
      <c r="F94" s="335"/>
      <c r="G94" s="335"/>
      <c r="H94" s="335"/>
      <c r="I94" s="331"/>
      <c r="J94" s="226"/>
      <c r="K94" s="1150" t="s">
        <v>313</v>
      </c>
      <c r="L94" s="1154" t="s">
        <v>16</v>
      </c>
      <c r="M94" s="1153" t="s">
        <v>25</v>
      </c>
      <c r="N94" s="1153"/>
      <c r="O94" s="1153" t="s">
        <v>204</v>
      </c>
      <c r="P94" s="1153" t="s">
        <v>204</v>
      </c>
      <c r="Q94" s="1156" t="s">
        <v>149</v>
      </c>
      <c r="R94" s="84"/>
      <c r="S94" s="1065" t="s">
        <v>202</v>
      </c>
      <c r="T94" s="1067" t="s">
        <v>16</v>
      </c>
      <c r="U94" s="1066" t="s">
        <v>13</v>
      </c>
      <c r="V94" s="1066"/>
      <c r="W94" s="1066" t="s">
        <v>204</v>
      </c>
      <c r="X94" s="1066" t="s">
        <v>204</v>
      </c>
      <c r="Y94" s="1064" t="s">
        <v>177</v>
      </c>
      <c r="Z94" s="189"/>
      <c r="AA94" s="359"/>
      <c r="AB94" s="356"/>
      <c r="AC94" s="335"/>
      <c r="AD94" s="335"/>
      <c r="AE94" s="335"/>
      <c r="AF94" s="222"/>
      <c r="AG94" s="335"/>
      <c r="AH94" s="325"/>
      <c r="AI94" s="240"/>
      <c r="AJ94" s="216"/>
      <c r="AK94" s="216"/>
      <c r="AL94" s="216"/>
      <c r="AM94" s="7"/>
      <c r="AN94" s="7"/>
      <c r="AO94" s="7"/>
      <c r="AP94" s="7"/>
      <c r="AQ94" s="7"/>
      <c r="AR94"/>
      <c r="AS94"/>
      <c r="AT94"/>
      <c r="AU94"/>
      <c r="AV94" s="64"/>
      <c r="AW94" s="64"/>
      <c r="AX94" s="64"/>
      <c r="AY94" s="64"/>
    </row>
    <row r="95" spans="1:51" s="3" customFormat="1" ht="18">
      <c r="A95" s="1265"/>
      <c r="B95" s="1246"/>
      <c r="C95" s="359"/>
      <c r="D95" s="356"/>
      <c r="E95" s="335"/>
      <c r="F95" s="335"/>
      <c r="G95" s="335"/>
      <c r="H95" s="335"/>
      <c r="I95" s="355"/>
      <c r="J95" s="226"/>
      <c r="K95" s="359"/>
      <c r="L95" s="360"/>
      <c r="M95" s="335"/>
      <c r="N95" s="335"/>
      <c r="O95" s="335"/>
      <c r="P95" s="335"/>
      <c r="Q95" s="355"/>
      <c r="R95" s="84"/>
      <c r="S95" s="359"/>
      <c r="T95" s="356"/>
      <c r="U95" s="335"/>
      <c r="V95" s="335"/>
      <c r="W95" s="335"/>
      <c r="X95" s="335"/>
      <c r="Y95" s="331"/>
      <c r="Z95" s="189"/>
      <c r="AA95" s="359"/>
      <c r="AB95" s="356"/>
      <c r="AC95" s="335"/>
      <c r="AD95" s="335"/>
      <c r="AE95" s="335"/>
      <c r="AF95" s="222"/>
      <c r="AG95" s="335"/>
      <c r="AH95" s="325"/>
      <c r="AI95" s="240"/>
      <c r="AJ95" s="216"/>
      <c r="AK95" s="216"/>
      <c r="AL95" s="216"/>
      <c r="AM95" s="216"/>
      <c r="AN95" s="216"/>
      <c r="AO95" s="216"/>
      <c r="AP95" s="216"/>
      <c r="AQ95" s="216"/>
      <c r="AR95" s="215"/>
      <c r="AS95" s="215"/>
      <c r="AT95" s="215"/>
      <c r="AU95" s="215"/>
      <c r="AV95" s="64"/>
      <c r="AW95" s="64"/>
      <c r="AX95" s="64"/>
      <c r="AY95" s="64"/>
    </row>
    <row r="96" spans="1:51" s="3" customFormat="1" ht="18">
      <c r="A96" s="1265"/>
      <c r="B96" s="1246"/>
      <c r="C96" s="359"/>
      <c r="D96" s="356"/>
      <c r="E96" s="335"/>
      <c r="F96" s="335"/>
      <c r="G96" s="335"/>
      <c r="H96" s="1153"/>
      <c r="I96" s="331"/>
      <c r="J96" s="226"/>
      <c r="K96" s="359"/>
      <c r="L96" s="356"/>
      <c r="M96" s="335"/>
      <c r="N96" s="227"/>
      <c r="O96" s="335"/>
      <c r="P96" s="335"/>
      <c r="Q96" s="335"/>
      <c r="R96" s="84"/>
      <c r="S96" s="359"/>
      <c r="T96" s="360"/>
      <c r="U96" s="335"/>
      <c r="V96" s="335"/>
      <c r="W96" s="335"/>
      <c r="X96" s="335"/>
      <c r="Y96" s="355"/>
      <c r="Z96" s="189"/>
      <c r="AA96" s="359"/>
      <c r="AB96" s="291"/>
      <c r="AC96" s="335"/>
      <c r="AD96" s="335"/>
      <c r="AE96" s="335"/>
      <c r="AF96" s="335"/>
      <c r="AG96" s="332"/>
      <c r="AH96" s="325"/>
      <c r="AI96" s="240"/>
      <c r="AJ96" s="216"/>
      <c r="AK96" s="216"/>
      <c r="AL96" s="216"/>
      <c r="AM96" s="7"/>
      <c r="AN96" s="7"/>
      <c r="AO96" s="7"/>
      <c r="AP96" s="7"/>
      <c r="AQ96" s="7"/>
      <c r="AR96"/>
      <c r="AS96"/>
      <c r="AT96"/>
      <c r="AU96"/>
      <c r="AV96" s="64"/>
      <c r="AW96" s="64"/>
      <c r="AX96" s="64"/>
      <c r="AY96" s="64"/>
    </row>
    <row r="97" spans="1:51" s="8" customFormat="1" ht="18">
      <c r="A97" s="1265"/>
      <c r="B97" s="1247"/>
      <c r="C97" s="359"/>
      <c r="D97" s="356"/>
      <c r="E97" s="335"/>
      <c r="F97" s="335"/>
      <c r="G97" s="335"/>
      <c r="H97" s="335"/>
      <c r="I97" s="355"/>
      <c r="J97" s="290"/>
      <c r="K97" s="266"/>
      <c r="L97" s="347"/>
      <c r="M97" s="218"/>
      <c r="N97" s="178"/>
      <c r="O97" s="218"/>
      <c r="P97" s="218"/>
      <c r="Q97" s="218"/>
      <c r="R97" s="192"/>
      <c r="S97" s="266"/>
      <c r="T97" s="1141"/>
      <c r="U97" s="218"/>
      <c r="V97" s="218"/>
      <c r="W97" s="218"/>
      <c r="X97" s="218"/>
      <c r="Y97" s="218"/>
      <c r="Z97" s="355"/>
      <c r="AA97" s="246"/>
      <c r="AB97" s="221"/>
      <c r="AC97" s="202"/>
      <c r="AD97" s="247"/>
      <c r="AE97" s="247"/>
      <c r="AF97" s="257"/>
      <c r="AG97" s="247"/>
      <c r="AH97" s="325"/>
      <c r="AI97" s="2"/>
      <c r="AJ97" s="216"/>
      <c r="AK97" s="216"/>
      <c r="AL97" s="216"/>
      <c r="AM97" s="7"/>
      <c r="AN97" s="7"/>
      <c r="AO97" s="7"/>
      <c r="AP97" s="7"/>
      <c r="AQ97" s="7"/>
      <c r="AR97"/>
      <c r="AS97"/>
      <c r="AT97"/>
      <c r="AU97"/>
      <c r="AV97" s="63"/>
      <c r="AW97" s="63"/>
      <c r="AX97" s="63"/>
      <c r="AY97" s="63"/>
    </row>
    <row r="98" spans="1:51" s="8" customFormat="1" ht="18">
      <c r="A98" s="1265"/>
      <c r="B98" s="1245" t="s">
        <v>56</v>
      </c>
      <c r="C98" s="357" t="s">
        <v>205</v>
      </c>
      <c r="D98" s="358" t="s">
        <v>16</v>
      </c>
      <c r="E98" s="336" t="s">
        <v>13</v>
      </c>
      <c r="F98" s="336"/>
      <c r="G98" s="336" t="s">
        <v>47</v>
      </c>
      <c r="H98" s="336" t="s">
        <v>47</v>
      </c>
      <c r="I98" s="188" t="s">
        <v>64</v>
      </c>
      <c r="J98" s="222"/>
      <c r="K98" s="1055" t="s">
        <v>70</v>
      </c>
      <c r="L98" s="1054" t="s">
        <v>16</v>
      </c>
      <c r="M98" s="1053" t="s">
        <v>114</v>
      </c>
      <c r="N98" s="1053"/>
      <c r="O98" s="1053" t="s">
        <v>47</v>
      </c>
      <c r="P98" s="1053" t="s">
        <v>47</v>
      </c>
      <c r="Q98" s="1061" t="s">
        <v>65</v>
      </c>
      <c r="R98" s="192"/>
      <c r="S98" s="357" t="s">
        <v>238</v>
      </c>
      <c r="T98" s="358" t="s">
        <v>16</v>
      </c>
      <c r="U98" s="336" t="s">
        <v>248</v>
      </c>
      <c r="V98" s="336"/>
      <c r="W98" s="336" t="s">
        <v>206</v>
      </c>
      <c r="X98" s="336" t="s">
        <v>206</v>
      </c>
      <c r="Y98" s="295" t="s">
        <v>99</v>
      </c>
      <c r="Z98" s="355"/>
      <c r="AA98" s="296" t="s">
        <v>84</v>
      </c>
      <c r="AB98" s="294" t="s">
        <v>16</v>
      </c>
      <c r="AC98" s="297" t="s">
        <v>469</v>
      </c>
      <c r="AD98" s="297"/>
      <c r="AE98" s="297" t="s">
        <v>206</v>
      </c>
      <c r="AF98" s="297" t="s">
        <v>206</v>
      </c>
      <c r="AG98" s="297" t="s">
        <v>89</v>
      </c>
      <c r="AH98" s="325"/>
      <c r="AI98" s="240"/>
      <c r="AJ98" s="216"/>
      <c r="AK98" s="216"/>
      <c r="AL98" s="216"/>
      <c r="AM98" s="7"/>
      <c r="AN98" s="7"/>
      <c r="AO98" s="7"/>
      <c r="AP98" s="7"/>
      <c r="AQ98" s="7"/>
      <c r="AR98"/>
      <c r="AS98"/>
      <c r="AT98"/>
      <c r="AU98"/>
      <c r="AV98" s="63"/>
      <c r="AW98" s="63"/>
      <c r="AX98" s="63"/>
      <c r="AY98" s="63"/>
    </row>
    <row r="99" spans="1:51" s="3" customFormat="1" ht="18">
      <c r="A99" s="1265"/>
      <c r="B99" s="1246"/>
      <c r="C99" s="335"/>
      <c r="D99" s="356"/>
      <c r="E99" s="335"/>
      <c r="F99" s="335"/>
      <c r="G99" s="335"/>
      <c r="H99" s="335"/>
      <c r="I99" s="331"/>
      <c r="J99" s="197"/>
      <c r="K99" s="359"/>
      <c r="L99" s="360"/>
      <c r="M99" s="335"/>
      <c r="N99" s="335"/>
      <c r="O99" s="335"/>
      <c r="P99" s="335"/>
      <c r="Q99" s="355"/>
      <c r="R99" s="84"/>
      <c r="S99" s="1065"/>
      <c r="T99" s="1052"/>
      <c r="U99" s="1066"/>
      <c r="V99" s="1066"/>
      <c r="W99" s="1066"/>
      <c r="X99" s="1066"/>
      <c r="Y99" s="1066"/>
      <c r="Z99" s="189"/>
      <c r="AA99" s="293"/>
      <c r="AB99" s="360"/>
      <c r="AC99" s="335"/>
      <c r="AD99" s="335"/>
      <c r="AE99" s="359"/>
      <c r="AF99" s="197"/>
      <c r="AG99" s="332"/>
      <c r="AH99" s="325"/>
      <c r="AI99" s="119"/>
      <c r="AJ99" s="118"/>
      <c r="AK99" s="118"/>
      <c r="AL99" s="216"/>
      <c r="AM99" s="7"/>
      <c r="AN99" s="7"/>
      <c r="AO99" s="7"/>
      <c r="AP99" s="7"/>
      <c r="AQ99" s="7"/>
      <c r="AR99"/>
      <c r="AS99"/>
      <c r="AT99"/>
      <c r="AU99"/>
      <c r="AV99" s="64"/>
      <c r="AW99" s="64"/>
      <c r="AX99" s="64"/>
      <c r="AY99" s="64"/>
    </row>
    <row r="100" spans="1:51" s="3" customFormat="1" ht="18">
      <c r="A100" s="1265"/>
      <c r="B100" s="1246"/>
      <c r="C100" s="359"/>
      <c r="D100" s="356"/>
      <c r="E100" s="335"/>
      <c r="F100" s="335"/>
      <c r="G100" s="335"/>
      <c r="H100" s="335"/>
      <c r="I100" s="331"/>
      <c r="J100" s="197"/>
      <c r="K100" s="335"/>
      <c r="L100" s="237"/>
      <c r="M100" s="335"/>
      <c r="N100" s="227"/>
      <c r="O100" s="237"/>
      <c r="P100" s="237"/>
      <c r="Q100" s="237"/>
      <c r="R100" s="84"/>
      <c r="S100" s="359"/>
      <c r="T100" s="291"/>
      <c r="U100" s="335"/>
      <c r="V100" s="335"/>
      <c r="W100" s="335"/>
      <c r="X100" s="335"/>
      <c r="Y100" s="332"/>
      <c r="Z100" s="189"/>
      <c r="AA100" s="293"/>
      <c r="AB100" s="360"/>
      <c r="AC100" s="335"/>
      <c r="AD100" s="335"/>
      <c r="AE100" s="359"/>
      <c r="AF100" s="197"/>
      <c r="AG100" s="332"/>
      <c r="AH100" s="325"/>
      <c r="AI100" s="119"/>
      <c r="AJ100" s="118"/>
      <c r="AK100" s="118"/>
      <c r="AL100" s="216"/>
      <c r="AM100" s="216"/>
      <c r="AN100" s="216"/>
      <c r="AO100" s="216"/>
      <c r="AP100" s="216"/>
      <c r="AQ100" s="216"/>
      <c r="AR100" s="215"/>
      <c r="AS100" s="215"/>
      <c r="AT100" s="215"/>
      <c r="AU100" s="215"/>
      <c r="AV100" s="64"/>
      <c r="AW100" s="64"/>
      <c r="AX100" s="64"/>
      <c r="AY100" s="64"/>
    </row>
    <row r="101" spans="1:51" s="3" customFormat="1" ht="18">
      <c r="A101" s="1265"/>
      <c r="B101" s="1246"/>
      <c r="C101" s="359"/>
      <c r="D101" s="291"/>
      <c r="E101" s="335"/>
      <c r="F101" s="335"/>
      <c r="G101" s="335"/>
      <c r="H101" s="335"/>
      <c r="I101" s="332"/>
      <c r="J101" s="197"/>
      <c r="K101" s="185"/>
      <c r="L101" s="185"/>
      <c r="M101" s="185"/>
      <c r="N101" s="148"/>
      <c r="O101" s="185"/>
      <c r="P101" s="185"/>
      <c r="Q101" s="185"/>
      <c r="R101" s="84"/>
      <c r="S101" s="359"/>
      <c r="T101" s="356"/>
      <c r="U101" s="335"/>
      <c r="V101" s="335"/>
      <c r="W101" s="335"/>
      <c r="X101" s="335"/>
      <c r="Y101" s="331"/>
      <c r="Z101" s="189"/>
      <c r="AA101" s="359"/>
      <c r="AB101" s="291"/>
      <c r="AC101" s="335"/>
      <c r="AD101" s="335"/>
      <c r="AE101" s="335"/>
      <c r="AF101" s="335"/>
      <c r="AG101" s="332"/>
      <c r="AH101" s="325"/>
      <c r="AI101" s="2"/>
      <c r="AJ101" s="216"/>
      <c r="AK101" s="216"/>
      <c r="AL101" s="216"/>
      <c r="AM101" s="7"/>
      <c r="AN101" s="7"/>
      <c r="AO101" s="7"/>
      <c r="AP101" s="7"/>
      <c r="AQ101" s="7"/>
      <c r="AR101"/>
      <c r="AS101"/>
      <c r="AT101"/>
      <c r="AU101"/>
      <c r="AV101" s="64"/>
      <c r="AW101" s="64"/>
      <c r="AX101" s="64"/>
      <c r="AY101" s="64"/>
    </row>
    <row r="102" spans="1:51" s="3" customFormat="1" ht="18">
      <c r="A102" s="1265"/>
      <c r="B102" s="1247"/>
      <c r="C102" s="266"/>
      <c r="D102" s="347"/>
      <c r="E102" s="218"/>
      <c r="F102" s="218"/>
      <c r="G102" s="218"/>
      <c r="H102" s="218"/>
      <c r="I102" s="190"/>
      <c r="J102" s="197"/>
      <c r="K102" s="208"/>
      <c r="L102" s="241"/>
      <c r="M102" s="241"/>
      <c r="N102" s="264"/>
      <c r="O102" s="241"/>
      <c r="P102" s="241"/>
      <c r="Q102" s="241"/>
      <c r="R102" s="84"/>
      <c r="S102" s="193"/>
      <c r="T102" s="193"/>
      <c r="U102" s="193"/>
      <c r="V102" s="193"/>
      <c r="W102" s="193"/>
      <c r="X102" s="193"/>
      <c r="Y102" s="193"/>
      <c r="Z102" s="189"/>
      <c r="AA102" s="246"/>
      <c r="AB102" s="221"/>
      <c r="AC102" s="202"/>
      <c r="AD102" s="247"/>
      <c r="AE102" s="247"/>
      <c r="AF102" s="257"/>
      <c r="AG102" s="247"/>
      <c r="AH102" s="325"/>
      <c r="AI102" s="2"/>
      <c r="AJ102" s="216"/>
      <c r="AK102" s="216"/>
      <c r="AL102" s="216"/>
      <c r="AM102" s="7"/>
      <c r="AN102" s="7"/>
      <c r="AO102" s="7"/>
      <c r="AP102" s="7"/>
      <c r="AQ102" s="7"/>
      <c r="AR102"/>
      <c r="AS102"/>
      <c r="AT102"/>
      <c r="AU102"/>
      <c r="AV102" s="64"/>
      <c r="AW102" s="64"/>
      <c r="AX102" s="64"/>
      <c r="AY102" s="64"/>
    </row>
    <row r="103" spans="1:51" s="8" customFormat="1" ht="18">
      <c r="A103" s="1265"/>
      <c r="B103" s="1245" t="s">
        <v>57</v>
      </c>
      <c r="C103" s="357" t="s">
        <v>31</v>
      </c>
      <c r="D103" s="358" t="s">
        <v>16</v>
      </c>
      <c r="E103" s="336" t="s">
        <v>9</v>
      </c>
      <c r="F103" s="336"/>
      <c r="G103" s="336" t="s">
        <v>47</v>
      </c>
      <c r="H103" s="336" t="s">
        <v>47</v>
      </c>
      <c r="I103" s="338" t="s">
        <v>64</v>
      </c>
      <c r="J103" s="222"/>
      <c r="K103" s="359" t="s">
        <v>6</v>
      </c>
      <c r="L103" s="356" t="s">
        <v>82</v>
      </c>
      <c r="M103" s="335" t="s">
        <v>165</v>
      </c>
      <c r="N103" s="335"/>
      <c r="O103" s="335" t="s">
        <v>206</v>
      </c>
      <c r="P103" s="335" t="s">
        <v>206</v>
      </c>
      <c r="Q103" s="331" t="s">
        <v>83</v>
      </c>
      <c r="R103" s="192"/>
      <c r="S103" s="359" t="s">
        <v>238</v>
      </c>
      <c r="T103" s="356" t="s">
        <v>16</v>
      </c>
      <c r="U103" s="335" t="s">
        <v>248</v>
      </c>
      <c r="V103" s="335"/>
      <c r="W103" s="335" t="s">
        <v>206</v>
      </c>
      <c r="X103" s="335" t="s">
        <v>206</v>
      </c>
      <c r="Y103" s="331" t="s">
        <v>99</v>
      </c>
      <c r="Z103" s="355"/>
      <c r="AA103" s="296" t="s">
        <v>84</v>
      </c>
      <c r="AB103" s="294" t="s">
        <v>16</v>
      </c>
      <c r="AC103" s="297" t="s">
        <v>469</v>
      </c>
      <c r="AD103" s="297"/>
      <c r="AE103" s="297" t="s">
        <v>206</v>
      </c>
      <c r="AF103" s="297" t="s">
        <v>206</v>
      </c>
      <c r="AG103" s="297" t="s">
        <v>89</v>
      </c>
      <c r="AH103" s="325"/>
      <c r="AI103" s="240"/>
      <c r="AJ103" s="216"/>
      <c r="AK103" s="216"/>
      <c r="AL103" s="216"/>
      <c r="AM103" s="7"/>
      <c r="AN103" s="7"/>
      <c r="AO103" s="7"/>
      <c r="AP103" s="7"/>
      <c r="AQ103" s="7"/>
      <c r="AR103"/>
      <c r="AS103"/>
      <c r="AT103"/>
      <c r="AU103"/>
      <c r="AV103" s="63"/>
      <c r="AW103" s="63"/>
      <c r="AX103" s="63"/>
      <c r="AY103" s="63"/>
    </row>
    <row r="104" spans="1:51" s="3" customFormat="1" ht="18">
      <c r="A104" s="1265"/>
      <c r="B104" s="1246"/>
      <c r="C104" s="335" t="s">
        <v>293</v>
      </c>
      <c r="D104" s="356"/>
      <c r="E104" s="335"/>
      <c r="F104" s="335"/>
      <c r="G104" s="335"/>
      <c r="H104" s="335"/>
      <c r="I104" s="331"/>
      <c r="J104" s="197"/>
      <c r="K104" s="359" t="s">
        <v>70</v>
      </c>
      <c r="L104" s="356" t="s">
        <v>18</v>
      </c>
      <c r="M104" s="335" t="s">
        <v>110</v>
      </c>
      <c r="N104" s="1153" t="s">
        <v>154</v>
      </c>
      <c r="O104" s="335" t="s">
        <v>204</v>
      </c>
      <c r="P104" s="335" t="s">
        <v>204</v>
      </c>
      <c r="Q104" s="355" t="s">
        <v>151</v>
      </c>
      <c r="R104" s="84"/>
      <c r="S104" s="359" t="s">
        <v>361</v>
      </c>
      <c r="T104" s="356" t="s">
        <v>16</v>
      </c>
      <c r="U104" s="331" t="s">
        <v>13</v>
      </c>
      <c r="V104" s="331"/>
      <c r="W104" s="331" t="s">
        <v>204</v>
      </c>
      <c r="X104" s="331" t="s">
        <v>204</v>
      </c>
      <c r="Y104" s="331" t="s">
        <v>85</v>
      </c>
      <c r="Z104" s="189"/>
      <c r="AA104" s="359"/>
      <c r="AB104" s="356"/>
      <c r="AC104" s="335"/>
      <c r="AD104" s="335"/>
      <c r="AE104" s="335"/>
      <c r="AF104" s="335"/>
      <c r="AG104" s="363"/>
      <c r="AH104" s="325"/>
      <c r="AI104" s="2"/>
      <c r="AJ104" s="216"/>
      <c r="AK104" s="216"/>
      <c r="AL104" s="216"/>
      <c r="AM104" s="7"/>
      <c r="AN104" s="7"/>
      <c r="AO104" s="7"/>
      <c r="AP104" s="7"/>
      <c r="AQ104" s="7"/>
      <c r="AR104"/>
      <c r="AS104"/>
      <c r="AT104"/>
      <c r="AU104"/>
      <c r="AV104" s="64"/>
      <c r="AW104" s="64"/>
      <c r="AX104" s="64"/>
      <c r="AY104" s="64"/>
    </row>
    <row r="105" spans="1:51" s="3" customFormat="1" ht="18">
      <c r="A105" s="1265"/>
      <c r="B105" s="1246"/>
      <c r="C105" s="359"/>
      <c r="D105" s="356"/>
      <c r="E105" s="335"/>
      <c r="F105" s="335"/>
      <c r="G105" s="335"/>
      <c r="H105" s="335"/>
      <c r="I105" s="332"/>
      <c r="J105" s="197"/>
      <c r="K105" s="359"/>
      <c r="L105" s="356"/>
      <c r="M105" s="335"/>
      <c r="N105" s="227"/>
      <c r="O105" s="335"/>
      <c r="P105" s="335"/>
      <c r="Q105" s="355"/>
      <c r="R105" s="84"/>
      <c r="S105" s="335"/>
      <c r="T105" s="360"/>
      <c r="U105" s="335"/>
      <c r="V105" s="335"/>
      <c r="W105" s="335"/>
      <c r="X105" s="335"/>
      <c r="Y105" s="331"/>
      <c r="Z105" s="189"/>
      <c r="AA105" s="346"/>
      <c r="AB105" s="356"/>
      <c r="AC105" s="335"/>
      <c r="AD105" s="335"/>
      <c r="AE105" s="335"/>
      <c r="AF105" s="335"/>
      <c r="AG105" s="332"/>
      <c r="AH105" s="325"/>
      <c r="AI105" s="2"/>
      <c r="AJ105" s="216"/>
      <c r="AK105" s="216"/>
      <c r="AL105" s="216"/>
      <c r="AM105" s="216"/>
      <c r="AN105" s="216"/>
      <c r="AO105" s="216"/>
      <c r="AP105" s="216"/>
      <c r="AQ105" s="216"/>
      <c r="AR105" s="215"/>
      <c r="AS105" s="215"/>
      <c r="AT105" s="215"/>
      <c r="AU105" s="215"/>
      <c r="AV105" s="64"/>
      <c r="AW105" s="64"/>
      <c r="AX105" s="64"/>
      <c r="AY105" s="64"/>
    </row>
    <row r="106" spans="1:51" s="3" customFormat="1" ht="18">
      <c r="A106" s="1265"/>
      <c r="B106" s="1246"/>
      <c r="C106" s="335"/>
      <c r="D106" s="356"/>
      <c r="E106" s="335"/>
      <c r="F106" s="335"/>
      <c r="G106" s="335"/>
      <c r="H106" s="335"/>
      <c r="I106" s="331"/>
      <c r="J106" s="197"/>
      <c r="K106" s="359"/>
      <c r="L106" s="291"/>
      <c r="M106" s="335"/>
      <c r="N106" s="227"/>
      <c r="O106" s="335"/>
      <c r="P106" s="335"/>
      <c r="Q106" s="332"/>
      <c r="R106" s="84"/>
      <c r="S106" s="351"/>
      <c r="T106" s="356"/>
      <c r="U106" s="331"/>
      <c r="V106" s="331"/>
      <c r="W106" s="331"/>
      <c r="X106" s="331"/>
      <c r="Y106" s="331"/>
      <c r="Z106" s="189"/>
      <c r="AA106" s="359"/>
      <c r="AB106" s="356"/>
      <c r="AC106" s="335"/>
      <c r="AD106" s="335"/>
      <c r="AE106" s="335"/>
      <c r="AF106" s="335"/>
      <c r="AG106" s="331"/>
      <c r="AH106" s="325"/>
      <c r="AI106" s="2"/>
      <c r="AJ106" s="216"/>
      <c r="AK106" s="216"/>
      <c r="AL106" s="216"/>
      <c r="AM106" s="7"/>
      <c r="AN106" s="7"/>
      <c r="AO106" s="7"/>
      <c r="AP106" s="7"/>
      <c r="AQ106" s="7"/>
      <c r="AR106"/>
      <c r="AS106"/>
      <c r="AT106"/>
      <c r="AU106"/>
      <c r="AV106" s="64"/>
      <c r="AW106" s="64"/>
      <c r="AX106" s="64"/>
      <c r="AY106" s="64"/>
    </row>
    <row r="107" spans="1:51" s="8" customFormat="1" ht="18">
      <c r="A107" s="1265"/>
      <c r="B107" s="1247"/>
      <c r="C107" s="266"/>
      <c r="D107" s="347"/>
      <c r="E107" s="218"/>
      <c r="F107" s="218"/>
      <c r="G107" s="218"/>
      <c r="H107" s="218"/>
      <c r="I107" s="190"/>
      <c r="J107" s="222"/>
      <c r="K107" s="241"/>
      <c r="L107" s="241"/>
      <c r="M107" s="241"/>
      <c r="N107" s="264"/>
      <c r="O107" s="241"/>
      <c r="P107" s="241"/>
      <c r="Q107" s="241"/>
      <c r="R107" s="192"/>
      <c r="S107" s="359"/>
      <c r="T107" s="356"/>
      <c r="U107" s="335"/>
      <c r="V107" s="335"/>
      <c r="W107" s="335"/>
      <c r="X107" s="335"/>
      <c r="Y107" s="331"/>
      <c r="Z107" s="355"/>
      <c r="AA107" s="266"/>
      <c r="AB107" s="347"/>
      <c r="AC107" s="218"/>
      <c r="AD107" s="218"/>
      <c r="AE107" s="218"/>
      <c r="AF107" s="218"/>
      <c r="AG107" s="349"/>
      <c r="AH107" s="325"/>
      <c r="AI107" s="2"/>
      <c r="AJ107" s="216"/>
      <c r="AK107" s="216"/>
      <c r="AL107" s="216"/>
      <c r="AM107" s="7"/>
      <c r="AN107" s="7"/>
      <c r="AO107" s="7"/>
      <c r="AP107" s="7"/>
      <c r="AQ107" s="7"/>
      <c r="AR107"/>
      <c r="AS107"/>
      <c r="AT107"/>
      <c r="AU107"/>
      <c r="AV107" s="63"/>
      <c r="AW107" s="63"/>
      <c r="AX107" s="63"/>
      <c r="AY107" s="63"/>
    </row>
    <row r="108" spans="1:51" s="8" customFormat="1" ht="18">
      <c r="A108" s="1265"/>
      <c r="B108" s="1245" t="s">
        <v>58</v>
      </c>
      <c r="C108" s="359" t="s">
        <v>69</v>
      </c>
      <c r="D108" s="356" t="s">
        <v>17</v>
      </c>
      <c r="E108" s="335" t="s">
        <v>112</v>
      </c>
      <c r="F108" s="335"/>
      <c r="G108" s="335" t="s">
        <v>204</v>
      </c>
      <c r="H108" s="335" t="s">
        <v>204</v>
      </c>
      <c r="I108" s="331" t="s">
        <v>149</v>
      </c>
      <c r="J108" s="222"/>
      <c r="K108" s="359" t="s">
        <v>70</v>
      </c>
      <c r="L108" s="356" t="s">
        <v>18</v>
      </c>
      <c r="M108" s="335" t="s">
        <v>110</v>
      </c>
      <c r="N108" s="1153" t="s">
        <v>154</v>
      </c>
      <c r="O108" s="335" t="s">
        <v>204</v>
      </c>
      <c r="P108" s="335" t="s">
        <v>204</v>
      </c>
      <c r="Q108" s="355" t="s">
        <v>151</v>
      </c>
      <c r="R108" s="192"/>
      <c r="S108" s="357" t="s">
        <v>238</v>
      </c>
      <c r="T108" s="358" t="s">
        <v>16</v>
      </c>
      <c r="U108" s="336" t="s">
        <v>248</v>
      </c>
      <c r="V108" s="336"/>
      <c r="W108" s="336" t="s">
        <v>206</v>
      </c>
      <c r="X108" s="336" t="s">
        <v>206</v>
      </c>
      <c r="Y108" s="295" t="s">
        <v>99</v>
      </c>
      <c r="Z108" s="355"/>
      <c r="AA108" s="357" t="s">
        <v>173</v>
      </c>
      <c r="AB108" s="292" t="s">
        <v>17</v>
      </c>
      <c r="AC108" s="336" t="s">
        <v>165</v>
      </c>
      <c r="AD108" s="336"/>
      <c r="AE108" s="336" t="s">
        <v>206</v>
      </c>
      <c r="AF108" s="298" t="s">
        <v>206</v>
      </c>
      <c r="AG108" s="338" t="s">
        <v>83</v>
      </c>
      <c r="AH108" s="325"/>
      <c r="AI108" s="240"/>
      <c r="AJ108" s="216"/>
      <c r="AK108" s="216"/>
      <c r="AL108" s="216"/>
      <c r="AM108" s="7"/>
      <c r="AN108" s="7"/>
      <c r="AO108" s="7"/>
      <c r="AP108" s="7"/>
      <c r="AQ108" s="7"/>
      <c r="AR108"/>
      <c r="AS108"/>
      <c r="AT108"/>
      <c r="AU108"/>
      <c r="AV108" s="63"/>
      <c r="AW108" s="63"/>
      <c r="AX108" s="63"/>
      <c r="AY108" s="63"/>
    </row>
    <row r="109" spans="1:51" s="3" customFormat="1" ht="18">
      <c r="A109" s="1265"/>
      <c r="B109" s="1246"/>
      <c r="C109" s="359" t="s">
        <v>256</v>
      </c>
      <c r="D109" s="356" t="s">
        <v>17</v>
      </c>
      <c r="E109" s="355" t="s">
        <v>249</v>
      </c>
      <c r="F109" s="355"/>
      <c r="G109" s="355" t="s">
        <v>206</v>
      </c>
      <c r="H109" s="331" t="s">
        <v>206</v>
      </c>
      <c r="I109" s="331" t="s">
        <v>98</v>
      </c>
      <c r="J109" s="197"/>
      <c r="K109" s="359"/>
      <c r="L109" s="356"/>
      <c r="M109" s="335"/>
      <c r="N109" s="335"/>
      <c r="O109" s="335"/>
      <c r="P109" s="335"/>
      <c r="Q109" s="355"/>
      <c r="R109" s="84"/>
      <c r="S109" s="359" t="s">
        <v>361</v>
      </c>
      <c r="T109" s="356" t="s">
        <v>16</v>
      </c>
      <c r="U109" s="331" t="s">
        <v>13</v>
      </c>
      <c r="V109" s="331"/>
      <c r="W109" s="331" t="s">
        <v>204</v>
      </c>
      <c r="X109" s="331" t="s">
        <v>204</v>
      </c>
      <c r="Y109" s="331" t="s">
        <v>85</v>
      </c>
      <c r="Z109" s="189"/>
      <c r="AA109" s="359"/>
      <c r="AB109" s="356"/>
      <c r="AC109" s="335"/>
      <c r="AD109" s="335"/>
      <c r="AE109" s="335"/>
      <c r="AF109" s="335"/>
      <c r="AG109" s="363"/>
      <c r="AH109" s="325"/>
      <c r="AI109" s="2"/>
      <c r="AJ109" s="216"/>
      <c r="AK109" s="216"/>
      <c r="AL109" s="216"/>
      <c r="AM109" s="7"/>
      <c r="AN109" s="7"/>
      <c r="AO109" s="7"/>
      <c r="AP109" s="7"/>
      <c r="AQ109" s="7"/>
      <c r="AR109"/>
      <c r="AS109"/>
      <c r="AT109"/>
      <c r="AU109"/>
      <c r="AV109" s="64"/>
      <c r="AW109" s="64"/>
      <c r="AX109" s="64"/>
      <c r="AY109" s="64"/>
    </row>
    <row r="110" spans="1:51" s="3" customFormat="1" ht="18">
      <c r="A110" s="1265"/>
      <c r="B110" s="1246"/>
      <c r="C110" s="359"/>
      <c r="D110" s="356"/>
      <c r="E110" s="355"/>
      <c r="F110" s="355"/>
      <c r="G110" s="355"/>
      <c r="H110" s="331"/>
      <c r="I110" s="331"/>
      <c r="J110" s="197"/>
      <c r="K110" s="335"/>
      <c r="L110" s="360"/>
      <c r="M110" s="335"/>
      <c r="N110" s="227"/>
      <c r="O110" s="335"/>
      <c r="P110" s="335"/>
      <c r="Q110" s="355"/>
      <c r="R110" s="84"/>
      <c r="S110" s="335"/>
      <c r="T110" s="360"/>
      <c r="U110" s="335"/>
      <c r="V110" s="335"/>
      <c r="W110" s="335"/>
      <c r="X110" s="335"/>
      <c r="Y110" s="355"/>
      <c r="Z110" s="189"/>
      <c r="AA110" s="359"/>
      <c r="AB110" s="356"/>
      <c r="AC110" s="335"/>
      <c r="AD110" s="335"/>
      <c r="AE110" s="335"/>
      <c r="AF110" s="335"/>
      <c r="AG110" s="331"/>
      <c r="AH110" s="325"/>
      <c r="AI110" s="2"/>
      <c r="AJ110" s="216"/>
      <c r="AK110" s="216"/>
      <c r="AL110" s="216"/>
      <c r="AM110" s="216"/>
      <c r="AN110" s="216"/>
      <c r="AO110" s="216"/>
      <c r="AP110" s="216"/>
      <c r="AQ110" s="216"/>
      <c r="AR110" s="215"/>
      <c r="AS110" s="215"/>
      <c r="AT110" s="215"/>
      <c r="AU110" s="215"/>
      <c r="AV110" s="64"/>
      <c r="AW110" s="64"/>
      <c r="AX110" s="64"/>
      <c r="AY110" s="64"/>
    </row>
    <row r="111" spans="1:51" s="3" customFormat="1" ht="18">
      <c r="A111" s="1265"/>
      <c r="B111" s="1246"/>
      <c r="C111" s="359"/>
      <c r="D111" s="356"/>
      <c r="E111" s="335"/>
      <c r="F111" s="335"/>
      <c r="G111" s="335"/>
      <c r="H111" s="335"/>
      <c r="I111" s="355"/>
      <c r="J111" s="197"/>
      <c r="K111" s="359"/>
      <c r="L111" s="360"/>
      <c r="M111" s="335"/>
      <c r="N111" s="227"/>
      <c r="O111" s="335"/>
      <c r="P111" s="335"/>
      <c r="Q111" s="355"/>
      <c r="R111" s="84"/>
      <c r="S111" s="359"/>
      <c r="T111" s="360"/>
      <c r="U111" s="335"/>
      <c r="V111" s="335"/>
      <c r="W111" s="335"/>
      <c r="X111" s="335"/>
      <c r="Y111" s="355"/>
      <c r="Z111" s="189"/>
      <c r="AA111" s="359"/>
      <c r="AB111" s="356"/>
      <c r="AC111" s="335"/>
      <c r="AD111" s="335"/>
      <c r="AE111" s="335"/>
      <c r="AF111" s="335"/>
      <c r="AG111" s="331"/>
      <c r="AH111" s="325"/>
      <c r="AI111" s="2"/>
      <c r="AJ111" s="216"/>
      <c r="AK111" s="216"/>
      <c r="AL111" s="216"/>
      <c r="AM111" s="7"/>
      <c r="AN111" s="7"/>
      <c r="AO111" s="7"/>
      <c r="AP111" s="7"/>
      <c r="AQ111" s="7"/>
      <c r="AR111"/>
      <c r="AS111"/>
      <c r="AT111"/>
      <c r="AU111"/>
      <c r="AV111" s="64"/>
      <c r="AW111" s="64"/>
      <c r="AX111" s="64"/>
      <c r="AY111" s="64"/>
    </row>
    <row r="112" spans="1:51" s="8" customFormat="1" ht="18">
      <c r="A112" s="1265"/>
      <c r="B112" s="1247"/>
      <c r="C112" s="266"/>
      <c r="D112" s="347"/>
      <c r="E112" s="218"/>
      <c r="F112" s="218"/>
      <c r="G112" s="218"/>
      <c r="H112" s="218"/>
      <c r="I112" s="190"/>
      <c r="J112" s="222"/>
      <c r="K112" s="266"/>
      <c r="L112" s="1141"/>
      <c r="M112" s="218"/>
      <c r="N112" s="178"/>
      <c r="O112" s="218"/>
      <c r="P112" s="218"/>
      <c r="Q112" s="218"/>
      <c r="R112" s="192"/>
      <c r="S112" s="266"/>
      <c r="T112" s="1141"/>
      <c r="U112" s="218"/>
      <c r="V112" s="218"/>
      <c r="W112" s="218"/>
      <c r="X112" s="218"/>
      <c r="Y112" s="218"/>
      <c r="Z112" s="355"/>
      <c r="AA112" s="266"/>
      <c r="AB112" s="347"/>
      <c r="AC112" s="218"/>
      <c r="AD112" s="218"/>
      <c r="AE112" s="218"/>
      <c r="AF112" s="218"/>
      <c r="AG112" s="349"/>
      <c r="AH112" s="325"/>
      <c r="AI112" s="2"/>
      <c r="AJ112" s="216"/>
      <c r="AK112" s="216"/>
      <c r="AL112" s="216"/>
      <c r="AM112" s="7"/>
      <c r="AN112" s="7"/>
      <c r="AO112" s="7"/>
      <c r="AP112" s="7"/>
      <c r="AQ112" s="7"/>
      <c r="AR112"/>
      <c r="AS112"/>
      <c r="AT112"/>
      <c r="AU112"/>
      <c r="AV112" s="63"/>
      <c r="AW112" s="63"/>
      <c r="AX112" s="63"/>
      <c r="AY112" s="63"/>
    </row>
    <row r="113" spans="1:51" s="8" customFormat="1" ht="18">
      <c r="A113" s="1265"/>
      <c r="B113" s="1245" t="s">
        <v>59</v>
      </c>
      <c r="C113" s="359"/>
      <c r="D113" s="356"/>
      <c r="E113" s="355"/>
      <c r="F113" s="316"/>
      <c r="G113" s="355"/>
      <c r="H113" s="331"/>
      <c r="I113" s="317"/>
      <c r="J113" s="335"/>
      <c r="K113" s="357" t="s">
        <v>78</v>
      </c>
      <c r="L113" s="358" t="s">
        <v>74</v>
      </c>
      <c r="M113" s="336" t="s">
        <v>79</v>
      </c>
      <c r="N113" s="336"/>
      <c r="O113" s="336" t="s">
        <v>47</v>
      </c>
      <c r="P113" s="336" t="s">
        <v>47</v>
      </c>
      <c r="Q113" s="295"/>
      <c r="R113" s="192"/>
      <c r="S113" s="359"/>
      <c r="T113" s="356"/>
      <c r="U113" s="331"/>
      <c r="V113" s="331"/>
      <c r="W113" s="331"/>
      <c r="X113" s="331"/>
      <c r="Y113" s="331"/>
      <c r="Z113" s="355"/>
      <c r="AA113" s="1144"/>
      <c r="AB113" s="358"/>
      <c r="AC113" s="295"/>
      <c r="AD113" s="295"/>
      <c r="AE113" s="295"/>
      <c r="AF113" s="295"/>
      <c r="AG113" s="338"/>
      <c r="AH113" s="325"/>
      <c r="AI113" s="240"/>
      <c r="AJ113" s="216"/>
      <c r="AK113" s="216"/>
      <c r="AL113" s="216"/>
      <c r="AM113" s="7"/>
      <c r="AN113" s="7"/>
      <c r="AO113" s="7"/>
      <c r="AP113" s="7"/>
      <c r="AQ113" s="7"/>
      <c r="AR113"/>
      <c r="AS113"/>
      <c r="AT113"/>
      <c r="AU113"/>
      <c r="AV113" s="63"/>
      <c r="AW113" s="63"/>
      <c r="AX113" s="63"/>
      <c r="AY113" s="63"/>
    </row>
    <row r="114" spans="1:51" s="8" customFormat="1" ht="18">
      <c r="A114" s="1265"/>
      <c r="B114" s="1246"/>
      <c r="C114" s="351"/>
      <c r="D114" s="356"/>
      <c r="E114" s="331"/>
      <c r="F114" s="331"/>
      <c r="G114" s="331"/>
      <c r="H114" s="331"/>
      <c r="I114" s="355"/>
      <c r="J114" s="335"/>
      <c r="K114" s="359"/>
      <c r="L114" s="356"/>
      <c r="M114" s="335"/>
      <c r="N114" s="335"/>
      <c r="O114" s="335"/>
      <c r="P114" s="335"/>
      <c r="Q114" s="355"/>
      <c r="R114" s="192"/>
      <c r="S114" s="335"/>
      <c r="T114" s="360"/>
      <c r="U114" s="335"/>
      <c r="V114" s="335"/>
      <c r="W114" s="335"/>
      <c r="X114" s="335"/>
      <c r="Y114" s="331"/>
      <c r="Z114" s="355"/>
      <c r="AA114" s="359"/>
      <c r="AB114" s="356"/>
      <c r="AC114" s="335"/>
      <c r="AD114" s="335"/>
      <c r="AE114" s="335"/>
      <c r="AF114" s="335"/>
      <c r="AG114" s="331"/>
      <c r="AH114" s="325"/>
      <c r="AI114" s="240"/>
      <c r="AJ114" s="216"/>
      <c r="AK114" s="216"/>
      <c r="AL114" s="216"/>
      <c r="AM114" s="216"/>
      <c r="AN114" s="216"/>
      <c r="AO114" s="216"/>
      <c r="AP114" s="216"/>
      <c r="AQ114" s="216"/>
      <c r="AR114" s="215"/>
      <c r="AS114" s="215"/>
      <c r="AT114" s="215"/>
      <c r="AU114" s="215"/>
      <c r="AV114" s="169"/>
      <c r="AW114" s="169"/>
      <c r="AX114" s="169"/>
      <c r="AY114" s="169"/>
    </row>
    <row r="115" spans="1:51" s="3" customFormat="1" ht="18">
      <c r="A115" s="1265"/>
      <c r="B115" s="1246"/>
      <c r="C115" s="351"/>
      <c r="D115" s="291"/>
      <c r="E115" s="335"/>
      <c r="F115" s="335"/>
      <c r="G115" s="331"/>
      <c r="H115" s="331"/>
      <c r="I115" s="332"/>
      <c r="J115" s="335"/>
      <c r="K115" s="227"/>
      <c r="L115" s="356"/>
      <c r="M115" s="331"/>
      <c r="N115" s="238"/>
      <c r="O115" s="331"/>
      <c r="P115" s="331"/>
      <c r="Q115" s="331"/>
      <c r="R115" s="355"/>
      <c r="S115" s="351"/>
      <c r="T115" s="356"/>
      <c r="U115" s="331"/>
      <c r="V115" s="331"/>
      <c r="W115" s="331"/>
      <c r="X115" s="331"/>
      <c r="Y115" s="331"/>
      <c r="Z115" s="355"/>
      <c r="AA115" s="359"/>
      <c r="AB115" s="356"/>
      <c r="AC115" s="335"/>
      <c r="AD115" s="335"/>
      <c r="AE115" s="335"/>
      <c r="AF115" s="335"/>
      <c r="AG115" s="331"/>
      <c r="AH115" s="325"/>
      <c r="AI115" s="2"/>
      <c r="AJ115" s="216"/>
      <c r="AK115" s="216"/>
      <c r="AL115" s="216"/>
      <c r="AM115" s="7"/>
      <c r="AN115" s="7"/>
      <c r="AO115" s="7"/>
      <c r="AP115" s="7"/>
      <c r="AQ115" s="7"/>
      <c r="AR115"/>
      <c r="AS115"/>
      <c r="AT115"/>
      <c r="AU115"/>
      <c r="AV115" s="64"/>
      <c r="AW115" s="64"/>
      <c r="AX115" s="64"/>
      <c r="AY115" s="64"/>
    </row>
    <row r="116" spans="1:51" s="3" customFormat="1" ht="18">
      <c r="A116" s="1265"/>
      <c r="B116" s="1246"/>
      <c r="C116" s="335"/>
      <c r="D116" s="356"/>
      <c r="E116" s="335"/>
      <c r="F116" s="335"/>
      <c r="G116" s="335"/>
      <c r="H116" s="335"/>
      <c r="I116" s="355"/>
      <c r="J116" s="335"/>
      <c r="K116" s="359"/>
      <c r="L116" s="291"/>
      <c r="M116" s="335"/>
      <c r="N116" s="227"/>
      <c r="O116" s="335"/>
      <c r="P116" s="335"/>
      <c r="Q116" s="332"/>
      <c r="R116" s="355"/>
      <c r="S116" s="359"/>
      <c r="T116" s="291"/>
      <c r="U116" s="335"/>
      <c r="V116" s="335"/>
      <c r="W116" s="335"/>
      <c r="X116" s="335"/>
      <c r="Y116" s="332"/>
      <c r="Z116" s="355"/>
      <c r="AA116" s="359"/>
      <c r="AB116" s="356"/>
      <c r="AC116" s="335"/>
      <c r="AD116" s="335"/>
      <c r="AE116" s="335"/>
      <c r="AF116" s="335"/>
      <c r="AG116" s="332"/>
      <c r="AH116" s="325"/>
      <c r="AI116" s="2"/>
      <c r="AJ116" s="216"/>
      <c r="AK116" s="216"/>
      <c r="AL116" s="216"/>
      <c r="AM116" s="7"/>
      <c r="AN116" s="7"/>
      <c r="AO116" s="7"/>
      <c r="AP116" s="7"/>
      <c r="AQ116" s="7"/>
      <c r="AR116"/>
      <c r="AS116"/>
      <c r="AT116"/>
      <c r="AU116"/>
      <c r="AV116" s="64"/>
      <c r="AW116" s="64"/>
      <c r="AX116" s="64"/>
      <c r="AY116" s="64"/>
    </row>
    <row r="117" spans="1:51" s="8" customFormat="1" ht="18">
      <c r="A117" s="1266"/>
      <c r="B117" s="1247"/>
      <c r="C117" s="218"/>
      <c r="D117" s="347"/>
      <c r="E117" s="218"/>
      <c r="F117" s="218"/>
      <c r="G117" s="218"/>
      <c r="H117" s="218"/>
      <c r="I117" s="190"/>
      <c r="J117" s="335"/>
      <c r="K117" s="266"/>
      <c r="L117" s="1143"/>
      <c r="M117" s="218"/>
      <c r="N117" s="178"/>
      <c r="O117" s="218"/>
      <c r="P117" s="218"/>
      <c r="Q117" s="190"/>
      <c r="R117" s="355"/>
      <c r="S117" s="266"/>
      <c r="T117" s="1143"/>
      <c r="U117" s="218"/>
      <c r="V117" s="218"/>
      <c r="W117" s="218"/>
      <c r="X117" s="218"/>
      <c r="Y117" s="190"/>
      <c r="Z117" s="355"/>
      <c r="AA117" s="266"/>
      <c r="AB117" s="254"/>
      <c r="AC117" s="218"/>
      <c r="AD117" s="218"/>
      <c r="AE117" s="218"/>
      <c r="AF117" s="218"/>
      <c r="AG117" s="208"/>
      <c r="AH117" s="325"/>
      <c r="AI117" s="325"/>
      <c r="AJ117" s="216"/>
      <c r="AK117" s="216"/>
      <c r="AL117" s="216"/>
      <c r="AM117" s="7"/>
      <c r="AN117" s="7"/>
      <c r="AO117" s="7"/>
      <c r="AP117" s="7"/>
      <c r="AQ117"/>
      <c r="AR117"/>
      <c r="AS117"/>
      <c r="AT117"/>
      <c r="AU117"/>
      <c r="AV117" s="63"/>
      <c r="AW117" s="63"/>
      <c r="AX117" s="63"/>
      <c r="AY117" s="63"/>
    </row>
    <row r="118" spans="1:51" ht="18">
      <c r="A118" s="25"/>
      <c r="B118" s="17"/>
      <c r="C118" s="204"/>
      <c r="D118" s="223"/>
      <c r="E118" s="204"/>
      <c r="F118" s="204"/>
      <c r="G118" s="204"/>
      <c r="H118" s="204"/>
      <c r="I118" s="194"/>
      <c r="J118" s="335"/>
      <c r="K118" s="205"/>
      <c r="L118" s="191"/>
      <c r="M118" s="204"/>
      <c r="N118" s="204"/>
      <c r="O118" s="204"/>
      <c r="P118" s="204"/>
      <c r="Q118" s="183"/>
      <c r="R118" s="355"/>
      <c r="S118" s="195"/>
      <c r="T118" s="191"/>
      <c r="U118" s="204"/>
      <c r="V118" s="204"/>
      <c r="W118" s="204"/>
      <c r="X118" s="204"/>
      <c r="Y118" s="194"/>
      <c r="Z118" s="355"/>
      <c r="AA118" s="206"/>
      <c r="AB118" s="209"/>
      <c r="AC118" s="255"/>
      <c r="AD118" s="255"/>
      <c r="AE118" s="255"/>
      <c r="AF118" s="255"/>
      <c r="AG118" s="218"/>
      <c r="AH118" s="325"/>
      <c r="AI118" s="325"/>
      <c r="AJ118" s="216"/>
      <c r="AK118" s="216"/>
      <c r="AL118" s="216"/>
      <c r="AM118" s="7"/>
      <c r="AN118" s="7"/>
      <c r="AO118" s="7"/>
      <c r="AP118" s="7"/>
    </row>
    <row r="119" spans="1:51" s="8" customFormat="1" ht="18">
      <c r="A119" s="1264" t="s">
        <v>53</v>
      </c>
      <c r="B119" s="1245" t="s">
        <v>54</v>
      </c>
      <c r="C119" s="359" t="s">
        <v>3</v>
      </c>
      <c r="D119" s="356" t="s">
        <v>46</v>
      </c>
      <c r="E119" s="335" t="s">
        <v>14</v>
      </c>
      <c r="F119" s="335" t="s">
        <v>228</v>
      </c>
      <c r="G119" s="335" t="s">
        <v>204</v>
      </c>
      <c r="H119" s="1153" t="s">
        <v>206</v>
      </c>
      <c r="I119" s="331" t="s">
        <v>21</v>
      </c>
      <c r="J119" s="202"/>
      <c r="K119" s="359" t="s">
        <v>219</v>
      </c>
      <c r="L119" s="291" t="s">
        <v>16</v>
      </c>
      <c r="M119" s="335" t="s">
        <v>13</v>
      </c>
      <c r="N119" s="227"/>
      <c r="O119" s="332" t="s">
        <v>47</v>
      </c>
      <c r="P119" s="332" t="s">
        <v>47</v>
      </c>
      <c r="Q119" s="332" t="s">
        <v>88</v>
      </c>
      <c r="R119" s="41"/>
      <c r="S119" s="359" t="s">
        <v>277</v>
      </c>
      <c r="T119" s="291" t="s">
        <v>16</v>
      </c>
      <c r="U119" s="335" t="s">
        <v>8</v>
      </c>
      <c r="V119" s="335"/>
      <c r="W119" s="336" t="s">
        <v>206</v>
      </c>
      <c r="X119" s="336" t="s">
        <v>206</v>
      </c>
      <c r="Y119" s="297" t="s">
        <v>64</v>
      </c>
      <c r="Z119" s="125"/>
      <c r="AA119" s="296" t="s">
        <v>84</v>
      </c>
      <c r="AB119" s="294" t="s">
        <v>16</v>
      </c>
      <c r="AC119" s="297" t="s">
        <v>469</v>
      </c>
      <c r="AD119" s="297"/>
      <c r="AE119" s="297" t="s">
        <v>206</v>
      </c>
      <c r="AF119" s="297" t="s">
        <v>206</v>
      </c>
      <c r="AG119" s="297" t="s">
        <v>89</v>
      </c>
      <c r="AH119" s="325"/>
      <c r="AI119" s="325"/>
      <c r="AJ119" s="216"/>
      <c r="AK119" s="216"/>
      <c r="AL119" s="216"/>
      <c r="AM119" s="7"/>
      <c r="AN119" s="7"/>
      <c r="AO119" s="7"/>
      <c r="AP119" s="7"/>
      <c r="AQ119"/>
      <c r="AR119"/>
      <c r="AS119"/>
      <c r="AT119"/>
      <c r="AU119"/>
      <c r="AV119" s="63"/>
      <c r="AW119" s="63"/>
      <c r="AX119" s="63"/>
      <c r="AY119" s="63"/>
    </row>
    <row r="120" spans="1:51" s="3" customFormat="1" ht="18">
      <c r="A120" s="1265"/>
      <c r="B120" s="1246"/>
      <c r="C120" s="335"/>
      <c r="D120" s="356"/>
      <c r="E120" s="335" t="s">
        <v>176</v>
      </c>
      <c r="F120" s="335"/>
      <c r="G120" s="335"/>
      <c r="H120" s="335"/>
      <c r="I120" s="355"/>
      <c r="J120" s="203"/>
      <c r="K120" s="903" t="s">
        <v>222</v>
      </c>
      <c r="L120" s="360"/>
      <c r="M120" s="335"/>
      <c r="N120" s="227"/>
      <c r="O120" s="291"/>
      <c r="P120" s="291"/>
      <c r="Q120" s="355"/>
      <c r="R120" s="96"/>
      <c r="S120" s="359" t="s">
        <v>84</v>
      </c>
      <c r="T120" s="356" t="s">
        <v>74</v>
      </c>
      <c r="U120" s="335" t="s">
        <v>264</v>
      </c>
      <c r="V120" s="335"/>
      <c r="W120" s="335" t="s">
        <v>204</v>
      </c>
      <c r="X120" s="335" t="s">
        <v>48</v>
      </c>
      <c r="Y120" s="363" t="s">
        <v>99</v>
      </c>
      <c r="Z120" s="126"/>
      <c r="AA120" s="359"/>
      <c r="AB120" s="356"/>
      <c r="AC120" s="335"/>
      <c r="AD120" s="335"/>
      <c r="AE120" s="335"/>
      <c r="AF120" s="222"/>
      <c r="AG120" s="335"/>
      <c r="AH120" s="325"/>
      <c r="AI120" s="325"/>
      <c r="AJ120" s="216"/>
      <c r="AK120" s="216"/>
      <c r="AL120" s="216"/>
      <c r="AM120" s="7"/>
      <c r="AN120" s="7"/>
      <c r="AO120" s="7"/>
      <c r="AP120" s="7"/>
      <c r="AQ120"/>
      <c r="AR120"/>
      <c r="AS120"/>
      <c r="AT120"/>
      <c r="AU120"/>
      <c r="AV120" s="64"/>
      <c r="AW120" s="64"/>
      <c r="AX120" s="64"/>
      <c r="AY120" s="64"/>
    </row>
    <row r="121" spans="1:51" s="3" customFormat="1" ht="18">
      <c r="A121" s="1265"/>
      <c r="B121" s="1246"/>
      <c r="C121" s="359"/>
      <c r="D121" s="356"/>
      <c r="E121" s="335"/>
      <c r="F121" s="335"/>
      <c r="G121" s="335"/>
      <c r="H121" s="335"/>
      <c r="I121" s="331"/>
      <c r="J121" s="203"/>
      <c r="K121" s="903"/>
      <c r="L121" s="360"/>
      <c r="M121" s="335"/>
      <c r="N121" s="227"/>
      <c r="O121" s="291"/>
      <c r="P121" s="291"/>
      <c r="Q121" s="355"/>
      <c r="R121" s="96"/>
      <c r="S121" s="359"/>
      <c r="T121" s="356"/>
      <c r="U121" s="335"/>
      <c r="V121" s="335"/>
      <c r="W121" s="335"/>
      <c r="X121" s="335"/>
      <c r="Y121" s="363"/>
      <c r="Z121" s="126"/>
      <c r="AA121" s="359"/>
      <c r="AB121" s="356"/>
      <c r="AC121" s="335"/>
      <c r="AD121" s="335"/>
      <c r="AE121" s="335"/>
      <c r="AF121" s="222"/>
      <c r="AG121" s="335"/>
      <c r="AH121" s="325"/>
      <c r="AI121" s="325"/>
      <c r="AJ121" s="216"/>
      <c r="AK121" s="216"/>
      <c r="AL121" s="216"/>
      <c r="AM121" s="216"/>
      <c r="AN121" s="216"/>
      <c r="AO121" s="216"/>
      <c r="AP121" s="216"/>
      <c r="AQ121" s="215"/>
      <c r="AR121" s="215"/>
      <c r="AS121" s="215"/>
      <c r="AT121" s="215"/>
      <c r="AU121" s="215"/>
      <c r="AV121" s="64"/>
      <c r="AW121" s="64"/>
      <c r="AX121" s="64"/>
      <c r="AY121" s="64"/>
    </row>
    <row r="122" spans="1:51" s="3" customFormat="1" ht="18">
      <c r="A122" s="1265"/>
      <c r="B122" s="1246"/>
      <c r="C122" s="351"/>
      <c r="D122" s="356"/>
      <c r="E122" s="331"/>
      <c r="F122" s="331"/>
      <c r="G122" s="331"/>
      <c r="H122" s="331"/>
      <c r="I122" s="331"/>
      <c r="J122" s="203"/>
      <c r="K122" s="359"/>
      <c r="L122" s="291"/>
      <c r="M122" s="335"/>
      <c r="N122" s="227"/>
      <c r="O122" s="335"/>
      <c r="P122" s="335"/>
      <c r="Q122" s="332"/>
      <c r="R122" s="96"/>
      <c r="S122" s="359"/>
      <c r="T122" s="356"/>
      <c r="U122" s="335"/>
      <c r="V122" s="335"/>
      <c r="W122" s="335"/>
      <c r="X122" s="335"/>
      <c r="Y122" s="331"/>
      <c r="Z122" s="126"/>
      <c r="AA122" s="359"/>
      <c r="AB122" s="291"/>
      <c r="AC122" s="335"/>
      <c r="AD122" s="335"/>
      <c r="AE122" s="335"/>
      <c r="AF122" s="335"/>
      <c r="AG122" s="332"/>
      <c r="AH122" s="325"/>
      <c r="AI122" s="325"/>
      <c r="AJ122" s="216"/>
      <c r="AK122" s="216"/>
      <c r="AL122" s="216"/>
      <c r="AM122" s="7"/>
      <c r="AN122" s="7"/>
      <c r="AO122" s="7"/>
      <c r="AP122" s="7"/>
      <c r="AQ122"/>
      <c r="AR122"/>
      <c r="AS122"/>
      <c r="AT122"/>
      <c r="AU122"/>
      <c r="AV122" s="64"/>
      <c r="AW122" s="64"/>
      <c r="AX122" s="64"/>
      <c r="AY122" s="64"/>
    </row>
    <row r="123" spans="1:51" s="8" customFormat="1" ht="18">
      <c r="A123" s="1265"/>
      <c r="B123" s="1247"/>
      <c r="C123" s="349"/>
      <c r="D123" s="347"/>
      <c r="E123" s="349"/>
      <c r="F123" s="349"/>
      <c r="G123" s="349"/>
      <c r="H123" s="349"/>
      <c r="I123" s="349"/>
      <c r="J123" s="42"/>
      <c r="K123" s="241"/>
      <c r="L123" s="241"/>
      <c r="M123" s="241"/>
      <c r="N123" s="264"/>
      <c r="O123" s="241"/>
      <c r="P123" s="241"/>
      <c r="Q123" s="241"/>
      <c r="R123" s="97"/>
      <c r="S123" s="266"/>
      <c r="T123" s="347"/>
      <c r="U123" s="218"/>
      <c r="V123" s="218"/>
      <c r="W123" s="218"/>
      <c r="X123" s="218"/>
      <c r="Y123" s="218"/>
      <c r="Z123" s="127"/>
      <c r="AA123" s="246"/>
      <c r="AB123" s="221"/>
      <c r="AC123" s="202"/>
      <c r="AD123" s="247"/>
      <c r="AE123" s="247"/>
      <c r="AF123" s="257"/>
      <c r="AG123" s="247"/>
      <c r="AH123" s="325"/>
      <c r="AI123" s="325"/>
      <c r="AJ123" s="216"/>
      <c r="AK123" s="216"/>
      <c r="AL123" s="216"/>
      <c r="AM123" s="7"/>
      <c r="AN123" s="7"/>
      <c r="AO123" s="7"/>
      <c r="AP123" s="7"/>
      <c r="AQ123"/>
      <c r="AR123"/>
      <c r="AS123"/>
      <c r="AT123"/>
      <c r="AU123"/>
      <c r="AV123" s="63"/>
      <c r="AW123" s="63"/>
      <c r="AX123" s="63"/>
      <c r="AY123" s="63"/>
    </row>
    <row r="124" spans="1:51" s="8" customFormat="1" ht="18">
      <c r="A124" s="1265"/>
      <c r="B124" s="1245" t="s">
        <v>55</v>
      </c>
      <c r="C124" s="359" t="s">
        <v>3</v>
      </c>
      <c r="D124" s="356" t="s">
        <v>46</v>
      </c>
      <c r="E124" s="335" t="s">
        <v>14</v>
      </c>
      <c r="F124" s="335" t="s">
        <v>228</v>
      </c>
      <c r="G124" s="335" t="s">
        <v>204</v>
      </c>
      <c r="H124" s="1153" t="s">
        <v>206</v>
      </c>
      <c r="I124" s="331" t="s">
        <v>21</v>
      </c>
      <c r="J124" s="202"/>
      <c r="K124" s="359" t="s">
        <v>307</v>
      </c>
      <c r="L124" s="356" t="s">
        <v>46</v>
      </c>
      <c r="M124" s="335" t="s">
        <v>19</v>
      </c>
      <c r="N124" s="227"/>
      <c r="O124" s="335" t="s">
        <v>206</v>
      </c>
      <c r="P124" s="335" t="s">
        <v>206</v>
      </c>
      <c r="Q124" s="331" t="s">
        <v>131</v>
      </c>
      <c r="R124" s="41"/>
      <c r="S124" s="359" t="s">
        <v>277</v>
      </c>
      <c r="T124" s="291" t="s">
        <v>16</v>
      </c>
      <c r="U124" s="335" t="s">
        <v>8</v>
      </c>
      <c r="V124" s="335"/>
      <c r="W124" s="336" t="s">
        <v>48</v>
      </c>
      <c r="X124" s="336" t="s">
        <v>206</v>
      </c>
      <c r="Y124" s="297" t="s">
        <v>64</v>
      </c>
      <c r="Z124" s="125"/>
      <c r="AA124" s="296" t="s">
        <v>84</v>
      </c>
      <c r="AB124" s="294" t="s">
        <v>16</v>
      </c>
      <c r="AC124" s="297" t="s">
        <v>469</v>
      </c>
      <c r="AD124" s="297"/>
      <c r="AE124" s="297" t="s">
        <v>206</v>
      </c>
      <c r="AF124" s="297" t="s">
        <v>206</v>
      </c>
      <c r="AG124" s="297" t="s">
        <v>89</v>
      </c>
      <c r="AH124" s="325"/>
      <c r="AI124" s="325"/>
      <c r="AJ124" s="216"/>
      <c r="AK124" s="216"/>
      <c r="AL124" s="216"/>
      <c r="AM124" s="7"/>
      <c r="AN124" s="7"/>
      <c r="AO124" s="7"/>
      <c r="AP124" s="7"/>
      <c r="AQ124"/>
      <c r="AR124"/>
      <c r="AS124"/>
      <c r="AT124"/>
      <c r="AU124"/>
      <c r="AV124" s="63"/>
      <c r="AW124" s="63"/>
      <c r="AX124" s="63"/>
      <c r="AY124" s="63"/>
    </row>
    <row r="125" spans="1:51" s="3" customFormat="1" ht="18">
      <c r="A125" s="1265"/>
      <c r="B125" s="1246"/>
      <c r="C125" s="335"/>
      <c r="D125" s="356"/>
      <c r="E125" s="335" t="s">
        <v>176</v>
      </c>
      <c r="F125" s="335"/>
      <c r="G125" s="335"/>
      <c r="H125" s="335"/>
      <c r="I125" s="355"/>
      <c r="J125" s="203"/>
      <c r="K125" s="359"/>
      <c r="L125" s="356"/>
      <c r="M125" s="335"/>
      <c r="N125" s="335"/>
      <c r="O125" s="335"/>
      <c r="P125" s="335"/>
      <c r="Q125" s="355"/>
      <c r="R125" s="96"/>
      <c r="S125" s="359" t="s">
        <v>84</v>
      </c>
      <c r="T125" s="356" t="s">
        <v>74</v>
      </c>
      <c r="U125" s="335" t="s">
        <v>264</v>
      </c>
      <c r="V125" s="335"/>
      <c r="W125" s="335" t="s">
        <v>204</v>
      </c>
      <c r="X125" s="335" t="s">
        <v>48</v>
      </c>
      <c r="Y125" s="363" t="s">
        <v>99</v>
      </c>
      <c r="Z125" s="126"/>
      <c r="AA125" s="359"/>
      <c r="AB125" s="356"/>
      <c r="AC125" s="335"/>
      <c r="AD125" s="335"/>
      <c r="AE125" s="335"/>
      <c r="AF125" s="222"/>
      <c r="AG125" s="335"/>
      <c r="AH125" s="325"/>
      <c r="AI125" s="325"/>
      <c r="AJ125" s="216"/>
      <c r="AK125" s="216"/>
      <c r="AL125" s="216"/>
      <c r="AM125" s="7"/>
      <c r="AN125" s="7"/>
      <c r="AO125" s="7"/>
      <c r="AP125" s="7"/>
      <c r="AQ125"/>
      <c r="AR125"/>
      <c r="AS125"/>
      <c r="AT125"/>
      <c r="AU125"/>
      <c r="AV125" s="64"/>
      <c r="AW125" s="64"/>
      <c r="AX125" s="64"/>
      <c r="AY125" s="64"/>
    </row>
    <row r="126" spans="1:51" s="3" customFormat="1" ht="18">
      <c r="A126" s="1265"/>
      <c r="B126" s="1246"/>
      <c r="C126" s="359"/>
      <c r="D126" s="356"/>
      <c r="E126" s="335"/>
      <c r="F126" s="335"/>
      <c r="G126" s="335"/>
      <c r="H126" s="335"/>
      <c r="I126" s="331"/>
      <c r="J126" s="203"/>
      <c r="K126" s="359"/>
      <c r="L126" s="360"/>
      <c r="M126" s="335"/>
      <c r="N126" s="227"/>
      <c r="O126" s="335"/>
      <c r="P126" s="335"/>
      <c r="Q126" s="355"/>
      <c r="R126" s="96"/>
      <c r="S126" s="1158" t="s">
        <v>186</v>
      </c>
      <c r="T126" s="801" t="s">
        <v>17</v>
      </c>
      <c r="U126" s="891" t="s">
        <v>212</v>
      </c>
      <c r="V126" s="898"/>
      <c r="W126" s="899" t="s">
        <v>47</v>
      </c>
      <c r="X126" s="899" t="s">
        <v>47</v>
      </c>
      <c r="Y126" s="901" t="s">
        <v>149</v>
      </c>
      <c r="Z126" s="126"/>
      <c r="AA126" s="359"/>
      <c r="AB126" s="356"/>
      <c r="AC126" s="335"/>
      <c r="AD126" s="335"/>
      <c r="AE126" s="335"/>
      <c r="AF126" s="222"/>
      <c r="AG126" s="335"/>
      <c r="AH126" s="325"/>
      <c r="AI126" s="325"/>
      <c r="AJ126" s="216"/>
      <c r="AK126" s="216"/>
      <c r="AL126" s="216"/>
      <c r="AM126" s="216"/>
      <c r="AN126" s="216"/>
      <c r="AO126" s="216"/>
      <c r="AP126" s="216"/>
      <c r="AQ126" s="215"/>
      <c r="AR126" s="215"/>
      <c r="AS126" s="215"/>
      <c r="AT126" s="215"/>
      <c r="AU126" s="215"/>
      <c r="AV126" s="64"/>
      <c r="AW126" s="64"/>
      <c r="AX126" s="64"/>
      <c r="AY126" s="64"/>
    </row>
    <row r="127" spans="1:51" s="3" customFormat="1" ht="18">
      <c r="A127" s="1265"/>
      <c r="B127" s="1246"/>
      <c r="C127" s="359"/>
      <c r="D127" s="356"/>
      <c r="E127" s="335"/>
      <c r="F127" s="335"/>
      <c r="G127" s="335"/>
      <c r="H127" s="335"/>
      <c r="I127" s="331"/>
      <c r="J127" s="203"/>
      <c r="K127" s="359"/>
      <c r="L127" s="360"/>
      <c r="M127" s="335"/>
      <c r="N127" s="227"/>
      <c r="O127" s="335"/>
      <c r="P127" s="335"/>
      <c r="Q127" s="355"/>
      <c r="R127" s="96"/>
      <c r="S127" s="359"/>
      <c r="T127" s="291"/>
      <c r="U127" s="202"/>
      <c r="V127" s="335"/>
      <c r="W127" s="335"/>
      <c r="X127" s="335"/>
      <c r="Y127" s="332"/>
      <c r="Z127" s="126"/>
      <c r="AA127" s="359"/>
      <c r="AB127" s="291"/>
      <c r="AC127" s="335"/>
      <c r="AD127" s="335"/>
      <c r="AE127" s="335"/>
      <c r="AF127" s="335"/>
      <c r="AG127" s="332"/>
      <c r="AH127" s="325"/>
      <c r="AI127" s="325"/>
      <c r="AJ127" s="216"/>
      <c r="AK127" s="216"/>
      <c r="AL127" s="216"/>
      <c r="AM127" s="7"/>
      <c r="AN127" s="7"/>
      <c r="AO127" s="7"/>
      <c r="AP127" s="7"/>
      <c r="AQ127"/>
      <c r="AR127"/>
      <c r="AS127"/>
      <c r="AT127"/>
      <c r="AU127"/>
      <c r="AV127" s="64"/>
      <c r="AW127" s="64"/>
      <c r="AX127" s="64"/>
      <c r="AY127" s="64"/>
    </row>
    <row r="128" spans="1:51" s="8" customFormat="1" ht="18">
      <c r="A128" s="1265"/>
      <c r="B128" s="1247"/>
      <c r="C128" s="218"/>
      <c r="D128" s="347"/>
      <c r="E128" s="218"/>
      <c r="F128" s="218"/>
      <c r="G128" s="218"/>
      <c r="H128" s="218"/>
      <c r="I128" s="349"/>
      <c r="J128" s="42"/>
      <c r="K128" s="266"/>
      <c r="L128" s="1143"/>
      <c r="M128" s="218"/>
      <c r="N128" s="178"/>
      <c r="O128" s="218"/>
      <c r="P128" s="218"/>
      <c r="Q128" s="190"/>
      <c r="R128" s="97"/>
      <c r="S128" s="359"/>
      <c r="T128" s="291"/>
      <c r="U128" s="335"/>
      <c r="V128" s="335"/>
      <c r="W128" s="335"/>
      <c r="X128" s="335"/>
      <c r="Y128" s="332"/>
      <c r="Z128" s="127"/>
      <c r="AA128" s="246"/>
      <c r="AB128" s="221"/>
      <c r="AC128" s="202"/>
      <c r="AD128" s="247"/>
      <c r="AE128" s="247"/>
      <c r="AF128" s="257"/>
      <c r="AG128" s="247"/>
      <c r="AH128" s="325"/>
      <c r="AI128" s="325"/>
      <c r="AJ128" s="216"/>
      <c r="AK128" s="216"/>
      <c r="AL128" s="216"/>
      <c r="AM128" s="7"/>
      <c r="AN128" s="7"/>
      <c r="AO128" s="7"/>
      <c r="AP128" s="7"/>
      <c r="AQ128"/>
      <c r="AR128"/>
      <c r="AS128"/>
      <c r="AT128"/>
      <c r="AU128"/>
      <c r="AV128" s="63"/>
      <c r="AW128" s="63"/>
      <c r="AX128" s="63"/>
      <c r="AY128" s="63"/>
    </row>
    <row r="129" spans="1:51" s="8" customFormat="1" ht="18">
      <c r="A129" s="1265"/>
      <c r="B129" s="1245" t="s">
        <v>56</v>
      </c>
      <c r="C129" s="359" t="s">
        <v>3</v>
      </c>
      <c r="D129" s="356" t="s">
        <v>46</v>
      </c>
      <c r="E129" s="335" t="s">
        <v>14</v>
      </c>
      <c r="F129" s="335" t="s">
        <v>228</v>
      </c>
      <c r="G129" s="335" t="s">
        <v>204</v>
      </c>
      <c r="H129" s="335" t="s">
        <v>206</v>
      </c>
      <c r="I129" s="331" t="s">
        <v>21</v>
      </c>
      <c r="J129" s="335"/>
      <c r="K129" s="293" t="s">
        <v>308</v>
      </c>
      <c r="L129" s="360" t="s">
        <v>46</v>
      </c>
      <c r="M129" s="335" t="s">
        <v>19</v>
      </c>
      <c r="N129" s="227"/>
      <c r="O129" s="335" t="s">
        <v>206</v>
      </c>
      <c r="P129" s="335" t="s">
        <v>206</v>
      </c>
      <c r="Q129" s="332" t="s">
        <v>131</v>
      </c>
      <c r="R129" s="270"/>
      <c r="S129" s="357" t="s">
        <v>84</v>
      </c>
      <c r="T129" s="358" t="s">
        <v>74</v>
      </c>
      <c r="U129" s="336" t="s">
        <v>264</v>
      </c>
      <c r="V129" s="336"/>
      <c r="W129" s="336" t="s">
        <v>204</v>
      </c>
      <c r="X129" s="336" t="s">
        <v>48</v>
      </c>
      <c r="Y129" s="297" t="s">
        <v>99</v>
      </c>
      <c r="Z129" s="355"/>
      <c r="AA129" s="296" t="s">
        <v>84</v>
      </c>
      <c r="AB129" s="294" t="s">
        <v>16</v>
      </c>
      <c r="AC129" s="297" t="s">
        <v>469</v>
      </c>
      <c r="AD129" s="297"/>
      <c r="AE129" s="297" t="s">
        <v>206</v>
      </c>
      <c r="AF129" s="297" t="s">
        <v>206</v>
      </c>
      <c r="AG129" s="297" t="s">
        <v>89</v>
      </c>
      <c r="AH129" s="325"/>
      <c r="AI129" s="325"/>
      <c r="AJ129" s="216"/>
      <c r="AK129" s="216"/>
      <c r="AL129" s="216"/>
      <c r="AM129"/>
      <c r="AN129"/>
      <c r="AO129"/>
      <c r="AP129"/>
      <c r="AQ129"/>
      <c r="AR129"/>
      <c r="AS129"/>
      <c r="AT129"/>
      <c r="AU129"/>
      <c r="AV129" s="63"/>
      <c r="AW129" s="63"/>
      <c r="AX129" s="63"/>
      <c r="AY129" s="63"/>
    </row>
    <row r="130" spans="1:51" s="3" customFormat="1" ht="18">
      <c r="A130" s="1265"/>
      <c r="B130" s="1246"/>
      <c r="C130" s="335"/>
      <c r="D130" s="356"/>
      <c r="E130" s="335" t="s">
        <v>176</v>
      </c>
      <c r="F130" s="335"/>
      <c r="G130" s="335"/>
      <c r="H130" s="335"/>
      <c r="I130" s="355"/>
      <c r="J130" s="359"/>
      <c r="K130" s="359"/>
      <c r="L130" s="356"/>
      <c r="M130" s="335"/>
      <c r="N130" s="335"/>
      <c r="O130" s="335"/>
      <c r="P130" s="335"/>
      <c r="Q130" s="355"/>
      <c r="R130" s="181"/>
      <c r="S130" s="1158" t="s">
        <v>186</v>
      </c>
      <c r="T130" s="801" t="s">
        <v>17</v>
      </c>
      <c r="U130" s="891" t="s">
        <v>212</v>
      </c>
      <c r="V130" s="898"/>
      <c r="W130" s="899" t="s">
        <v>47</v>
      </c>
      <c r="X130" s="899" t="s">
        <v>47</v>
      </c>
      <c r="Y130" s="901" t="s">
        <v>149</v>
      </c>
      <c r="Z130" s="189"/>
      <c r="AA130" s="293"/>
      <c r="AB130" s="360"/>
      <c r="AC130" s="335"/>
      <c r="AD130" s="335"/>
      <c r="AE130" s="359"/>
      <c r="AF130" s="197"/>
      <c r="AG130" s="332"/>
      <c r="AH130" s="325"/>
      <c r="AI130" s="325"/>
      <c r="AJ130" s="216"/>
      <c r="AK130" s="216"/>
      <c r="AL130" s="216"/>
      <c r="AM130"/>
      <c r="AN130"/>
      <c r="AO130"/>
      <c r="AP130"/>
      <c r="AQ130"/>
      <c r="AR130"/>
      <c r="AS130"/>
      <c r="AT130"/>
      <c r="AU130"/>
      <c r="AV130" s="64"/>
      <c r="AW130" s="64"/>
      <c r="AX130" s="64"/>
      <c r="AY130" s="64"/>
    </row>
    <row r="131" spans="1:51" s="3" customFormat="1" ht="18">
      <c r="A131" s="1265"/>
      <c r="B131" s="1246"/>
      <c r="C131" s="351" t="s">
        <v>332</v>
      </c>
      <c r="D131" s="356" t="s">
        <v>17</v>
      </c>
      <c r="E131" s="331" t="s">
        <v>249</v>
      </c>
      <c r="F131" s="331"/>
      <c r="G131" s="331" t="s">
        <v>206</v>
      </c>
      <c r="H131" s="331" t="s">
        <v>204</v>
      </c>
      <c r="I131" s="331" t="s">
        <v>98</v>
      </c>
      <c r="J131" s="359"/>
      <c r="K131" s="293"/>
      <c r="L131" s="360"/>
      <c r="M131" s="335"/>
      <c r="N131" s="227"/>
      <c r="O131" s="335"/>
      <c r="P131" s="335"/>
      <c r="Q131" s="355"/>
      <c r="R131" s="181"/>
      <c r="S131" s="359"/>
      <c r="T131" s="291"/>
      <c r="U131" s="335"/>
      <c r="V131" s="335"/>
      <c r="W131" s="335"/>
      <c r="X131" s="335"/>
      <c r="Y131" s="335"/>
      <c r="Z131" s="189"/>
      <c r="AA131" s="293"/>
      <c r="AB131" s="360"/>
      <c r="AC131" s="335"/>
      <c r="AD131" s="335"/>
      <c r="AE131" s="359"/>
      <c r="AF131" s="197"/>
      <c r="AG131" s="332"/>
      <c r="AH131" s="325"/>
      <c r="AI131" s="325"/>
      <c r="AJ131" s="216"/>
      <c r="AK131" s="216"/>
      <c r="AL131" s="216"/>
      <c r="AM131" s="215"/>
      <c r="AN131" s="215"/>
      <c r="AO131" s="215"/>
      <c r="AP131" s="215"/>
      <c r="AQ131" s="215"/>
      <c r="AR131" s="215"/>
      <c r="AS131" s="215"/>
      <c r="AT131" s="215"/>
      <c r="AU131" s="215"/>
      <c r="AV131" s="64"/>
      <c r="AW131" s="64"/>
      <c r="AX131" s="64"/>
      <c r="AY131" s="64"/>
    </row>
    <row r="132" spans="1:51" s="3" customFormat="1" ht="18">
      <c r="A132" s="1265"/>
      <c r="B132" s="1246"/>
      <c r="C132" s="331"/>
      <c r="D132" s="356"/>
      <c r="E132" s="331"/>
      <c r="F132" s="331"/>
      <c r="G132" s="331"/>
      <c r="H132" s="331"/>
      <c r="I132" s="331"/>
      <c r="J132" s="359"/>
      <c r="K132" s="903"/>
      <c r="L132" s="360"/>
      <c r="M132" s="335"/>
      <c r="N132" s="227"/>
      <c r="O132" s="291"/>
      <c r="P132" s="291"/>
      <c r="Q132" s="355"/>
      <c r="R132" s="181"/>
      <c r="S132" s="359"/>
      <c r="T132" s="356"/>
      <c r="U132" s="335"/>
      <c r="V132" s="335"/>
      <c r="W132" s="335"/>
      <c r="X132" s="335"/>
      <c r="Y132" s="335"/>
      <c r="Z132" s="189"/>
      <c r="AA132" s="293"/>
      <c r="AB132" s="360"/>
      <c r="AC132" s="359"/>
      <c r="AD132" s="359"/>
      <c r="AE132" s="359"/>
      <c r="AF132" s="197"/>
      <c r="AG132" s="346"/>
      <c r="AH132" s="325"/>
      <c r="AI132" s="325"/>
      <c r="AJ132" s="216"/>
      <c r="AK132" s="216"/>
      <c r="AL132" s="216"/>
      <c r="AM132"/>
      <c r="AN132"/>
      <c r="AO132"/>
      <c r="AP132"/>
      <c r="AQ132"/>
      <c r="AR132"/>
      <c r="AS132"/>
      <c r="AT132"/>
      <c r="AU132"/>
      <c r="AV132" s="64"/>
      <c r="AW132" s="64"/>
      <c r="AX132" s="64"/>
      <c r="AY132" s="64"/>
    </row>
    <row r="133" spans="1:51" s="8" customFormat="1" ht="18">
      <c r="A133" s="1265"/>
      <c r="B133" s="1247"/>
      <c r="C133" s="218"/>
      <c r="D133" s="347"/>
      <c r="E133" s="218"/>
      <c r="F133" s="218"/>
      <c r="G133" s="218"/>
      <c r="H133" s="218"/>
      <c r="I133" s="349"/>
      <c r="J133" s="335"/>
      <c r="K133" s="241"/>
      <c r="L133" s="241"/>
      <c r="M133" s="241"/>
      <c r="N133" s="241"/>
      <c r="O133" s="241"/>
      <c r="P133" s="241"/>
      <c r="Q133" s="241"/>
      <c r="R133" s="270"/>
      <c r="S133" s="266"/>
      <c r="T133" s="347"/>
      <c r="U133" s="218"/>
      <c r="V133" s="218"/>
      <c r="W133" s="218"/>
      <c r="X133" s="218"/>
      <c r="Y133" s="99"/>
      <c r="Z133" s="355"/>
      <c r="AA133" s="266"/>
      <c r="AB133" s="1141"/>
      <c r="AC133" s="218"/>
      <c r="AD133" s="218"/>
      <c r="AE133" s="218"/>
      <c r="AF133" s="198"/>
      <c r="AG133" s="218"/>
      <c r="AH133" s="325"/>
      <c r="AI133" s="325"/>
      <c r="AJ133" s="216"/>
      <c r="AK133" s="216"/>
      <c r="AL133" s="216"/>
      <c r="AM133"/>
      <c r="AN133"/>
      <c r="AO133"/>
      <c r="AP133"/>
      <c r="AQ133"/>
      <c r="AR133"/>
      <c r="AS133"/>
      <c r="AT133"/>
      <c r="AU133"/>
      <c r="AV133" s="63"/>
      <c r="AW133" s="63"/>
      <c r="AX133" s="63"/>
      <c r="AY133" s="63"/>
    </row>
    <row r="134" spans="1:51" s="8" customFormat="1" ht="18">
      <c r="A134" s="1265"/>
      <c r="B134" s="1245" t="s">
        <v>57</v>
      </c>
      <c r="C134" s="359"/>
      <c r="D134" s="356"/>
      <c r="E134" s="335"/>
      <c r="F134" s="335"/>
      <c r="G134" s="335"/>
      <c r="H134" s="335"/>
      <c r="I134" s="331"/>
      <c r="J134" s="335"/>
      <c r="K134" s="293" t="s">
        <v>307</v>
      </c>
      <c r="L134" s="360" t="s">
        <v>46</v>
      </c>
      <c r="M134" s="335" t="s">
        <v>19</v>
      </c>
      <c r="N134" s="335"/>
      <c r="O134" s="335" t="s">
        <v>206</v>
      </c>
      <c r="P134" s="335" t="s">
        <v>206</v>
      </c>
      <c r="Q134" s="355" t="s">
        <v>131</v>
      </c>
      <c r="R134" s="270"/>
      <c r="S134" s="357" t="s">
        <v>84</v>
      </c>
      <c r="T134" s="358" t="s">
        <v>74</v>
      </c>
      <c r="U134" s="336" t="s">
        <v>264</v>
      </c>
      <c r="V134" s="336"/>
      <c r="W134" s="336" t="s">
        <v>204</v>
      </c>
      <c r="X134" s="336" t="s">
        <v>48</v>
      </c>
      <c r="Y134" s="297" t="s">
        <v>99</v>
      </c>
      <c r="Z134" s="355"/>
      <c r="AA134" s="296"/>
      <c r="AB134" s="294"/>
      <c r="AC134" s="297"/>
      <c r="AD134" s="297"/>
      <c r="AE134" s="297"/>
      <c r="AF134" s="297"/>
      <c r="AG134" s="297"/>
      <c r="AH134" s="325"/>
      <c r="AI134" s="325"/>
      <c r="AJ134" s="216"/>
      <c r="AK134" s="216"/>
      <c r="AL134" s="216"/>
      <c r="AM134"/>
      <c r="AN134"/>
      <c r="AO134"/>
      <c r="AP134"/>
      <c r="AQ134"/>
      <c r="AR134"/>
      <c r="AS134"/>
      <c r="AT134"/>
      <c r="AU134"/>
      <c r="AV134" s="63"/>
      <c r="AW134" s="63"/>
      <c r="AX134" s="63"/>
      <c r="AY134" s="63"/>
    </row>
    <row r="135" spans="1:51" s="3" customFormat="1" ht="18">
      <c r="A135" s="1265"/>
      <c r="B135" s="1246"/>
      <c r="C135" s="335"/>
      <c r="D135" s="356"/>
      <c r="E135" s="335"/>
      <c r="F135" s="335"/>
      <c r="G135" s="335"/>
      <c r="H135" s="335"/>
      <c r="I135" s="355"/>
      <c r="J135" s="335"/>
      <c r="K135" s="359"/>
      <c r="L135" s="291"/>
      <c r="M135" s="335"/>
      <c r="N135" s="335"/>
      <c r="O135" s="291"/>
      <c r="P135" s="291"/>
      <c r="Q135" s="332"/>
      <c r="R135" s="270"/>
      <c r="S135" s="1066"/>
      <c r="T135" s="1067"/>
      <c r="U135" s="1066"/>
      <c r="V135" s="1066"/>
      <c r="W135" s="1066"/>
      <c r="X135" s="1066"/>
      <c r="Y135" s="1066"/>
      <c r="Z135" s="355"/>
      <c r="AA135" s="359"/>
      <c r="AB135" s="356"/>
      <c r="AC135" s="335"/>
      <c r="AD135" s="335"/>
      <c r="AE135" s="335"/>
      <c r="AF135" s="335"/>
      <c r="AG135" s="331"/>
      <c r="AH135" s="325"/>
      <c r="AI135" s="325"/>
      <c r="AJ135" s="216"/>
      <c r="AK135" s="216"/>
      <c r="AL135" s="216"/>
      <c r="AM135"/>
      <c r="AN135"/>
      <c r="AO135"/>
      <c r="AP135"/>
      <c r="AQ135"/>
      <c r="AR135"/>
      <c r="AS135"/>
      <c r="AT135"/>
      <c r="AU135"/>
      <c r="AV135" s="64"/>
      <c r="AW135" s="64"/>
      <c r="AX135" s="64"/>
      <c r="AY135" s="64"/>
    </row>
    <row r="136" spans="1:51" s="3" customFormat="1" ht="18">
      <c r="A136" s="1265"/>
      <c r="B136" s="1246"/>
      <c r="C136" s="359"/>
      <c r="D136" s="356"/>
      <c r="E136" s="335"/>
      <c r="F136" s="335"/>
      <c r="G136" s="335"/>
      <c r="H136" s="335"/>
      <c r="I136" s="355"/>
      <c r="J136" s="335"/>
      <c r="K136" s="293"/>
      <c r="L136" s="256"/>
      <c r="M136" s="335"/>
      <c r="N136" s="335"/>
      <c r="O136" s="291"/>
      <c r="P136" s="291"/>
      <c r="Q136" s="332"/>
      <c r="R136" s="270"/>
      <c r="S136" s="335"/>
      <c r="T136" s="356"/>
      <c r="U136" s="359"/>
      <c r="V136" s="359"/>
      <c r="W136" s="359"/>
      <c r="X136" s="359"/>
      <c r="Y136" s="359"/>
      <c r="Z136" s="355"/>
      <c r="AA136" s="293"/>
      <c r="AB136" s="360"/>
      <c r="AC136" s="335"/>
      <c r="AD136" s="335"/>
      <c r="AE136" s="335"/>
      <c r="AF136" s="222"/>
      <c r="AG136" s="331"/>
      <c r="AH136" s="325"/>
      <c r="AI136" s="325"/>
      <c r="AJ136" s="216"/>
      <c r="AK136" s="216"/>
      <c r="AL136" s="216"/>
      <c r="AM136" s="215"/>
      <c r="AN136" s="215"/>
      <c r="AO136" s="215"/>
      <c r="AP136" s="215"/>
      <c r="AQ136" s="215"/>
      <c r="AR136" s="215"/>
      <c r="AS136" s="215"/>
      <c r="AT136" s="215"/>
      <c r="AU136" s="215"/>
      <c r="AV136" s="64"/>
      <c r="AW136" s="64"/>
      <c r="AX136" s="64"/>
      <c r="AY136" s="64"/>
    </row>
    <row r="137" spans="1:51" s="3" customFormat="1" ht="18">
      <c r="A137" s="1265"/>
      <c r="B137" s="1246"/>
      <c r="C137" s="359"/>
      <c r="D137" s="356"/>
      <c r="E137" s="335"/>
      <c r="F137" s="335"/>
      <c r="G137" s="335"/>
      <c r="H137" s="335"/>
      <c r="I137" s="355"/>
      <c r="J137" s="335"/>
      <c r="K137" s="903"/>
      <c r="L137" s="360"/>
      <c r="M137" s="335"/>
      <c r="N137" s="335"/>
      <c r="O137" s="291"/>
      <c r="P137" s="291"/>
      <c r="Q137" s="355"/>
      <c r="R137" s="270"/>
      <c r="S137" s="359"/>
      <c r="T137" s="356"/>
      <c r="U137" s="335"/>
      <c r="V137" s="335"/>
      <c r="W137" s="335"/>
      <c r="X137" s="335"/>
      <c r="Y137" s="335"/>
      <c r="Z137" s="355"/>
      <c r="AA137" s="207"/>
      <c r="AB137" s="196"/>
      <c r="AC137" s="202"/>
      <c r="AD137" s="202"/>
      <c r="AE137" s="203"/>
      <c r="AF137" s="212"/>
      <c r="AG137" s="203"/>
      <c r="AH137" s="325"/>
      <c r="AI137" s="325"/>
      <c r="AJ137" s="216"/>
      <c r="AK137" s="216"/>
      <c r="AL137" s="216"/>
      <c r="AM137"/>
      <c r="AN137"/>
      <c r="AO137"/>
      <c r="AP137"/>
      <c r="AQ137"/>
      <c r="AR137"/>
      <c r="AS137"/>
      <c r="AT137"/>
      <c r="AU137"/>
      <c r="AV137" s="64"/>
      <c r="AW137" s="64"/>
      <c r="AX137" s="64"/>
      <c r="AY137" s="64"/>
    </row>
    <row r="138" spans="1:51" s="8" customFormat="1" ht="18">
      <c r="A138" s="1266"/>
      <c r="B138" s="1247"/>
      <c r="C138" s="266"/>
      <c r="D138" s="347"/>
      <c r="E138" s="218"/>
      <c r="F138" s="218"/>
      <c r="G138" s="218"/>
      <c r="H138" s="218"/>
      <c r="I138" s="190"/>
      <c r="J138" s="218"/>
      <c r="K138" s="219"/>
      <c r="L138" s="1143"/>
      <c r="M138" s="218"/>
      <c r="N138" s="218"/>
      <c r="O138" s="218"/>
      <c r="P138" s="218"/>
      <c r="Q138" s="182"/>
      <c r="R138" s="182"/>
      <c r="S138" s="266"/>
      <c r="T138" s="347"/>
      <c r="U138" s="218"/>
      <c r="V138" s="218"/>
      <c r="W138" s="218"/>
      <c r="X138" s="218"/>
      <c r="Y138" s="218"/>
      <c r="Z138" s="190"/>
      <c r="AA138" s="199"/>
      <c r="AB138" s="200"/>
      <c r="AC138" s="201"/>
      <c r="AD138" s="201"/>
      <c r="AE138" s="201"/>
      <c r="AF138" s="213"/>
      <c r="AG138" s="201"/>
      <c r="AH138" s="325"/>
      <c r="AI138" s="325"/>
      <c r="AJ138" s="216"/>
      <c r="AK138" s="216"/>
      <c r="AL138" s="216"/>
      <c r="AM138"/>
      <c r="AN138"/>
      <c r="AO138"/>
      <c r="AP138"/>
      <c r="AQ138"/>
      <c r="AR138"/>
      <c r="AS138"/>
      <c r="AT138"/>
      <c r="AU138"/>
      <c r="AV138" s="63"/>
      <c r="AW138" s="63"/>
      <c r="AX138" s="63"/>
      <c r="AY138" s="63"/>
    </row>
    <row r="139" spans="1:51">
      <c r="A139" s="2"/>
      <c r="B139" s="78"/>
      <c r="C139" s="40"/>
      <c r="D139" s="122"/>
      <c r="E139" s="40"/>
      <c r="F139" s="40"/>
      <c r="G139" s="40"/>
      <c r="H139" s="40"/>
      <c r="I139" s="65"/>
      <c r="J139" s="40"/>
      <c r="K139" s="40"/>
      <c r="L139" s="68"/>
      <c r="M139" s="40"/>
      <c r="N139" s="40"/>
      <c r="O139" s="40"/>
      <c r="P139" s="40"/>
      <c r="Z139" s="65"/>
      <c r="AG139" s="40"/>
      <c r="AH139" s="2"/>
      <c r="AI139" s="2"/>
      <c r="AJ139" s="2"/>
      <c r="AK139" s="2"/>
      <c r="AL139" s="2"/>
      <c r="AM139" s="4"/>
      <c r="AN139" s="4"/>
      <c r="AO139" s="4"/>
      <c r="AP139" s="4"/>
      <c r="AQ139" s="4"/>
      <c r="AR139" s="4"/>
      <c r="AS139" s="4"/>
      <c r="AT139" s="4"/>
      <c r="AU139" s="4"/>
      <c r="AV139" s="2"/>
      <c r="AW139" s="2"/>
      <c r="AX139" s="2"/>
    </row>
    <row r="140" spans="1:51">
      <c r="A140" s="2"/>
      <c r="B140" s="78"/>
      <c r="C140" s="40"/>
      <c r="D140" s="122"/>
      <c r="E140" s="40"/>
      <c r="F140" s="40"/>
      <c r="G140" s="40"/>
      <c r="H140" s="40"/>
      <c r="I140" s="65"/>
      <c r="J140" s="40"/>
      <c r="K140" s="40"/>
      <c r="L140" s="68"/>
      <c r="M140" s="40"/>
      <c r="N140" s="40"/>
      <c r="O140" s="40"/>
      <c r="P140" s="40"/>
      <c r="Z140" s="65"/>
      <c r="AG140" s="40"/>
      <c r="AH140" s="2"/>
      <c r="AI140" s="2"/>
      <c r="AJ140" s="2"/>
      <c r="AK140" s="2"/>
      <c r="AL140" s="2"/>
      <c r="AM140" s="4"/>
      <c r="AN140" s="4"/>
      <c r="AO140" s="4"/>
      <c r="AP140" s="4"/>
      <c r="AQ140" s="4"/>
      <c r="AR140" s="4"/>
      <c r="AS140" s="4"/>
      <c r="AT140" s="4"/>
      <c r="AU140" s="4"/>
      <c r="AV140" s="2"/>
      <c r="AW140" s="2"/>
      <c r="AX140" s="2"/>
    </row>
    <row r="141" spans="1:51" ht="18">
      <c r="A141" s="2"/>
      <c r="B141" s="78"/>
      <c r="C141" s="40"/>
      <c r="D141" s="122"/>
      <c r="E141" s="40"/>
      <c r="F141" s="40"/>
      <c r="G141" s="40"/>
      <c r="H141" s="40"/>
      <c r="I141" s="65"/>
      <c r="J141" s="40"/>
      <c r="K141" s="40"/>
      <c r="L141" s="68"/>
      <c r="M141" s="40"/>
      <c r="N141" s="40"/>
      <c r="O141" s="40"/>
      <c r="P141" s="40"/>
      <c r="S141" s="226"/>
      <c r="T141" s="225"/>
      <c r="U141" s="290"/>
      <c r="V141" s="290"/>
      <c r="W141" s="290"/>
      <c r="X141" s="290"/>
      <c r="Y141" s="184"/>
      <c r="Z141" s="65"/>
      <c r="AG141" s="40"/>
      <c r="AH141" s="2"/>
      <c r="AI141" s="2"/>
      <c r="AJ141" s="2"/>
      <c r="AK141" s="2"/>
      <c r="AL141" s="2"/>
      <c r="AM141" s="4"/>
      <c r="AN141" s="4"/>
      <c r="AO141" s="4"/>
      <c r="AP141" s="4"/>
      <c r="AQ141" s="4"/>
      <c r="AR141" s="4"/>
      <c r="AS141" s="4"/>
      <c r="AT141" s="4"/>
      <c r="AU141" s="4"/>
      <c r="AV141" s="2"/>
      <c r="AW141" s="2"/>
      <c r="AX141" s="2"/>
    </row>
    <row r="142" spans="1:51" ht="20">
      <c r="A142" s="2"/>
      <c r="B142" s="78"/>
      <c r="C142" s="290"/>
      <c r="D142" s="122"/>
      <c r="E142" s="40"/>
      <c r="F142" s="763"/>
      <c r="G142" s="762"/>
      <c r="H142" s="40"/>
      <c r="I142" s="65"/>
      <c r="J142" s="40"/>
      <c r="K142" s="40"/>
      <c r="L142" s="68"/>
      <c r="M142" s="40"/>
      <c r="N142" s="40"/>
      <c r="O142" s="40"/>
      <c r="P142" s="40"/>
      <c r="S142" s="226"/>
      <c r="T142" s="225"/>
      <c r="U142" s="88"/>
      <c r="V142" s="88"/>
      <c r="W142" s="290"/>
      <c r="X142" s="290"/>
      <c r="Y142" s="184"/>
      <c r="Z142" s="65"/>
      <c r="AG142" s="40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2"/>
      <c r="AW142" s="2"/>
      <c r="AX142" s="2"/>
    </row>
    <row r="143" spans="1:51" ht="18">
      <c r="A143" s="2"/>
      <c r="B143" s="78"/>
      <c r="C143" s="40"/>
      <c r="D143" s="122"/>
      <c r="E143" s="40"/>
      <c r="F143" s="40"/>
      <c r="G143" s="40"/>
      <c r="H143" s="40"/>
      <c r="I143" s="65"/>
      <c r="J143" s="40"/>
      <c r="K143" s="40"/>
      <c r="L143" s="68"/>
      <c r="M143" s="40"/>
      <c r="N143" s="40"/>
      <c r="O143" s="40"/>
      <c r="P143" s="40"/>
      <c r="S143" s="226"/>
      <c r="T143" s="225"/>
      <c r="U143" s="290"/>
      <c r="V143" s="290"/>
      <c r="W143" s="290"/>
      <c r="X143" s="290"/>
      <c r="Y143" s="88"/>
      <c r="Z143" s="65"/>
      <c r="AG143" s="40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2"/>
      <c r="AW143" s="2"/>
      <c r="AX143" s="2"/>
    </row>
    <row r="144" spans="1:51" ht="18">
      <c r="A144" s="2"/>
      <c r="B144" s="78"/>
      <c r="C144" s="290"/>
      <c r="D144" s="122"/>
      <c r="E144" s="40"/>
      <c r="F144" s="40"/>
      <c r="G144" s="40"/>
      <c r="H144" s="40"/>
      <c r="I144" s="65"/>
      <c r="J144" s="40"/>
      <c r="K144" s="40"/>
      <c r="L144" s="68"/>
      <c r="M144" s="40"/>
      <c r="N144" s="40"/>
      <c r="O144" s="40"/>
      <c r="P144" s="40"/>
      <c r="Z144" s="65"/>
      <c r="AG144" s="40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2"/>
      <c r="AW144" s="2"/>
      <c r="AX144" s="2"/>
    </row>
    <row r="145" spans="1:50">
      <c r="A145" s="2"/>
      <c r="B145" s="78"/>
      <c r="C145" s="40"/>
      <c r="D145" s="122"/>
      <c r="E145" s="40"/>
      <c r="F145" s="40"/>
      <c r="G145" s="40"/>
      <c r="H145" s="40"/>
      <c r="I145" s="65"/>
      <c r="J145" s="40"/>
      <c r="K145" s="40"/>
      <c r="L145" s="68"/>
      <c r="M145" s="40"/>
      <c r="N145" s="40"/>
      <c r="O145" s="40"/>
      <c r="P145" s="40"/>
      <c r="Z145" s="65"/>
      <c r="AG145" s="40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2"/>
      <c r="AW145" s="2"/>
      <c r="AX145" s="2"/>
    </row>
    <row r="146" spans="1:50" ht="18">
      <c r="A146" s="2"/>
      <c r="B146" s="78"/>
      <c r="C146" s="290"/>
      <c r="D146" s="122"/>
      <c r="E146" s="40"/>
      <c r="F146" s="40"/>
      <c r="G146" s="40"/>
      <c r="H146" s="40"/>
      <c r="I146" s="65"/>
      <c r="J146" s="40"/>
      <c r="K146" s="40"/>
      <c r="L146" s="68"/>
      <c r="M146" s="40"/>
      <c r="N146" s="40"/>
      <c r="O146" s="40"/>
      <c r="P146" s="40"/>
      <c r="Z146" s="65"/>
      <c r="AG146" s="40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2"/>
      <c r="AW146" s="2"/>
      <c r="AX146" s="2"/>
    </row>
    <row r="147" spans="1:50">
      <c r="A147" s="2"/>
      <c r="B147" s="78"/>
      <c r="C147" s="40"/>
      <c r="D147" s="122"/>
      <c r="E147" s="40"/>
      <c r="F147" s="40"/>
      <c r="G147" s="40"/>
      <c r="H147" s="40"/>
      <c r="I147" s="65"/>
      <c r="J147" s="40"/>
      <c r="K147" s="40"/>
      <c r="L147" s="68"/>
      <c r="M147" s="40"/>
      <c r="N147" s="40"/>
      <c r="O147" s="40"/>
      <c r="P147" s="40"/>
      <c r="Z147" s="65"/>
      <c r="AG147" s="40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2"/>
      <c r="AW147" s="2"/>
      <c r="AX147" s="2"/>
    </row>
    <row r="148" spans="1:50">
      <c r="A148" s="2"/>
      <c r="B148" s="78"/>
      <c r="C148" s="40"/>
      <c r="D148" s="122"/>
      <c r="E148" s="40"/>
      <c r="F148" s="40"/>
      <c r="G148" s="40"/>
      <c r="H148" s="40"/>
      <c r="I148" s="65"/>
      <c r="J148" s="40"/>
      <c r="K148" s="40"/>
      <c r="L148" s="68"/>
      <c r="M148" s="40"/>
      <c r="N148" s="40"/>
      <c r="O148" s="40"/>
      <c r="P148" s="40"/>
      <c r="Z148" s="65"/>
      <c r="AG148" s="40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2"/>
      <c r="AW148" s="2"/>
      <c r="AX148" s="2"/>
    </row>
    <row r="149" spans="1:50">
      <c r="A149" s="2"/>
      <c r="B149" s="78"/>
      <c r="C149" s="40"/>
      <c r="D149" s="122"/>
      <c r="E149" s="40"/>
      <c r="F149" s="40"/>
      <c r="G149" s="40"/>
      <c r="H149" s="40"/>
      <c r="I149" s="65"/>
      <c r="J149" s="40"/>
      <c r="K149" s="40"/>
      <c r="L149" s="68"/>
      <c r="M149" s="40"/>
      <c r="N149" s="40"/>
      <c r="O149" s="40"/>
      <c r="P149" s="40"/>
      <c r="Z149" s="65"/>
      <c r="AG149" s="40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2"/>
      <c r="AW149" s="2"/>
      <c r="AX149" s="2"/>
    </row>
    <row r="150" spans="1:50">
      <c r="A150" s="2"/>
      <c r="B150" s="78"/>
      <c r="C150" s="40"/>
      <c r="D150" s="122"/>
      <c r="E150" s="40"/>
      <c r="F150" s="40"/>
      <c r="G150" s="40"/>
      <c r="H150" s="40"/>
      <c r="I150" s="65"/>
      <c r="J150" s="40"/>
      <c r="K150" s="40"/>
      <c r="L150" s="68"/>
      <c r="M150" s="40"/>
      <c r="N150" s="40"/>
      <c r="O150" s="40"/>
      <c r="P150" s="40"/>
      <c r="Z150" s="65"/>
      <c r="AG150" s="40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2"/>
      <c r="AW150" s="2"/>
      <c r="AX150" s="2"/>
    </row>
    <row r="151" spans="1:50">
      <c r="A151" s="2"/>
      <c r="B151" s="78"/>
      <c r="C151" s="40"/>
      <c r="D151" s="122"/>
      <c r="E151" s="40"/>
      <c r="F151" s="40"/>
      <c r="G151" s="40"/>
      <c r="H151" s="40"/>
      <c r="I151" s="65"/>
      <c r="J151" s="40"/>
      <c r="K151" s="40"/>
      <c r="L151" s="68"/>
      <c r="M151" s="40"/>
      <c r="N151" s="40"/>
      <c r="O151" s="40"/>
      <c r="P151" s="40"/>
      <c r="Z151" s="65"/>
      <c r="AG151" s="40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2"/>
      <c r="AW151" s="2"/>
      <c r="AX151" s="2"/>
    </row>
    <row r="152" spans="1:50">
      <c r="A152" s="2"/>
      <c r="B152" s="78"/>
      <c r="C152" s="40"/>
      <c r="D152" s="122"/>
      <c r="E152" s="40"/>
      <c r="F152" s="40"/>
      <c r="G152" s="40"/>
      <c r="H152" s="40"/>
      <c r="I152" s="65"/>
      <c r="J152" s="40"/>
      <c r="K152" s="40"/>
      <c r="L152" s="68"/>
      <c r="M152" s="40"/>
      <c r="N152" s="40"/>
      <c r="O152" s="40"/>
      <c r="P152" s="40"/>
      <c r="Z152" s="65"/>
      <c r="AG152" s="40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2"/>
      <c r="AW152" s="2"/>
      <c r="AX152" s="2"/>
    </row>
    <row r="153" spans="1:50">
      <c r="A153" s="2"/>
      <c r="B153" s="78"/>
      <c r="C153" s="40"/>
      <c r="D153" s="122"/>
      <c r="E153" s="40"/>
      <c r="F153" s="40"/>
      <c r="G153" s="40"/>
      <c r="H153" s="40"/>
      <c r="I153" s="65"/>
      <c r="J153" s="40"/>
      <c r="K153" s="40"/>
      <c r="L153" s="68"/>
      <c r="M153" s="40"/>
      <c r="N153" s="40"/>
      <c r="O153" s="40"/>
      <c r="P153" s="40"/>
      <c r="Z153" s="65"/>
      <c r="AG153" s="40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2"/>
      <c r="AW153" s="2"/>
      <c r="AX153" s="2"/>
    </row>
    <row r="154" spans="1:50">
      <c r="A154" s="2"/>
      <c r="B154" s="78"/>
      <c r="C154" s="40"/>
      <c r="D154" s="122"/>
      <c r="E154" s="40"/>
      <c r="F154" s="40"/>
      <c r="G154" s="40"/>
      <c r="H154" s="40"/>
      <c r="I154" s="65"/>
      <c r="J154" s="40"/>
      <c r="K154" s="40"/>
      <c r="L154" s="68"/>
      <c r="M154" s="40"/>
      <c r="N154" s="40"/>
      <c r="O154" s="40"/>
      <c r="P154" s="40"/>
      <c r="Z154" s="65"/>
      <c r="AG154" s="40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2"/>
      <c r="AW154" s="2"/>
      <c r="AX154" s="2"/>
    </row>
    <row r="155" spans="1:50">
      <c r="A155" s="2"/>
      <c r="B155" s="78"/>
      <c r="C155" s="40"/>
      <c r="D155" s="122"/>
      <c r="E155" s="40"/>
      <c r="F155" s="40"/>
      <c r="G155" s="40"/>
      <c r="H155" s="40"/>
      <c r="I155" s="65"/>
      <c r="J155" s="40"/>
      <c r="K155" s="40"/>
      <c r="L155" s="68"/>
      <c r="M155" s="40"/>
      <c r="N155" s="40"/>
      <c r="O155" s="40"/>
      <c r="P155" s="40"/>
      <c r="Z155" s="65"/>
      <c r="AG155" s="40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2"/>
      <c r="AW155" s="2"/>
      <c r="AX155" s="2"/>
    </row>
  </sheetData>
  <mergeCells count="48">
    <mergeCell ref="B67:B71"/>
    <mergeCell ref="A67:A86"/>
    <mergeCell ref="A88:A117"/>
    <mergeCell ref="B88:B92"/>
    <mergeCell ref="B93:B97"/>
    <mergeCell ref="B98:B102"/>
    <mergeCell ref="B103:B107"/>
    <mergeCell ref="B108:B112"/>
    <mergeCell ref="B113:B117"/>
    <mergeCell ref="B72:B76"/>
    <mergeCell ref="B77:B81"/>
    <mergeCell ref="B82:B86"/>
    <mergeCell ref="A119:A138"/>
    <mergeCell ref="B119:B123"/>
    <mergeCell ref="B124:B128"/>
    <mergeCell ref="B129:B133"/>
    <mergeCell ref="B134:B138"/>
    <mergeCell ref="A1:B4"/>
    <mergeCell ref="A5:A34"/>
    <mergeCell ref="B5:B9"/>
    <mergeCell ref="B30:B34"/>
    <mergeCell ref="B20:B24"/>
    <mergeCell ref="AC4:AD4"/>
    <mergeCell ref="U4:V4"/>
    <mergeCell ref="U3:V3"/>
    <mergeCell ref="E4:F4"/>
    <mergeCell ref="E3:F3"/>
    <mergeCell ref="M4:N4"/>
    <mergeCell ref="A36:A65"/>
    <mergeCell ref="B61:B65"/>
    <mergeCell ref="B15:B19"/>
    <mergeCell ref="B10:B14"/>
    <mergeCell ref="B46:B50"/>
    <mergeCell ref="B25:B29"/>
    <mergeCell ref="B56:B60"/>
    <mergeCell ref="B51:B55"/>
    <mergeCell ref="B41:B45"/>
    <mergeCell ref="B36:B40"/>
    <mergeCell ref="AA1:AG2"/>
    <mergeCell ref="G3:H3"/>
    <mergeCell ref="O3:P3"/>
    <mergeCell ref="AE3:AF3"/>
    <mergeCell ref="C1:I2"/>
    <mergeCell ref="K1:Q2"/>
    <mergeCell ref="S1:Y2"/>
    <mergeCell ref="W3:X3"/>
    <mergeCell ref="M3:N3"/>
    <mergeCell ref="AC3:AD3"/>
  </mergeCells>
  <phoneticPr fontId="0" type="noConversion"/>
  <printOptions horizontalCentered="1" verticalCentered="1"/>
  <pageMargins left="0.31496062992125984" right="0.15748031496062992" top="1.0629921259842521" bottom="0.51181102362204722" header="0.27559055118110237" footer="0.39370078740157483"/>
  <pageSetup paperSize="8" scale="19" orientation="landscape" r:id="rId1"/>
  <headerFooter alignWithMargins="0">
    <oddHeader xml:space="preserve">&amp;L&amp;"Helvetica 45 Light,Fett"&amp;48&amp;G&amp;20
&amp;"Arial,Fett"&amp;18Fakultäten Maschinenbau
und Elektrotechnik&amp;C&amp;"Arial,Fett"&amp;28Vorlesungsplan WS 2019/20 
Studiengang Wirtschaftsingenieurwesen&amp;R&amp;16&amp;D&amp;10 </oddHeader>
    <oddFooter>&amp;R&amp;16&amp;F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CE150"/>
  <sheetViews>
    <sheetView tabSelected="1" topLeftCell="K94" zoomScale="70" zoomScaleNormal="70" workbookViewId="0">
      <selection activeCell="S128" sqref="S128"/>
    </sheetView>
  </sheetViews>
  <sheetFormatPr baseColWidth="10" defaultRowHeight="13"/>
  <cols>
    <col min="1" max="1" width="5" bestFit="1" customWidth="1"/>
    <col min="2" max="2" width="10.1640625" bestFit="1" customWidth="1"/>
    <col min="3" max="3" width="58" bestFit="1" customWidth="1"/>
    <col min="4" max="4" width="7" bestFit="1" customWidth="1"/>
    <col min="5" max="5" width="17" bestFit="1" customWidth="1"/>
    <col min="6" max="6" width="17" customWidth="1"/>
    <col min="7" max="7" width="13.5" customWidth="1"/>
    <col min="8" max="8" width="14" customWidth="1"/>
    <col min="9" max="9" width="10.1640625" bestFit="1" customWidth="1"/>
    <col min="10" max="10" width="2.5" customWidth="1"/>
    <col min="11" max="11" width="60.33203125" bestFit="1" customWidth="1"/>
    <col min="12" max="12" width="7" bestFit="1" customWidth="1"/>
    <col min="13" max="13" width="16.5" bestFit="1" customWidth="1"/>
    <col min="14" max="14" width="17.33203125" bestFit="1" customWidth="1"/>
    <col min="15" max="15" width="14.33203125" customWidth="1"/>
    <col min="16" max="16" width="13.6640625" customWidth="1"/>
    <col min="17" max="17" width="11" bestFit="1" customWidth="1"/>
    <col min="18" max="18" width="3.1640625" customWidth="1"/>
    <col min="19" max="19" width="60.33203125" style="159" bestFit="1" customWidth="1"/>
    <col min="20" max="20" width="5.83203125" bestFit="1" customWidth="1"/>
    <col min="21" max="21" width="14" bestFit="1" customWidth="1"/>
    <col min="22" max="22" width="19" bestFit="1" customWidth="1"/>
    <col min="23" max="23" width="11.33203125" bestFit="1" customWidth="1"/>
    <col min="24" max="24" width="15.5" bestFit="1" customWidth="1"/>
    <col min="25" max="25" width="15.5" customWidth="1"/>
    <col min="26" max="26" width="10.6640625" customWidth="1"/>
    <col min="27" max="27" width="4" customWidth="1"/>
    <col min="28" max="28" width="71.83203125" bestFit="1" customWidth="1"/>
    <col min="29" max="29" width="7" bestFit="1" customWidth="1"/>
    <col min="30" max="30" width="21.83203125" bestFit="1" customWidth="1"/>
    <col min="31" max="31" width="19" customWidth="1"/>
    <col min="32" max="32" width="15.5" bestFit="1" customWidth="1"/>
    <col min="33" max="33" width="15.33203125" bestFit="1" customWidth="1"/>
    <col min="34" max="34" width="10.6640625" bestFit="1" customWidth="1"/>
    <col min="35" max="35" width="4" style="159" customWidth="1"/>
    <col min="36" max="36" width="69.5" bestFit="1" customWidth="1"/>
    <col min="37" max="37" width="8.5" bestFit="1" customWidth="1"/>
    <col min="38" max="38" width="21.83203125" bestFit="1" customWidth="1"/>
    <col min="39" max="39" width="19" customWidth="1"/>
    <col min="40" max="40" width="15.5" bestFit="1" customWidth="1"/>
    <col min="41" max="41" width="13" customWidth="1"/>
    <col min="42" max="42" width="10.6640625" customWidth="1"/>
    <col min="43" max="43" width="4.5" style="672" customWidth="1"/>
    <col min="44" max="44" width="60.33203125" hidden="1" customWidth="1"/>
    <col min="45" max="45" width="61.5" bestFit="1" customWidth="1"/>
    <col min="46" max="47" width="19" bestFit="1" customWidth="1"/>
    <col min="48" max="48" width="15.5" bestFit="1" customWidth="1"/>
    <col min="49" max="49" width="15.33203125" bestFit="1" customWidth="1"/>
    <col min="50" max="50" width="13" bestFit="1" customWidth="1"/>
    <col min="51" max="51" width="10.33203125" bestFit="1" customWidth="1"/>
    <col min="52" max="52" width="4" style="672" customWidth="1"/>
    <col min="53" max="53" width="60.33203125" style="4" bestFit="1" customWidth="1"/>
    <col min="54" max="54" width="11.5" style="4"/>
    <col min="55" max="55" width="14" style="4" customWidth="1"/>
    <col min="56" max="56" width="11.5" style="4"/>
    <col min="57" max="57" width="13.33203125" style="4" bestFit="1" customWidth="1"/>
    <col min="58" max="58" width="14.1640625" style="4" customWidth="1"/>
    <col min="59" max="59" width="10.33203125" style="4" customWidth="1"/>
    <col min="60" max="60" width="3" style="4" customWidth="1"/>
    <col min="61" max="61" width="53.5" style="4" customWidth="1"/>
    <col min="62" max="62" width="11.5" style="4" customWidth="1"/>
    <col min="63" max="63" width="14.1640625" style="4" customWidth="1"/>
    <col min="64" max="64" width="11.5" style="4" customWidth="1"/>
    <col min="65" max="65" width="13.33203125" style="4" customWidth="1"/>
    <col min="66" max="66" width="14.5" style="4" customWidth="1"/>
    <col min="67" max="67" width="10.33203125" style="4" customWidth="1"/>
    <col min="68" max="68" width="3.5" style="4" customWidth="1"/>
    <col min="69" max="69" width="53.33203125" style="4" customWidth="1"/>
    <col min="70" max="70" width="11.5" style="4"/>
    <col min="71" max="72" width="17" style="4" bestFit="1" customWidth="1"/>
    <col min="73" max="73" width="13.33203125" style="4" bestFit="1" customWidth="1"/>
    <col min="74" max="74" width="14.33203125" style="4" customWidth="1"/>
    <col min="75" max="83" width="11.5" style="4"/>
  </cols>
  <sheetData>
    <row r="1" spans="1:83" ht="20" customHeight="1">
      <c r="A1" s="1279" t="s">
        <v>40</v>
      </c>
      <c r="B1" s="1280"/>
      <c r="C1" s="1300" t="s">
        <v>458</v>
      </c>
      <c r="D1" s="1307"/>
      <c r="E1" s="1307"/>
      <c r="F1" s="1307"/>
      <c r="G1" s="1307"/>
      <c r="H1" s="1307"/>
      <c r="I1" s="1308"/>
      <c r="J1" s="365"/>
      <c r="K1" s="1300" t="s">
        <v>455</v>
      </c>
      <c r="L1" s="1307"/>
      <c r="M1" s="1307"/>
      <c r="N1" s="1307"/>
      <c r="O1" s="1307"/>
      <c r="P1" s="1307"/>
      <c r="Q1" s="1308"/>
      <c r="R1" s="397"/>
      <c r="S1" s="1300" t="s">
        <v>456</v>
      </c>
      <c r="T1" s="1290"/>
      <c r="U1" s="1290"/>
      <c r="V1" s="1290"/>
      <c r="W1" s="1290"/>
      <c r="X1" s="1290"/>
      <c r="Y1" s="1290"/>
      <c r="Z1" s="1291"/>
      <c r="AA1" s="343"/>
      <c r="AB1" s="1283" t="s">
        <v>210</v>
      </c>
      <c r="AC1" s="1284"/>
      <c r="AD1" s="1284"/>
      <c r="AE1" s="1284"/>
      <c r="AF1" s="1284"/>
      <c r="AG1" s="1284"/>
      <c r="AH1" s="1284"/>
      <c r="AI1" s="1284"/>
      <c r="AJ1" s="1284"/>
      <c r="AK1" s="1284"/>
      <c r="AL1" s="1284"/>
      <c r="AM1" s="1284"/>
      <c r="AN1" s="1284"/>
      <c r="AO1" s="1284"/>
      <c r="AP1" s="1284"/>
      <c r="AQ1" s="1284"/>
      <c r="AR1" s="1284"/>
      <c r="AS1" s="1284"/>
      <c r="AT1" s="1284"/>
      <c r="AU1" s="1284"/>
      <c r="AV1" s="1284"/>
      <c r="AW1" s="1284"/>
      <c r="AX1" s="1284"/>
      <c r="AY1" s="1285"/>
      <c r="AZ1" s="632"/>
      <c r="BA1" s="1289" t="s">
        <v>457</v>
      </c>
      <c r="BB1" s="1290"/>
      <c r="BC1" s="1290"/>
      <c r="BD1" s="1290"/>
      <c r="BE1" s="1290"/>
      <c r="BF1" s="1290"/>
      <c r="BG1" s="1291"/>
      <c r="BH1" s="1176"/>
      <c r="BI1" s="1297" t="s">
        <v>403</v>
      </c>
      <c r="BJ1" s="1298"/>
      <c r="BK1" s="1298"/>
      <c r="BL1" s="1298"/>
      <c r="BM1" s="1298"/>
      <c r="BN1" s="1298"/>
      <c r="BO1" s="1299"/>
      <c r="BP1" s="2"/>
      <c r="BQ1" s="1273" t="s">
        <v>358</v>
      </c>
      <c r="BR1" s="1274"/>
      <c r="BS1" s="1274"/>
      <c r="BT1" s="1274"/>
      <c r="BU1" s="1274"/>
      <c r="BV1" s="1274"/>
      <c r="BW1" s="1275"/>
      <c r="BX1" s="2"/>
      <c r="BY1" s="2"/>
      <c r="BZ1" s="2"/>
      <c r="CA1" s="2"/>
    </row>
    <row r="2" spans="1:83" ht="20" customHeight="1">
      <c r="A2" s="1314"/>
      <c r="B2" s="1315"/>
      <c r="C2" s="1273"/>
      <c r="D2" s="1309"/>
      <c r="E2" s="1309"/>
      <c r="F2" s="1309"/>
      <c r="G2" s="1309"/>
      <c r="H2" s="1309"/>
      <c r="I2" s="1310"/>
      <c r="J2" s="396"/>
      <c r="K2" s="1273"/>
      <c r="L2" s="1309"/>
      <c r="M2" s="1309"/>
      <c r="N2" s="1309"/>
      <c r="O2" s="1309"/>
      <c r="P2" s="1309"/>
      <c r="Q2" s="1310"/>
      <c r="R2" s="395"/>
      <c r="S2" s="1273"/>
      <c r="T2" s="1274"/>
      <c r="U2" s="1274"/>
      <c r="V2" s="1274"/>
      <c r="W2" s="1274"/>
      <c r="X2" s="1274"/>
      <c r="Y2" s="1274"/>
      <c r="Z2" s="1275"/>
      <c r="AA2" s="341"/>
      <c r="AB2" s="1286" t="s">
        <v>359</v>
      </c>
      <c r="AC2" s="1287"/>
      <c r="AD2" s="1287"/>
      <c r="AE2" s="1287"/>
      <c r="AF2" s="1287"/>
      <c r="AG2" s="1287"/>
      <c r="AH2" s="1288"/>
      <c r="AI2" s="666"/>
      <c r="AJ2" s="1286" t="s">
        <v>433</v>
      </c>
      <c r="AK2" s="1287"/>
      <c r="AL2" s="1287"/>
      <c r="AM2" s="1287"/>
      <c r="AN2" s="1287"/>
      <c r="AO2" s="1287"/>
      <c r="AP2" s="1288"/>
      <c r="AQ2" s="676"/>
      <c r="AR2" s="670"/>
      <c r="AS2" s="1286" t="s">
        <v>360</v>
      </c>
      <c r="AT2" s="1287"/>
      <c r="AU2" s="1287"/>
      <c r="AV2" s="1287"/>
      <c r="AW2" s="1287"/>
      <c r="AX2" s="1287"/>
      <c r="AY2" s="1288"/>
      <c r="AZ2" s="631"/>
      <c r="BA2" s="1283"/>
      <c r="BB2" s="1284"/>
      <c r="BC2" s="1284"/>
      <c r="BD2" s="1284"/>
      <c r="BE2" s="1284"/>
      <c r="BF2" s="1284"/>
      <c r="BG2" s="1285"/>
      <c r="BH2" s="1176"/>
      <c r="BI2" s="1297"/>
      <c r="BJ2" s="1298"/>
      <c r="BK2" s="1298"/>
      <c r="BL2" s="1298"/>
      <c r="BM2" s="1298"/>
      <c r="BN2" s="1298"/>
      <c r="BO2" s="1299"/>
      <c r="BP2" s="394"/>
      <c r="BQ2" s="1273"/>
      <c r="BR2" s="1274"/>
      <c r="BS2" s="1274"/>
      <c r="BT2" s="1274"/>
      <c r="BU2" s="1274"/>
      <c r="BV2" s="1274"/>
      <c r="BW2" s="1275"/>
      <c r="BX2" s="2"/>
      <c r="BY2" s="2"/>
      <c r="BZ2" s="2"/>
      <c r="CA2" s="2"/>
    </row>
    <row r="3" spans="1:83" ht="36.75" customHeight="1">
      <c r="A3" s="1314"/>
      <c r="B3" s="1315"/>
      <c r="C3" s="1311"/>
      <c r="D3" s="1312"/>
      <c r="E3" s="1312"/>
      <c r="F3" s="1312"/>
      <c r="G3" s="1312"/>
      <c r="H3" s="1312"/>
      <c r="I3" s="1313"/>
      <c r="J3" s="396"/>
      <c r="K3" s="1311"/>
      <c r="L3" s="1312"/>
      <c r="M3" s="1312"/>
      <c r="N3" s="1312"/>
      <c r="O3" s="1312"/>
      <c r="P3" s="1312"/>
      <c r="Q3" s="1313"/>
      <c r="R3" s="393"/>
      <c r="S3" s="1276"/>
      <c r="T3" s="1277"/>
      <c r="U3" s="1277"/>
      <c r="V3" s="1277"/>
      <c r="W3" s="1277"/>
      <c r="X3" s="1277"/>
      <c r="Y3" s="1277"/>
      <c r="Z3" s="1278"/>
      <c r="AA3" s="341"/>
      <c r="AB3" s="1276"/>
      <c r="AC3" s="1277"/>
      <c r="AD3" s="1277"/>
      <c r="AE3" s="1277"/>
      <c r="AF3" s="1277"/>
      <c r="AG3" s="1277"/>
      <c r="AH3" s="1278"/>
      <c r="AI3" s="665"/>
      <c r="AJ3" s="1276"/>
      <c r="AK3" s="1277"/>
      <c r="AL3" s="1277"/>
      <c r="AM3" s="1277"/>
      <c r="AN3" s="1277"/>
      <c r="AO3" s="1277"/>
      <c r="AP3" s="1278"/>
      <c r="AQ3" s="631"/>
      <c r="AR3" s="671"/>
      <c r="AS3" s="1276"/>
      <c r="AT3" s="1277"/>
      <c r="AU3" s="1277"/>
      <c r="AV3" s="1277"/>
      <c r="AW3" s="1277"/>
      <c r="AX3" s="1277"/>
      <c r="AY3" s="1278"/>
      <c r="AZ3" s="631"/>
      <c r="BA3" s="1292"/>
      <c r="BB3" s="1293"/>
      <c r="BC3" s="1293"/>
      <c r="BD3" s="1293"/>
      <c r="BE3" s="1293"/>
      <c r="BF3" s="1293"/>
      <c r="BG3" s="1294"/>
      <c r="BH3" s="1176"/>
      <c r="BI3" s="1259"/>
      <c r="BJ3" s="1260"/>
      <c r="BK3" s="1260"/>
      <c r="BL3" s="1260"/>
      <c r="BM3" s="1260"/>
      <c r="BN3" s="1260"/>
      <c r="BO3" s="1268"/>
      <c r="BP3" s="394"/>
      <c r="BQ3" s="1276"/>
      <c r="BR3" s="1277"/>
      <c r="BS3" s="1277"/>
      <c r="BT3" s="1277"/>
      <c r="BU3" s="1277"/>
      <c r="BV3" s="1277"/>
      <c r="BW3" s="1278"/>
      <c r="BX3" s="2"/>
      <c r="BY3" s="2"/>
      <c r="BZ3" s="2"/>
      <c r="CA3" s="2"/>
    </row>
    <row r="4" spans="1:83" ht="18" customHeight="1">
      <c r="A4" s="1314"/>
      <c r="B4" s="1315"/>
      <c r="C4" s="463" t="s">
        <v>37</v>
      </c>
      <c r="D4" s="464" t="s">
        <v>45</v>
      </c>
      <c r="E4" s="1279" t="s">
        <v>38</v>
      </c>
      <c r="F4" s="1280"/>
      <c r="G4" s="1295" t="s">
        <v>60</v>
      </c>
      <c r="H4" s="1296"/>
      <c r="I4" s="432" t="s">
        <v>39</v>
      </c>
      <c r="J4" s="354"/>
      <c r="K4" s="496" t="s">
        <v>37</v>
      </c>
      <c r="L4" s="497" t="s">
        <v>45</v>
      </c>
      <c r="M4" s="1279" t="s">
        <v>38</v>
      </c>
      <c r="N4" s="1280"/>
      <c r="O4" s="1295" t="s">
        <v>60</v>
      </c>
      <c r="P4" s="1296"/>
      <c r="Q4" s="496" t="s">
        <v>39</v>
      </c>
      <c r="R4" s="329"/>
      <c r="S4" s="524" t="s">
        <v>37</v>
      </c>
      <c r="T4" s="525" t="s">
        <v>45</v>
      </c>
      <c r="U4" s="500"/>
      <c r="V4" s="1279" t="s">
        <v>38</v>
      </c>
      <c r="W4" s="1280"/>
      <c r="X4" s="1271" t="s">
        <v>60</v>
      </c>
      <c r="Y4" s="1272"/>
      <c r="Z4" s="498" t="s">
        <v>39</v>
      </c>
      <c r="AA4" s="351"/>
      <c r="AB4" s="527" t="s">
        <v>37</v>
      </c>
      <c r="AC4" s="620" t="s">
        <v>45</v>
      </c>
      <c r="AD4" s="1279" t="s">
        <v>38</v>
      </c>
      <c r="AE4" s="1280"/>
      <c r="AF4" s="1271" t="s">
        <v>60</v>
      </c>
      <c r="AG4" s="1272"/>
      <c r="AH4" s="526" t="s">
        <v>39</v>
      </c>
      <c r="AI4" s="531"/>
      <c r="AJ4" s="527" t="s">
        <v>37</v>
      </c>
      <c r="AK4" s="620" t="s">
        <v>45</v>
      </c>
      <c r="AL4" s="1279" t="s">
        <v>38</v>
      </c>
      <c r="AM4" s="1280"/>
      <c r="AN4" s="1271" t="s">
        <v>60</v>
      </c>
      <c r="AO4" s="1272"/>
      <c r="AP4" s="526" t="s">
        <v>39</v>
      </c>
      <c r="AQ4" s="642"/>
      <c r="AR4" s="640"/>
      <c r="AS4" s="619" t="s">
        <v>37</v>
      </c>
      <c r="AT4" s="620" t="s">
        <v>45</v>
      </c>
      <c r="AU4" s="1279" t="s">
        <v>38</v>
      </c>
      <c r="AV4" s="1280"/>
      <c r="AW4" s="1271" t="s">
        <v>60</v>
      </c>
      <c r="AX4" s="1272"/>
      <c r="AY4" s="526" t="s">
        <v>39</v>
      </c>
      <c r="AZ4" s="642"/>
      <c r="BA4" s="655" t="s">
        <v>37</v>
      </c>
      <c r="BB4" s="625" t="s">
        <v>45</v>
      </c>
      <c r="BC4" s="626" t="s">
        <v>38</v>
      </c>
      <c r="BD4" s="621"/>
      <c r="BE4" s="1295" t="s">
        <v>60</v>
      </c>
      <c r="BF4" s="1296"/>
      <c r="BG4" s="1028" t="s">
        <v>39</v>
      </c>
      <c r="BH4" s="911"/>
      <c r="BI4" s="1146" t="s">
        <v>37</v>
      </c>
      <c r="BJ4" s="1175" t="s">
        <v>45</v>
      </c>
      <c r="BK4" s="1146" t="s">
        <v>38</v>
      </c>
      <c r="BL4" s="1102"/>
      <c r="BM4" s="1243" t="s">
        <v>60</v>
      </c>
      <c r="BN4" s="1244"/>
      <c r="BO4" s="1102" t="s">
        <v>39</v>
      </c>
      <c r="BP4" s="354"/>
      <c r="BQ4" s="636" t="s">
        <v>37</v>
      </c>
      <c r="BR4" s="667" t="s">
        <v>45</v>
      </c>
      <c r="BS4" s="636" t="s">
        <v>38</v>
      </c>
      <c r="BT4" s="636" t="s">
        <v>38</v>
      </c>
      <c r="BU4" s="1271" t="s">
        <v>60</v>
      </c>
      <c r="BV4" s="1272"/>
      <c r="BW4" s="636" t="s">
        <v>39</v>
      </c>
      <c r="BX4" s="2"/>
      <c r="BY4" s="2"/>
      <c r="BZ4" s="2"/>
      <c r="CA4" s="2"/>
    </row>
    <row r="5" spans="1:83" ht="18">
      <c r="A5" s="1281"/>
      <c r="B5" s="1282"/>
      <c r="C5" s="435"/>
      <c r="D5" s="462"/>
      <c r="E5" s="1281"/>
      <c r="F5" s="1282"/>
      <c r="G5" s="433" t="s">
        <v>36</v>
      </c>
      <c r="H5" s="433" t="s">
        <v>32</v>
      </c>
      <c r="I5" s="436"/>
      <c r="J5" s="354"/>
      <c r="K5" s="466"/>
      <c r="L5" s="495"/>
      <c r="M5" s="1281"/>
      <c r="N5" s="1282"/>
      <c r="O5" s="465" t="s">
        <v>36</v>
      </c>
      <c r="P5" s="465" t="s">
        <v>32</v>
      </c>
      <c r="Q5" s="467"/>
      <c r="R5" s="353"/>
      <c r="S5" s="502"/>
      <c r="T5" s="501"/>
      <c r="U5" s="502"/>
      <c r="V5" s="1281"/>
      <c r="W5" s="1282"/>
      <c r="X5" s="499" t="s">
        <v>36</v>
      </c>
      <c r="Y5" s="499" t="s">
        <v>32</v>
      </c>
      <c r="Z5" s="503"/>
      <c r="AA5" s="351"/>
      <c r="AB5" s="533"/>
      <c r="AC5" s="529"/>
      <c r="AD5" s="1281"/>
      <c r="AE5" s="1282"/>
      <c r="AF5" s="528" t="s">
        <v>36</v>
      </c>
      <c r="AG5" s="528" t="s">
        <v>32</v>
      </c>
      <c r="AH5" s="530"/>
      <c r="AI5" s="531"/>
      <c r="AJ5" s="533"/>
      <c r="AK5" s="529"/>
      <c r="AL5" s="1281"/>
      <c r="AM5" s="1282"/>
      <c r="AN5" s="528" t="s">
        <v>36</v>
      </c>
      <c r="AO5" s="528" t="s">
        <v>32</v>
      </c>
      <c r="AP5" s="530"/>
      <c r="AQ5" s="642"/>
      <c r="AR5" s="640"/>
      <c r="AS5" s="532"/>
      <c r="AT5" s="529"/>
      <c r="AU5" s="1281"/>
      <c r="AV5" s="1282"/>
      <c r="AW5" s="528" t="s">
        <v>36</v>
      </c>
      <c r="AX5" s="528" t="s">
        <v>32</v>
      </c>
      <c r="AY5" s="530"/>
      <c r="AZ5" s="642"/>
      <c r="BA5" s="629"/>
      <c r="BB5" s="623"/>
      <c r="BC5" s="624"/>
      <c r="BD5" s="624"/>
      <c r="BE5" s="622" t="s">
        <v>36</v>
      </c>
      <c r="BF5" s="622" t="s">
        <v>32</v>
      </c>
      <c r="BG5" s="1025"/>
      <c r="BH5" s="911"/>
      <c r="BI5" s="352"/>
      <c r="BJ5" s="352"/>
      <c r="BK5" s="352"/>
      <c r="BL5" s="239"/>
      <c r="BM5" s="330" t="s">
        <v>36</v>
      </c>
      <c r="BN5" s="330" t="s">
        <v>32</v>
      </c>
      <c r="BO5" s="352"/>
      <c r="BP5" s="354"/>
      <c r="BQ5" s="634"/>
      <c r="BR5" s="668"/>
      <c r="BS5" s="635"/>
      <c r="BT5" s="635"/>
      <c r="BU5" s="669" t="s">
        <v>36</v>
      </c>
      <c r="BV5" s="669" t="s">
        <v>32</v>
      </c>
      <c r="BW5" s="634"/>
      <c r="BX5" s="2"/>
      <c r="BY5" s="2"/>
      <c r="BZ5" s="2"/>
      <c r="CA5" s="2"/>
    </row>
    <row r="6" spans="1:83" ht="18" customHeight="1">
      <c r="A6" s="1301" t="s">
        <v>49</v>
      </c>
      <c r="B6" s="1304" t="s">
        <v>155</v>
      </c>
      <c r="C6" s="444"/>
      <c r="D6" s="461"/>
      <c r="E6" s="459"/>
      <c r="F6" s="459"/>
      <c r="G6" s="461"/>
      <c r="H6" s="461"/>
      <c r="I6" s="457"/>
      <c r="J6" s="422"/>
      <c r="K6" s="689"/>
      <c r="L6" s="743"/>
      <c r="M6" s="749"/>
      <c r="N6" s="749"/>
      <c r="O6" s="743"/>
      <c r="P6" s="743"/>
      <c r="Q6" s="749"/>
      <c r="R6" s="422"/>
      <c r="S6" s="1183"/>
      <c r="T6" s="1184"/>
      <c r="U6" s="1210"/>
      <c r="V6" s="1210"/>
      <c r="W6" s="1210"/>
      <c r="X6" s="1184"/>
      <c r="Y6" s="1184"/>
      <c r="Z6" s="1191"/>
      <c r="AA6" s="424"/>
      <c r="AB6" s="1000" t="s">
        <v>78</v>
      </c>
      <c r="AC6" s="547"/>
      <c r="AD6" s="615"/>
      <c r="AE6" s="615"/>
      <c r="AF6" s="618"/>
      <c r="AG6" s="618"/>
      <c r="AH6" s="609"/>
      <c r="AI6" s="580"/>
      <c r="AJ6" s="894" t="s">
        <v>284</v>
      </c>
      <c r="AK6" s="892" t="s">
        <v>350</v>
      </c>
      <c r="AL6" s="893" t="s">
        <v>25</v>
      </c>
      <c r="AM6" s="893"/>
      <c r="AN6" s="892" t="s">
        <v>47</v>
      </c>
      <c r="AO6" s="892" t="s">
        <v>47</v>
      </c>
      <c r="AP6" s="893" t="s">
        <v>149</v>
      </c>
      <c r="AQ6" s="663"/>
      <c r="AR6" s="657"/>
      <c r="AS6" s="964" t="s">
        <v>467</v>
      </c>
      <c r="AT6" s="976" t="s">
        <v>16</v>
      </c>
      <c r="AU6" s="961" t="s">
        <v>67</v>
      </c>
      <c r="AV6" s="983"/>
      <c r="AW6" s="976" t="s">
        <v>47</v>
      </c>
      <c r="AX6" s="976" t="s">
        <v>47</v>
      </c>
      <c r="AY6" s="966" t="s">
        <v>98</v>
      </c>
      <c r="AZ6" s="627"/>
      <c r="BA6" s="894" t="s">
        <v>169</v>
      </c>
      <c r="BB6" s="892" t="s">
        <v>16</v>
      </c>
      <c r="BC6" s="893" t="s">
        <v>352</v>
      </c>
      <c r="BD6" s="806"/>
      <c r="BE6" s="809" t="s">
        <v>47</v>
      </c>
      <c r="BF6" s="809" t="s">
        <v>47</v>
      </c>
      <c r="BG6" s="893" t="s">
        <v>100</v>
      </c>
      <c r="BH6" s="1031"/>
      <c r="BI6" s="357" t="s">
        <v>394</v>
      </c>
      <c r="BJ6" s="338" t="s">
        <v>395</v>
      </c>
      <c r="BK6" s="336" t="s">
        <v>8</v>
      </c>
      <c r="BL6" s="336"/>
      <c r="BM6" s="336" t="s">
        <v>47</v>
      </c>
      <c r="BN6" s="336" t="s">
        <v>47</v>
      </c>
      <c r="BO6" s="336" t="s">
        <v>90</v>
      </c>
      <c r="BP6" s="404"/>
      <c r="BQ6" s="1033"/>
      <c r="BR6" s="1067"/>
      <c r="BS6" s="1064"/>
      <c r="BT6" s="1064"/>
      <c r="BU6" s="1064"/>
      <c r="BV6" s="1064"/>
      <c r="BW6" s="1064"/>
      <c r="BX6" s="2"/>
      <c r="BY6" s="2"/>
      <c r="BZ6" s="2"/>
      <c r="CA6" s="2"/>
    </row>
    <row r="7" spans="1:83" ht="18">
      <c r="A7" s="1302"/>
      <c r="B7" s="1305"/>
      <c r="C7" s="444"/>
      <c r="D7" s="461"/>
      <c r="E7" s="459"/>
      <c r="F7" s="459"/>
      <c r="G7" s="461"/>
      <c r="H7" s="461"/>
      <c r="I7" s="456"/>
      <c r="J7" s="417"/>
      <c r="K7" s="476"/>
      <c r="L7" s="494"/>
      <c r="M7" s="492"/>
      <c r="N7" s="492"/>
      <c r="O7" s="494"/>
      <c r="P7" s="494"/>
      <c r="Q7" s="489"/>
      <c r="R7" s="417"/>
      <c r="S7" s="776"/>
      <c r="T7" s="800"/>
      <c r="U7" s="797"/>
      <c r="V7" s="797"/>
      <c r="W7" s="797"/>
      <c r="X7" s="800"/>
      <c r="Y7" s="800"/>
      <c r="Z7" s="793"/>
      <c r="AA7" s="422"/>
      <c r="AB7" s="587"/>
      <c r="AC7" s="573"/>
      <c r="AD7" s="572"/>
      <c r="AE7" s="572"/>
      <c r="AF7" s="572"/>
      <c r="AG7" s="574"/>
      <c r="AH7" s="583"/>
      <c r="AI7" s="581"/>
      <c r="AJ7" s="849"/>
      <c r="AK7" s="850"/>
      <c r="AL7" s="849"/>
      <c r="AM7" s="849"/>
      <c r="AN7" s="849"/>
      <c r="AO7" s="851"/>
      <c r="AP7" s="859"/>
      <c r="AQ7" s="649"/>
      <c r="AR7" s="398"/>
      <c r="AS7" s="941"/>
      <c r="AT7" s="942"/>
      <c r="AU7" s="941"/>
      <c r="AV7" s="941"/>
      <c r="AW7" s="941"/>
      <c r="AX7" s="943"/>
      <c r="AY7" s="951"/>
      <c r="AZ7" s="649"/>
      <c r="BA7" s="1015"/>
      <c r="BB7" s="987"/>
      <c r="BC7" s="1014"/>
      <c r="BD7" s="1014"/>
      <c r="BE7" s="987"/>
      <c r="BF7" s="987"/>
      <c r="BG7" s="1064"/>
      <c r="BH7" s="1031"/>
      <c r="BI7" s="1150" t="s">
        <v>444</v>
      </c>
      <c r="BJ7" s="1153" t="s">
        <v>397</v>
      </c>
      <c r="BK7" s="1153" t="s">
        <v>9</v>
      </c>
      <c r="BL7" s="1153"/>
      <c r="BM7" s="1153" t="s">
        <v>445</v>
      </c>
      <c r="BN7" s="1153" t="s">
        <v>445</v>
      </c>
      <c r="BO7" s="1153" t="s">
        <v>413</v>
      </c>
      <c r="BP7" s="417"/>
      <c r="BQ7" s="1069"/>
      <c r="BR7" s="1067"/>
      <c r="BS7" s="1064"/>
      <c r="BT7" s="1064"/>
      <c r="BU7" s="1067"/>
      <c r="BV7" s="1067"/>
      <c r="BW7" s="1029"/>
      <c r="BX7" s="2"/>
      <c r="BY7" s="2"/>
      <c r="BZ7" s="2"/>
      <c r="CA7" s="2"/>
    </row>
    <row r="8" spans="1:83" s="215" customFormat="1" ht="18">
      <c r="A8" s="1302"/>
      <c r="B8" s="1305"/>
      <c r="C8" s="444"/>
      <c r="D8" s="461"/>
      <c r="E8" s="459"/>
      <c r="F8" s="459"/>
      <c r="G8" s="461"/>
      <c r="H8" s="461"/>
      <c r="I8" s="459"/>
      <c r="J8" s="422"/>
      <c r="K8" s="476"/>
      <c r="L8" s="494"/>
      <c r="M8" s="492"/>
      <c r="N8" s="492"/>
      <c r="O8" s="494"/>
      <c r="P8" s="494"/>
      <c r="Q8" s="492"/>
      <c r="R8" s="422"/>
      <c r="S8" s="776"/>
      <c r="T8" s="800"/>
      <c r="U8" s="797"/>
      <c r="V8" s="797"/>
      <c r="W8" s="797"/>
      <c r="X8" s="800"/>
      <c r="Y8" s="767"/>
      <c r="Z8" s="793"/>
      <c r="AA8" s="422"/>
      <c r="AB8" s="588"/>
      <c r="AC8" s="573"/>
      <c r="AD8" s="572"/>
      <c r="AE8" s="572"/>
      <c r="AF8" s="572"/>
      <c r="AG8" s="574"/>
      <c r="AH8" s="583"/>
      <c r="AI8" s="581"/>
      <c r="AJ8" s="852"/>
      <c r="AK8" s="850"/>
      <c r="AL8" s="849"/>
      <c r="AM8" s="849"/>
      <c r="AN8" s="849"/>
      <c r="AO8" s="851"/>
      <c r="AP8" s="859"/>
      <c r="AQ8" s="649"/>
      <c r="AR8" s="398"/>
      <c r="AS8" s="944"/>
      <c r="AT8" s="942"/>
      <c r="AU8" s="941"/>
      <c r="AV8" s="941"/>
      <c r="AW8" s="941"/>
      <c r="AX8" s="943"/>
      <c r="AY8" s="951"/>
      <c r="AZ8" s="649"/>
      <c r="BA8" s="1015"/>
      <c r="BB8" s="987"/>
      <c r="BC8" s="1014"/>
      <c r="BD8" s="1014"/>
      <c r="BE8" s="987"/>
      <c r="BF8" s="987"/>
      <c r="BG8" s="1064"/>
      <c r="BH8" s="1031"/>
      <c r="BI8" s="50"/>
      <c r="BJ8" s="1118"/>
      <c r="BK8" s="50"/>
      <c r="BL8" s="50"/>
      <c r="BM8" s="50"/>
      <c r="BN8" s="50"/>
      <c r="BO8" s="359"/>
      <c r="BP8" s="417"/>
      <c r="BQ8" s="1069"/>
      <c r="BR8" s="1067"/>
      <c r="BS8" s="1064"/>
      <c r="BT8" s="1064"/>
      <c r="BU8" s="1067"/>
      <c r="BV8" s="1067"/>
      <c r="BW8" s="1029"/>
      <c r="BX8" s="2"/>
      <c r="BY8" s="2"/>
      <c r="BZ8" s="2"/>
      <c r="CA8" s="2"/>
      <c r="CB8" s="4"/>
      <c r="CC8" s="4"/>
      <c r="CD8" s="4"/>
      <c r="CE8" s="4"/>
    </row>
    <row r="9" spans="1:83" ht="18">
      <c r="A9" s="1302"/>
      <c r="B9" s="1305"/>
      <c r="C9" s="459"/>
      <c r="D9" s="461"/>
      <c r="E9" s="459"/>
      <c r="F9" s="459"/>
      <c r="G9" s="461"/>
      <c r="H9" s="461"/>
      <c r="I9" s="459"/>
      <c r="J9" s="422"/>
      <c r="K9" s="492"/>
      <c r="L9" s="494"/>
      <c r="M9" s="492"/>
      <c r="N9" s="492"/>
      <c r="O9" s="494"/>
      <c r="P9" s="494"/>
      <c r="Q9" s="492"/>
      <c r="R9" s="422"/>
      <c r="S9" s="776"/>
      <c r="T9" s="800"/>
      <c r="U9" s="797"/>
      <c r="V9" s="797"/>
      <c r="W9" s="797"/>
      <c r="X9" s="800"/>
      <c r="Y9" s="800"/>
      <c r="Z9" s="793"/>
      <c r="AA9" s="422"/>
      <c r="AB9" s="588"/>
      <c r="AC9" s="593"/>
      <c r="AD9" s="572"/>
      <c r="AE9" s="572"/>
      <c r="AF9" s="572"/>
      <c r="AG9" s="574"/>
      <c r="AH9" s="583"/>
      <c r="AI9" s="580"/>
      <c r="AJ9" s="852"/>
      <c r="AK9" s="867"/>
      <c r="AL9" s="849"/>
      <c r="AM9" s="849"/>
      <c r="AN9" s="849"/>
      <c r="AO9" s="851"/>
      <c r="AP9" s="859"/>
      <c r="AQ9" s="649"/>
      <c r="AR9" s="398"/>
      <c r="AS9" s="944"/>
      <c r="AT9" s="958"/>
      <c r="AU9" s="941"/>
      <c r="AV9" s="941"/>
      <c r="AW9" s="941"/>
      <c r="AX9" s="943"/>
      <c r="AY9" s="951"/>
      <c r="AZ9" s="649"/>
      <c r="BA9" s="996"/>
      <c r="BB9" s="997"/>
      <c r="BC9" s="1018"/>
      <c r="BD9" s="1018"/>
      <c r="BE9" s="1021"/>
      <c r="BF9" s="1021"/>
      <c r="BG9" s="1064"/>
      <c r="BH9" s="1031"/>
      <c r="BI9" s="50"/>
      <c r="BJ9" s="1118"/>
      <c r="BK9" s="50"/>
      <c r="BL9" s="50"/>
      <c r="BM9" s="50"/>
      <c r="BN9" s="50"/>
      <c r="BO9" s="359"/>
      <c r="BP9" s="404"/>
      <c r="BQ9" s="1033"/>
      <c r="BR9" s="1067"/>
      <c r="BS9" s="1064"/>
      <c r="BT9" s="1064"/>
      <c r="BU9" s="1067"/>
      <c r="BV9" s="1024"/>
      <c r="BW9" s="1064"/>
      <c r="BX9" s="2"/>
      <c r="BY9" s="2"/>
      <c r="BZ9" s="2"/>
      <c r="CA9" s="2"/>
    </row>
    <row r="10" spans="1:83" ht="18">
      <c r="A10" s="1302"/>
      <c r="B10" s="1306"/>
      <c r="C10" s="459"/>
      <c r="D10" s="438"/>
      <c r="E10" s="439"/>
      <c r="F10" s="439"/>
      <c r="G10" s="438"/>
      <c r="H10" s="438"/>
      <c r="I10" s="439"/>
      <c r="J10" s="422"/>
      <c r="K10" s="492"/>
      <c r="L10" s="470"/>
      <c r="M10" s="471"/>
      <c r="N10" s="471"/>
      <c r="O10" s="470"/>
      <c r="P10" s="470"/>
      <c r="Q10" s="471"/>
      <c r="R10" s="399"/>
      <c r="S10" s="768"/>
      <c r="T10" s="769"/>
      <c r="U10" s="770"/>
      <c r="V10" s="770"/>
      <c r="W10" s="770"/>
      <c r="X10" s="769"/>
      <c r="Y10" s="769"/>
      <c r="Z10" s="779"/>
      <c r="AA10" s="422"/>
      <c r="AB10" s="589"/>
      <c r="AC10" s="575"/>
      <c r="AD10" s="576"/>
      <c r="AE10" s="576"/>
      <c r="AF10" s="576"/>
      <c r="AG10" s="577"/>
      <c r="AH10" s="584"/>
      <c r="AI10" s="580"/>
      <c r="AJ10" s="853"/>
      <c r="AK10" s="854"/>
      <c r="AL10" s="855"/>
      <c r="AM10" s="855"/>
      <c r="AN10" s="855"/>
      <c r="AO10" s="856"/>
      <c r="AP10" s="860"/>
      <c r="AQ10" s="649"/>
      <c r="AR10" s="398"/>
      <c r="AS10" s="945"/>
      <c r="AT10" s="946"/>
      <c r="AU10" s="947"/>
      <c r="AV10" s="947"/>
      <c r="AW10" s="947"/>
      <c r="AX10" s="948"/>
      <c r="AY10" s="952"/>
      <c r="AZ10" s="649"/>
      <c r="BA10" s="988"/>
      <c r="BB10" s="1008"/>
      <c r="BC10" s="990"/>
      <c r="BD10" s="990"/>
      <c r="BE10" s="989"/>
      <c r="BF10" s="989"/>
      <c r="BG10" s="1027"/>
      <c r="BH10" s="1031"/>
      <c r="BI10" s="1112"/>
      <c r="BJ10" s="254"/>
      <c r="BK10" s="302"/>
      <c r="BL10" s="302"/>
      <c r="BM10" s="302"/>
      <c r="BN10" s="302"/>
      <c r="BO10" s="218"/>
      <c r="BP10" s="404"/>
      <c r="BQ10" s="1033"/>
      <c r="BR10" s="1067"/>
      <c r="BS10" s="1064"/>
      <c r="BT10" s="1064"/>
      <c r="BU10" s="1067"/>
      <c r="BV10" s="1067"/>
      <c r="BW10" s="1064"/>
      <c r="BX10" s="2"/>
      <c r="BY10" s="2"/>
      <c r="BZ10" s="2"/>
      <c r="CA10" s="2"/>
    </row>
    <row r="11" spans="1:83" ht="18">
      <c r="A11" s="1302"/>
      <c r="B11" s="1304" t="s">
        <v>156</v>
      </c>
      <c r="C11" s="894" t="s">
        <v>167</v>
      </c>
      <c r="D11" s="892" t="s">
        <v>17</v>
      </c>
      <c r="E11" s="893" t="s">
        <v>108</v>
      </c>
      <c r="F11" s="893"/>
      <c r="G11" s="892" t="s">
        <v>47</v>
      </c>
      <c r="H11" s="892" t="s">
        <v>47</v>
      </c>
      <c r="I11" s="893" t="s">
        <v>88</v>
      </c>
      <c r="J11" s="417"/>
      <c r="K11" s="689" t="s">
        <v>173</v>
      </c>
      <c r="L11" s="743" t="s">
        <v>17</v>
      </c>
      <c r="M11" s="749" t="s">
        <v>147</v>
      </c>
      <c r="N11" s="749"/>
      <c r="O11" s="743" t="s">
        <v>47</v>
      </c>
      <c r="P11" s="743" t="s">
        <v>47</v>
      </c>
      <c r="Q11" s="749" t="s">
        <v>83</v>
      </c>
      <c r="R11" s="422"/>
      <c r="S11" s="1028" t="s">
        <v>167</v>
      </c>
      <c r="T11" s="1054" t="s">
        <v>16</v>
      </c>
      <c r="U11" s="1061" t="s">
        <v>113</v>
      </c>
      <c r="V11" s="1053"/>
      <c r="W11" s="1053"/>
      <c r="X11" s="1057" t="s">
        <v>344</v>
      </c>
      <c r="Y11" s="1057" t="s">
        <v>344</v>
      </c>
      <c r="Z11" s="793" t="s">
        <v>133</v>
      </c>
      <c r="AA11" s="422"/>
      <c r="AB11" s="1149" t="s">
        <v>77</v>
      </c>
      <c r="AC11" s="896" t="s">
        <v>16</v>
      </c>
      <c r="AD11" s="891" t="s">
        <v>144</v>
      </c>
      <c r="AE11" s="891"/>
      <c r="AF11" s="801" t="s">
        <v>47</v>
      </c>
      <c r="AG11" s="801" t="s">
        <v>47</v>
      </c>
      <c r="AH11" s="806" t="s">
        <v>102</v>
      </c>
      <c r="AI11" s="540"/>
      <c r="AJ11" s="1158" t="s">
        <v>284</v>
      </c>
      <c r="AK11" s="809" t="s">
        <v>350</v>
      </c>
      <c r="AL11" s="806" t="s">
        <v>25</v>
      </c>
      <c r="AM11" s="806"/>
      <c r="AN11" s="809" t="s">
        <v>47</v>
      </c>
      <c r="AO11" s="892" t="s">
        <v>47</v>
      </c>
      <c r="AP11" s="806" t="s">
        <v>149</v>
      </c>
      <c r="AQ11" s="662"/>
      <c r="AR11" s="595"/>
      <c r="AS11" s="964" t="s">
        <v>467</v>
      </c>
      <c r="AT11" s="976" t="s">
        <v>16</v>
      </c>
      <c r="AU11" s="961" t="s">
        <v>67</v>
      </c>
      <c r="AV11" s="983"/>
      <c r="AW11" s="976" t="s">
        <v>47</v>
      </c>
      <c r="AX11" s="976" t="s">
        <v>47</v>
      </c>
      <c r="AY11" s="966" t="s">
        <v>98</v>
      </c>
      <c r="AZ11" s="627"/>
      <c r="BA11" s="894" t="s">
        <v>438</v>
      </c>
      <c r="BB11" s="892" t="s">
        <v>16</v>
      </c>
      <c r="BC11" s="891" t="s">
        <v>427</v>
      </c>
      <c r="BD11" s="891" t="s">
        <v>110</v>
      </c>
      <c r="BE11" s="892" t="s">
        <v>47</v>
      </c>
      <c r="BF11" s="892" t="s">
        <v>47</v>
      </c>
      <c r="BG11" s="1061" t="s">
        <v>100</v>
      </c>
      <c r="BH11" s="1031"/>
      <c r="BI11" s="1150" t="s">
        <v>446</v>
      </c>
      <c r="BJ11" s="1167" t="s">
        <v>395</v>
      </c>
      <c r="BK11" s="336" t="s">
        <v>9</v>
      </c>
      <c r="BL11" s="336"/>
      <c r="BM11" s="336" t="s">
        <v>47</v>
      </c>
      <c r="BN11" s="336" t="s">
        <v>47</v>
      </c>
      <c r="BO11" s="336" t="s">
        <v>90</v>
      </c>
      <c r="BP11" s="401"/>
      <c r="BQ11" s="1028"/>
      <c r="BR11" s="1054"/>
      <c r="BS11" s="1061"/>
      <c r="BT11" s="1061"/>
      <c r="BU11" s="1054"/>
      <c r="BV11" s="1054"/>
      <c r="BW11" s="1061"/>
      <c r="BX11" s="2"/>
      <c r="BY11" s="2"/>
      <c r="BZ11" s="2"/>
      <c r="CA11" s="2"/>
    </row>
    <row r="12" spans="1:83" ht="18">
      <c r="A12" s="1302"/>
      <c r="B12" s="1305"/>
      <c r="C12" s="807" t="s">
        <v>166</v>
      </c>
      <c r="D12" s="801"/>
      <c r="E12" s="891"/>
      <c r="F12" s="891"/>
      <c r="G12" s="801"/>
      <c r="H12" s="801"/>
      <c r="I12" s="456"/>
      <c r="J12" s="417"/>
      <c r="K12" s="476"/>
      <c r="L12" s="494"/>
      <c r="M12" s="492"/>
      <c r="N12" s="492"/>
      <c r="O12" s="494"/>
      <c r="P12" s="494"/>
      <c r="Q12" s="489"/>
      <c r="R12" s="417"/>
      <c r="S12" s="1033" t="s">
        <v>168</v>
      </c>
      <c r="T12" s="1067"/>
      <c r="U12" s="1064"/>
      <c r="V12" s="1064"/>
      <c r="W12" s="1064"/>
      <c r="X12" s="1067"/>
      <c r="Y12" s="1024"/>
      <c r="Z12" s="793"/>
      <c r="AA12" s="422"/>
      <c r="AB12" s="1149"/>
      <c r="AC12" s="896"/>
      <c r="AD12" s="891"/>
      <c r="AE12" s="891"/>
      <c r="AF12" s="801"/>
      <c r="AG12" s="801"/>
      <c r="AH12" s="806"/>
      <c r="AI12" s="598"/>
      <c r="AJ12" s="98"/>
      <c r="AK12" s="98"/>
      <c r="AL12" s="98"/>
      <c r="AM12" s="98"/>
      <c r="AN12" s="98"/>
      <c r="AO12" s="98"/>
      <c r="AP12" s="672"/>
      <c r="AQ12" s="1064"/>
      <c r="AR12" s="641"/>
      <c r="AS12" s="962"/>
      <c r="AT12" s="968"/>
      <c r="AU12" s="968"/>
      <c r="AV12" s="968"/>
      <c r="AW12" s="967"/>
      <c r="AX12" s="959"/>
      <c r="AY12" s="975"/>
      <c r="AZ12" s="662"/>
      <c r="BA12" s="996"/>
      <c r="BB12" s="997"/>
      <c r="BC12" s="1018"/>
      <c r="BD12" s="1018"/>
      <c r="BE12" s="1021"/>
      <c r="BF12" s="1021"/>
      <c r="BG12" s="1064"/>
      <c r="BH12" s="1031"/>
      <c r="BI12" s="50"/>
      <c r="BJ12" s="1118"/>
      <c r="BK12" s="50"/>
      <c r="BL12" s="50"/>
      <c r="BM12" s="50"/>
      <c r="BN12" s="50"/>
      <c r="BO12" s="359"/>
      <c r="BP12" s="417"/>
      <c r="BQ12" s="1064"/>
      <c r="BR12" s="1064"/>
      <c r="BS12" s="1064"/>
      <c r="BT12" s="1064"/>
      <c r="BU12" s="1064"/>
      <c r="BV12" s="1064"/>
      <c r="BW12" s="1064"/>
      <c r="BX12" s="2"/>
      <c r="BY12" s="2"/>
      <c r="BZ12" s="2"/>
      <c r="CA12" s="2"/>
    </row>
    <row r="13" spans="1:83" s="215" customFormat="1" ht="18">
      <c r="A13" s="1302"/>
      <c r="B13" s="1305"/>
      <c r="C13" s="444"/>
      <c r="D13" s="461"/>
      <c r="E13" s="459"/>
      <c r="F13" s="459"/>
      <c r="G13" s="461"/>
      <c r="H13" s="461"/>
      <c r="I13" s="459"/>
      <c r="J13" s="422"/>
      <c r="K13" s="476"/>
      <c r="L13" s="494"/>
      <c r="M13" s="492"/>
      <c r="N13" s="492"/>
      <c r="O13" s="494"/>
      <c r="P13" s="494"/>
      <c r="Q13" s="492"/>
      <c r="R13" s="1056"/>
      <c r="S13" s="1058" t="s">
        <v>70</v>
      </c>
      <c r="T13" s="809" t="s">
        <v>199</v>
      </c>
      <c r="U13" s="1056" t="s">
        <v>114</v>
      </c>
      <c r="V13" s="1056"/>
      <c r="W13" s="1056"/>
      <c r="X13" s="1024" t="s">
        <v>331</v>
      </c>
      <c r="Y13" s="992" t="s">
        <v>331</v>
      </c>
      <c r="Z13" s="1064" t="s">
        <v>65</v>
      </c>
      <c r="AA13" s="422"/>
      <c r="AB13" s="557"/>
      <c r="AC13" s="594"/>
      <c r="AD13" s="615"/>
      <c r="AE13" s="615"/>
      <c r="AF13" s="618"/>
      <c r="AG13" s="605"/>
      <c r="AH13" s="596"/>
      <c r="AI13" s="554"/>
      <c r="AJ13" s="824"/>
      <c r="AK13" s="868"/>
      <c r="AL13" s="887"/>
      <c r="AM13" s="887"/>
      <c r="AN13" s="890"/>
      <c r="AO13" s="875"/>
      <c r="AP13" s="871"/>
      <c r="AQ13" s="663"/>
      <c r="AR13" s="658"/>
      <c r="AS13" s="915"/>
      <c r="AT13" s="960"/>
      <c r="AU13" s="983"/>
      <c r="AV13" s="983"/>
      <c r="AW13" s="986"/>
      <c r="AX13" s="971"/>
      <c r="AY13" s="963"/>
      <c r="AZ13" s="663"/>
      <c r="BA13" s="1015"/>
      <c r="BB13" s="987"/>
      <c r="BC13" s="1014"/>
      <c r="BD13" s="1014"/>
      <c r="BE13" s="987"/>
      <c r="BF13" s="987"/>
      <c r="BG13" s="1064"/>
      <c r="BH13" s="1031"/>
      <c r="BI13" s="50"/>
      <c r="BJ13" s="1118"/>
      <c r="BK13" s="50"/>
      <c r="BL13" s="50"/>
      <c r="BM13" s="50"/>
      <c r="BN13" s="50"/>
      <c r="BO13" s="359"/>
      <c r="BP13" s="417"/>
      <c r="BQ13" s="1064"/>
      <c r="BR13" s="1064"/>
      <c r="BS13" s="1064"/>
      <c r="BT13" s="1064"/>
      <c r="BU13" s="1064"/>
      <c r="BV13" s="1064"/>
      <c r="BW13" s="1064"/>
      <c r="BX13" s="2"/>
      <c r="BY13" s="2"/>
      <c r="BZ13" s="2"/>
      <c r="CA13" s="2"/>
      <c r="CB13" s="4"/>
      <c r="CC13" s="4"/>
      <c r="CD13" s="4"/>
      <c r="CE13" s="4"/>
    </row>
    <row r="14" spans="1:83" ht="18" customHeight="1">
      <c r="A14" s="1302"/>
      <c r="B14" s="1305"/>
      <c r="C14" s="459"/>
      <c r="D14" s="461"/>
      <c r="E14" s="459"/>
      <c r="F14" s="459"/>
      <c r="G14" s="461"/>
      <c r="H14" s="461"/>
      <c r="I14" s="459"/>
      <c r="J14" s="422"/>
      <c r="K14" s="492"/>
      <c r="L14" s="494"/>
      <c r="M14" s="492"/>
      <c r="N14" s="492"/>
      <c r="O14" s="494"/>
      <c r="P14" s="494"/>
      <c r="Q14" s="492"/>
      <c r="R14" s="422"/>
      <c r="S14" s="776"/>
      <c r="T14" s="800"/>
      <c r="U14" s="797"/>
      <c r="V14" s="797"/>
      <c r="W14" s="797"/>
      <c r="X14" s="800"/>
      <c r="Y14" s="800"/>
      <c r="Z14" s="793"/>
      <c r="AA14" s="422"/>
      <c r="AB14" s="557"/>
      <c r="AC14" s="618"/>
      <c r="AD14" s="615"/>
      <c r="AE14" s="615"/>
      <c r="AF14" s="618"/>
      <c r="AG14" s="618"/>
      <c r="AH14" s="609"/>
      <c r="AI14" s="556"/>
      <c r="AJ14" s="824"/>
      <c r="AK14" s="890"/>
      <c r="AL14" s="887"/>
      <c r="AM14" s="887"/>
      <c r="AN14" s="890"/>
      <c r="AO14" s="890"/>
      <c r="AP14" s="879"/>
      <c r="AQ14" s="662"/>
      <c r="AR14" s="641"/>
      <c r="AS14" s="915"/>
      <c r="AT14" s="986"/>
      <c r="AU14" s="983"/>
      <c r="AV14" s="983"/>
      <c r="AW14" s="986"/>
      <c r="AX14" s="986"/>
      <c r="AY14" s="975"/>
      <c r="AZ14" s="662"/>
      <c r="BA14" s="1006"/>
      <c r="BB14" s="1006"/>
      <c r="BC14" s="1020"/>
      <c r="BD14" s="1020"/>
      <c r="BE14" s="1011"/>
      <c r="BF14" s="1011"/>
      <c r="BG14" s="1064"/>
      <c r="BH14" s="1031"/>
      <c r="BI14" s="50"/>
      <c r="BJ14" s="1118"/>
      <c r="BK14" s="50"/>
      <c r="BL14" s="50"/>
      <c r="BM14" s="50"/>
      <c r="BN14" s="50"/>
      <c r="BO14" s="359"/>
      <c r="BP14" s="417"/>
      <c r="BQ14" s="1064"/>
      <c r="BR14" s="1064"/>
      <c r="BS14" s="1064"/>
      <c r="BT14" s="1064"/>
      <c r="BU14" s="1064"/>
      <c r="BV14" s="1064"/>
      <c r="BW14" s="1064"/>
      <c r="BX14" s="2"/>
      <c r="BY14" s="2"/>
      <c r="BZ14" s="2"/>
      <c r="CA14" s="2"/>
    </row>
    <row r="15" spans="1:83" ht="18">
      <c r="A15" s="1302"/>
      <c r="B15" s="1306"/>
      <c r="C15" s="459"/>
      <c r="D15" s="438"/>
      <c r="E15" s="439"/>
      <c r="F15" s="439"/>
      <c r="G15" s="438"/>
      <c r="H15" s="438"/>
      <c r="I15" s="439"/>
      <c r="J15" s="422"/>
      <c r="K15" s="492"/>
      <c r="L15" s="470"/>
      <c r="M15" s="471"/>
      <c r="N15" s="471"/>
      <c r="O15" s="470"/>
      <c r="P15" s="470"/>
      <c r="Q15" s="471"/>
      <c r="R15" s="399"/>
      <c r="S15" s="768"/>
      <c r="T15" s="769"/>
      <c r="U15" s="770"/>
      <c r="V15" s="770"/>
      <c r="W15" s="770"/>
      <c r="X15" s="769"/>
      <c r="Y15" s="769"/>
      <c r="Z15" s="779"/>
      <c r="AA15" s="422"/>
      <c r="AB15" s="557"/>
      <c r="AC15" s="618"/>
      <c r="AD15" s="615"/>
      <c r="AE15" s="615"/>
      <c r="AF15" s="618"/>
      <c r="AG15" s="618"/>
      <c r="AH15" s="609"/>
      <c r="AI15" s="556"/>
      <c r="AJ15" s="824"/>
      <c r="AK15" s="890"/>
      <c r="AL15" s="887"/>
      <c r="AM15" s="887"/>
      <c r="AN15" s="890"/>
      <c r="AO15" s="890"/>
      <c r="AP15" s="879"/>
      <c r="AQ15" s="662"/>
      <c r="AR15" s="641"/>
      <c r="AS15" s="915"/>
      <c r="AT15" s="986"/>
      <c r="AU15" s="983"/>
      <c r="AV15" s="983"/>
      <c r="AW15" s="986"/>
      <c r="AX15" s="986"/>
      <c r="AY15" s="975"/>
      <c r="AZ15" s="662"/>
      <c r="BA15" s="995"/>
      <c r="BB15" s="995"/>
      <c r="BC15" s="994"/>
      <c r="BD15" s="994"/>
      <c r="BE15" s="1007"/>
      <c r="BF15" s="1007"/>
      <c r="BG15" s="1027"/>
      <c r="BH15" s="1031"/>
      <c r="BI15" s="1112"/>
      <c r="BJ15" s="254"/>
      <c r="BK15" s="302"/>
      <c r="BL15" s="302"/>
      <c r="BM15" s="302"/>
      <c r="BN15" s="302"/>
      <c r="BO15" s="218"/>
      <c r="BP15" s="417"/>
      <c r="BQ15" s="1027"/>
      <c r="BR15" s="1027"/>
      <c r="BS15" s="1027"/>
      <c r="BT15" s="1027"/>
      <c r="BU15" s="1027"/>
      <c r="BV15" s="1027"/>
      <c r="BW15" s="1027"/>
      <c r="BX15" s="2"/>
      <c r="BY15" s="2"/>
      <c r="BZ15" s="2"/>
      <c r="CA15" s="2"/>
    </row>
    <row r="16" spans="1:83" ht="18">
      <c r="A16" s="1302"/>
      <c r="B16" s="1304" t="s">
        <v>157</v>
      </c>
      <c r="C16" s="894" t="s">
        <v>246</v>
      </c>
      <c r="D16" s="892" t="s">
        <v>16</v>
      </c>
      <c r="E16" s="893" t="s">
        <v>115</v>
      </c>
      <c r="F16" s="893"/>
      <c r="G16" s="892" t="s">
        <v>47</v>
      </c>
      <c r="H16" s="892" t="s">
        <v>47</v>
      </c>
      <c r="I16" s="893" t="s">
        <v>88</v>
      </c>
      <c r="J16" s="422"/>
      <c r="K16" s="894" t="s">
        <v>246</v>
      </c>
      <c r="L16" s="892" t="s">
        <v>16</v>
      </c>
      <c r="M16" s="893" t="s">
        <v>115</v>
      </c>
      <c r="N16" s="893"/>
      <c r="O16" s="892" t="s">
        <v>47</v>
      </c>
      <c r="P16" s="892" t="s">
        <v>47</v>
      </c>
      <c r="Q16" s="893" t="s">
        <v>88</v>
      </c>
      <c r="R16" s="419"/>
      <c r="S16" s="808" t="s">
        <v>440</v>
      </c>
      <c r="T16" s="801" t="s">
        <v>16</v>
      </c>
      <c r="U16" s="802" t="s">
        <v>12</v>
      </c>
      <c r="V16" s="802"/>
      <c r="W16" s="802"/>
      <c r="X16" s="801" t="s">
        <v>331</v>
      </c>
      <c r="Y16" s="801" t="s">
        <v>331</v>
      </c>
      <c r="Z16" s="806" t="s">
        <v>102</v>
      </c>
      <c r="AA16" s="400"/>
      <c r="AB16" s="1222" t="s">
        <v>441</v>
      </c>
      <c r="AC16" s="892" t="s">
        <v>16</v>
      </c>
      <c r="AD16" s="897" t="s">
        <v>154</v>
      </c>
      <c r="AE16" s="897"/>
      <c r="AF16" s="900" t="s">
        <v>47</v>
      </c>
      <c r="AG16" s="900" t="s">
        <v>47</v>
      </c>
      <c r="AH16" s="811" t="s">
        <v>134</v>
      </c>
      <c r="AI16" s="556"/>
      <c r="AJ16" s="1169" t="s">
        <v>429</v>
      </c>
      <c r="AK16" s="1174" t="s">
        <v>16</v>
      </c>
      <c r="AL16" s="1228" t="s">
        <v>73</v>
      </c>
      <c r="AM16" s="1167"/>
      <c r="AN16" s="1174" t="s">
        <v>434</v>
      </c>
      <c r="AO16" s="1229" t="s">
        <v>434</v>
      </c>
      <c r="AP16" s="893" t="s">
        <v>99</v>
      </c>
      <c r="AQ16" s="662"/>
      <c r="AR16" s="654"/>
      <c r="AS16" s="1220" t="s">
        <v>443</v>
      </c>
      <c r="AT16" s="900" t="s">
        <v>16</v>
      </c>
      <c r="AU16" s="979" t="s">
        <v>462</v>
      </c>
      <c r="AV16" s="979"/>
      <c r="AW16" s="973" t="s">
        <v>47</v>
      </c>
      <c r="AX16" s="973" t="s">
        <v>47</v>
      </c>
      <c r="AY16" s="979"/>
      <c r="AZ16" s="662"/>
      <c r="BA16" s="894" t="s">
        <v>438</v>
      </c>
      <c r="BB16" s="892" t="s">
        <v>16</v>
      </c>
      <c r="BC16" s="891" t="s">
        <v>427</v>
      </c>
      <c r="BD16" s="891" t="s">
        <v>110</v>
      </c>
      <c r="BE16" s="809" t="s">
        <v>47</v>
      </c>
      <c r="BF16" s="892" t="s">
        <v>47</v>
      </c>
      <c r="BG16" s="1061" t="s">
        <v>100</v>
      </c>
      <c r="BH16" s="1031"/>
      <c r="BI16" s="1150" t="s">
        <v>392</v>
      </c>
      <c r="BJ16" s="1162" t="s">
        <v>398</v>
      </c>
      <c r="BK16" s="1153" t="s">
        <v>113</v>
      </c>
      <c r="BL16" s="1168"/>
      <c r="BM16" s="1162" t="s">
        <v>47</v>
      </c>
      <c r="BN16" s="1162" t="s">
        <v>47</v>
      </c>
      <c r="BO16" s="1153" t="s">
        <v>85</v>
      </c>
      <c r="BP16" s="417"/>
      <c r="BQ16" s="894" t="s">
        <v>346</v>
      </c>
      <c r="BR16" s="892" t="s">
        <v>74</v>
      </c>
      <c r="BS16" s="893" t="s">
        <v>144</v>
      </c>
      <c r="BT16" s="893"/>
      <c r="BU16" s="801" t="s">
        <v>47</v>
      </c>
      <c r="BV16" s="801" t="s">
        <v>47</v>
      </c>
      <c r="BW16" s="891" t="s">
        <v>148</v>
      </c>
      <c r="BX16" s="2"/>
      <c r="BY16" s="2"/>
      <c r="BZ16" s="2"/>
      <c r="CA16" s="2"/>
    </row>
    <row r="17" spans="1:83" ht="18">
      <c r="A17" s="1302"/>
      <c r="B17" s="1305"/>
      <c r="C17" s="444"/>
      <c r="D17" s="461"/>
      <c r="E17" s="459"/>
      <c r="F17" s="459"/>
      <c r="G17" s="461"/>
      <c r="H17" s="461"/>
      <c r="I17" s="459"/>
      <c r="J17" s="422"/>
      <c r="K17" s="476"/>
      <c r="L17" s="494"/>
      <c r="M17" s="492"/>
      <c r="N17" s="492"/>
      <c r="O17" s="494"/>
      <c r="P17" s="494"/>
      <c r="Q17" s="492"/>
      <c r="R17" s="422"/>
      <c r="S17" s="776" t="s">
        <v>172</v>
      </c>
      <c r="T17" s="800" t="s">
        <v>16</v>
      </c>
      <c r="U17" s="797" t="s">
        <v>14</v>
      </c>
      <c r="V17" s="797"/>
      <c r="W17" s="797"/>
      <c r="X17" s="800" t="s">
        <v>344</v>
      </c>
      <c r="Y17" s="767" t="s">
        <v>344</v>
      </c>
      <c r="Z17" s="793" t="s">
        <v>133</v>
      </c>
      <c r="AA17" s="422"/>
      <c r="AB17" s="1033"/>
      <c r="AC17" s="1067"/>
      <c r="AD17" s="1064"/>
      <c r="AE17" s="1064"/>
      <c r="AF17" s="1067"/>
      <c r="AG17" s="1067"/>
      <c r="AH17" s="1064"/>
      <c r="AI17" s="554"/>
      <c r="AJ17" s="824"/>
      <c r="AK17" s="890"/>
      <c r="AL17" s="887"/>
      <c r="AM17" s="887"/>
      <c r="AN17" s="890"/>
      <c r="AO17" s="890"/>
      <c r="AP17" s="879"/>
      <c r="AQ17" s="662"/>
      <c r="AR17" s="641"/>
      <c r="AS17" s="1202" t="s">
        <v>463</v>
      </c>
      <c r="AT17" s="899"/>
      <c r="AU17" s="983"/>
      <c r="AV17" s="983"/>
      <c r="AW17" s="986"/>
      <c r="AX17" s="986"/>
      <c r="AY17" s="975"/>
      <c r="AZ17" s="662"/>
      <c r="BA17" s="1019"/>
      <c r="BB17" s="1005"/>
      <c r="BC17" s="1005"/>
      <c r="BD17" s="1005"/>
      <c r="BE17" s="1011"/>
      <c r="BF17" s="1011"/>
      <c r="BG17" s="1064"/>
      <c r="BH17" s="1031"/>
      <c r="BI17" s="52"/>
      <c r="BJ17" s="1119"/>
      <c r="BK17" s="52"/>
      <c r="BL17" s="52"/>
      <c r="BM17" s="52"/>
      <c r="BN17" s="52"/>
      <c r="BO17" s="1136"/>
      <c r="BP17" s="417"/>
      <c r="BQ17" s="1158"/>
      <c r="BR17" s="809"/>
      <c r="BS17" s="806"/>
      <c r="BT17" s="806"/>
      <c r="BU17" s="809"/>
      <c r="BV17" s="809"/>
      <c r="BW17" s="806"/>
      <c r="BX17" s="344"/>
      <c r="BY17" s="2"/>
      <c r="BZ17" s="2"/>
      <c r="CA17" s="2"/>
    </row>
    <row r="18" spans="1:83" s="215" customFormat="1" ht="18">
      <c r="A18" s="1302"/>
      <c r="B18" s="1305"/>
      <c r="C18" s="444"/>
      <c r="D18" s="461"/>
      <c r="E18" s="459"/>
      <c r="F18" s="459"/>
      <c r="G18" s="461"/>
      <c r="H18" s="461"/>
      <c r="I18" s="459"/>
      <c r="J18" s="422"/>
      <c r="K18" s="476"/>
      <c r="L18" s="494"/>
      <c r="M18" s="492"/>
      <c r="N18" s="492"/>
      <c r="O18" s="494"/>
      <c r="P18" s="494"/>
      <c r="Q18" s="492"/>
      <c r="R18" s="422"/>
      <c r="S18" s="776"/>
      <c r="T18" s="777"/>
      <c r="U18" s="797"/>
      <c r="V18" s="797"/>
      <c r="W18" s="797"/>
      <c r="X18" s="800"/>
      <c r="Y18" s="767"/>
      <c r="Z18" s="793"/>
      <c r="AA18" s="1056"/>
      <c r="AB18" s="1223"/>
      <c r="AC18" s="1224"/>
      <c r="AD18" s="1191"/>
      <c r="AE18" s="1191"/>
      <c r="AF18" s="1224"/>
      <c r="AG18" s="1224"/>
      <c r="AH18" s="1180"/>
      <c r="AI18" s="554"/>
      <c r="AJ18" s="824"/>
      <c r="AK18" s="890"/>
      <c r="AL18" s="887"/>
      <c r="AM18" s="887"/>
      <c r="AN18" s="890"/>
      <c r="AO18" s="890"/>
      <c r="AP18" s="879"/>
      <c r="AQ18" s="662"/>
      <c r="AR18" s="641"/>
      <c r="AS18" s="1039"/>
      <c r="AT18" s="1035"/>
      <c r="AU18" s="983"/>
      <c r="AV18" s="983"/>
      <c r="AW18" s="986"/>
      <c r="AX18" s="986"/>
      <c r="AY18" s="975"/>
      <c r="AZ18" s="662"/>
      <c r="BA18" s="1019"/>
      <c r="BB18" s="1005"/>
      <c r="BC18" s="1005"/>
      <c r="BD18" s="1005"/>
      <c r="BE18" s="1011"/>
      <c r="BF18" s="1011"/>
      <c r="BG18" s="1064"/>
      <c r="BH18" s="1031"/>
      <c r="BI18" s="52"/>
      <c r="BJ18" s="1119"/>
      <c r="BK18" s="52"/>
      <c r="BL18" s="52"/>
      <c r="BM18" s="52"/>
      <c r="BN18" s="52"/>
      <c r="BO18" s="1136"/>
      <c r="BP18" s="417"/>
      <c r="BQ18" s="1070"/>
      <c r="BR18" s="1067"/>
      <c r="BS18" s="1071"/>
      <c r="BT18" s="1066"/>
      <c r="BU18" s="1067"/>
      <c r="BV18" s="1067"/>
      <c r="BW18" s="1030"/>
      <c r="BX18" s="2"/>
      <c r="BY18" s="2"/>
      <c r="BZ18" s="2"/>
      <c r="CA18" s="2"/>
      <c r="CB18" s="4"/>
      <c r="CC18" s="4"/>
      <c r="CD18" s="4"/>
      <c r="CE18" s="4"/>
    </row>
    <row r="19" spans="1:83" ht="18" customHeight="1">
      <c r="A19" s="1302"/>
      <c r="B19" s="1305"/>
      <c r="C19" s="459"/>
      <c r="D19" s="461"/>
      <c r="E19" s="459"/>
      <c r="F19" s="459"/>
      <c r="G19" s="461"/>
      <c r="H19" s="461"/>
      <c r="I19" s="459"/>
      <c r="J19" s="422"/>
      <c r="K19" s="492"/>
      <c r="L19" s="494"/>
      <c r="M19" s="492"/>
      <c r="N19" s="492"/>
      <c r="O19" s="494"/>
      <c r="P19" s="494"/>
      <c r="Q19" s="492"/>
      <c r="R19" s="422"/>
      <c r="S19" s="776"/>
      <c r="T19" s="791"/>
      <c r="U19" s="799"/>
      <c r="V19" s="799"/>
      <c r="W19" s="799"/>
      <c r="X19" s="791"/>
      <c r="Y19" s="791"/>
      <c r="Z19" s="786"/>
      <c r="AA19" s="400"/>
      <c r="AB19" s="557"/>
      <c r="AC19" s="618"/>
      <c r="AD19" s="615"/>
      <c r="AE19" s="615"/>
      <c r="AF19" s="618"/>
      <c r="AG19" s="618"/>
      <c r="AH19" s="609"/>
      <c r="AI19" s="556"/>
      <c r="AJ19" s="824"/>
      <c r="AK19" s="845"/>
      <c r="AL19" s="845"/>
      <c r="AM19" s="845"/>
      <c r="AN19" s="872"/>
      <c r="AO19" s="872"/>
      <c r="AP19" s="857"/>
      <c r="AQ19" s="646"/>
      <c r="AR19" s="650"/>
      <c r="AS19" s="1047"/>
      <c r="AT19" s="1046"/>
      <c r="AU19" s="937"/>
      <c r="AV19" s="937"/>
      <c r="AW19" s="965"/>
      <c r="AX19" s="965"/>
      <c r="AY19" s="949"/>
      <c r="AZ19" s="646"/>
      <c r="BA19" s="1006"/>
      <c r="BB19" s="1006"/>
      <c r="BC19" s="1006"/>
      <c r="BD19" s="1006"/>
      <c r="BE19" s="1011"/>
      <c r="BF19" s="1011"/>
      <c r="BG19" s="1064"/>
      <c r="BH19" s="1031"/>
      <c r="BI19" s="52"/>
      <c r="BJ19" s="1119"/>
      <c r="BK19" s="52"/>
      <c r="BL19" s="52"/>
      <c r="BM19" s="52"/>
      <c r="BN19" s="52"/>
      <c r="BO19" s="1136"/>
      <c r="BP19" s="414"/>
      <c r="BQ19" s="1065"/>
      <c r="BR19" s="1052"/>
      <c r="BS19" s="1071"/>
      <c r="BT19" s="1066"/>
      <c r="BU19" s="1052"/>
      <c r="BV19" s="1052"/>
      <c r="BW19" s="1030"/>
      <c r="BX19" s="2"/>
      <c r="BY19" s="2"/>
      <c r="BZ19" s="2"/>
      <c r="CA19" s="2"/>
    </row>
    <row r="20" spans="1:83" ht="18">
      <c r="A20" s="1302"/>
      <c r="B20" s="1306"/>
      <c r="C20" s="459"/>
      <c r="D20" s="438"/>
      <c r="E20" s="439"/>
      <c r="F20" s="439"/>
      <c r="G20" s="438"/>
      <c r="H20" s="438"/>
      <c r="I20" s="439"/>
      <c r="J20" s="422"/>
      <c r="K20" s="492"/>
      <c r="L20" s="470"/>
      <c r="M20" s="471"/>
      <c r="N20" s="471"/>
      <c r="O20" s="470"/>
      <c r="P20" s="470"/>
      <c r="Q20" s="471"/>
      <c r="R20" s="422"/>
      <c r="S20" s="776"/>
      <c r="T20" s="791"/>
      <c r="U20" s="799"/>
      <c r="V20" s="799"/>
      <c r="W20" s="799"/>
      <c r="X20" s="791"/>
      <c r="Y20" s="791"/>
      <c r="Z20" s="786"/>
      <c r="AA20" s="400"/>
      <c r="AB20" s="557"/>
      <c r="AC20" s="618"/>
      <c r="AD20" s="615"/>
      <c r="AE20" s="615"/>
      <c r="AF20" s="618"/>
      <c r="AG20" s="618"/>
      <c r="AH20" s="609"/>
      <c r="AI20" s="556"/>
      <c r="AJ20" s="815"/>
      <c r="AK20" s="823"/>
      <c r="AL20" s="823"/>
      <c r="AM20" s="823"/>
      <c r="AN20" s="848"/>
      <c r="AO20" s="848"/>
      <c r="AP20" s="861"/>
      <c r="AQ20" s="646"/>
      <c r="AR20" s="650"/>
      <c r="AS20" s="1043"/>
      <c r="AT20" s="1036"/>
      <c r="AU20" s="914"/>
      <c r="AV20" s="914"/>
      <c r="AW20" s="940"/>
      <c r="AX20" s="940"/>
      <c r="AY20" s="953"/>
      <c r="AZ20" s="646"/>
      <c r="BA20" s="995"/>
      <c r="BB20" s="995"/>
      <c r="BC20" s="995"/>
      <c r="BD20" s="995"/>
      <c r="BE20" s="1007"/>
      <c r="BF20" s="1007"/>
      <c r="BG20" s="1027"/>
      <c r="BH20" s="1031"/>
      <c r="BI20" s="1112"/>
      <c r="BJ20" s="254"/>
      <c r="BK20" s="302"/>
      <c r="BL20" s="302"/>
      <c r="BM20" s="302"/>
      <c r="BN20" s="302"/>
      <c r="BO20" s="218"/>
      <c r="BP20" s="414"/>
      <c r="BQ20" s="1033"/>
      <c r="BR20" s="1067"/>
      <c r="BS20" s="1068"/>
      <c r="BT20" s="1064"/>
      <c r="BU20" s="1067"/>
      <c r="BV20" s="1067"/>
      <c r="BW20" s="1064"/>
      <c r="BX20" s="2"/>
      <c r="BY20" s="2"/>
      <c r="BZ20" s="2"/>
      <c r="CA20" s="2"/>
    </row>
    <row r="21" spans="1:83" ht="18">
      <c r="A21" s="1302"/>
      <c r="B21" s="1304" t="s">
        <v>158</v>
      </c>
      <c r="C21" s="894" t="s">
        <v>285</v>
      </c>
      <c r="D21" s="892" t="s">
        <v>18</v>
      </c>
      <c r="E21" s="893" t="s">
        <v>115</v>
      </c>
      <c r="F21" s="893" t="s">
        <v>107</v>
      </c>
      <c r="G21" s="892" t="s">
        <v>47</v>
      </c>
      <c r="H21" s="892" t="s">
        <v>47</v>
      </c>
      <c r="I21" s="893" t="s">
        <v>252</v>
      </c>
      <c r="J21" s="422"/>
      <c r="K21" s="894"/>
      <c r="L21" s="892"/>
      <c r="M21" s="893"/>
      <c r="N21" s="893"/>
      <c r="O21" s="892"/>
      <c r="P21" s="892"/>
      <c r="Q21" s="893"/>
      <c r="R21" s="422"/>
      <c r="S21" s="771" t="s">
        <v>368</v>
      </c>
      <c r="T21" s="792" t="s">
        <v>18</v>
      </c>
      <c r="U21" s="893" t="s">
        <v>108</v>
      </c>
      <c r="V21" s="795" t="s">
        <v>110</v>
      </c>
      <c r="W21" s="795"/>
      <c r="X21" s="792" t="s">
        <v>344</v>
      </c>
      <c r="Y21" s="792" t="s">
        <v>344</v>
      </c>
      <c r="Z21" s="781" t="s">
        <v>151</v>
      </c>
      <c r="AA21" s="422"/>
      <c r="AB21" s="1211"/>
      <c r="AC21" s="1184"/>
      <c r="AD21" s="1185"/>
      <c r="AE21" s="1185"/>
      <c r="AF21" s="1212"/>
      <c r="AG21" s="1212"/>
      <c r="AH21" s="1213"/>
      <c r="AI21" s="556"/>
      <c r="AJ21" s="894" t="s">
        <v>345</v>
      </c>
      <c r="AK21" s="892" t="s">
        <v>350</v>
      </c>
      <c r="AL21" s="893" t="s">
        <v>113</v>
      </c>
      <c r="AM21" s="893"/>
      <c r="AN21" s="892" t="s">
        <v>435</v>
      </c>
      <c r="AO21" s="892" t="s">
        <v>435</v>
      </c>
      <c r="AP21" s="806" t="s">
        <v>134</v>
      </c>
      <c r="AQ21" s="662"/>
      <c r="AR21" s="542"/>
      <c r="AS21" s="1201" t="s">
        <v>443</v>
      </c>
      <c r="AT21" s="899" t="s">
        <v>16</v>
      </c>
      <c r="AU21" s="979" t="s">
        <v>462</v>
      </c>
      <c r="AV21" s="979"/>
      <c r="AW21" s="973" t="s">
        <v>47</v>
      </c>
      <c r="AX21" s="973" t="s">
        <v>47</v>
      </c>
      <c r="AY21" s="979"/>
      <c r="AZ21" s="662"/>
      <c r="BA21" s="894" t="s">
        <v>169</v>
      </c>
      <c r="BB21" s="892" t="s">
        <v>16</v>
      </c>
      <c r="BC21" s="893" t="s">
        <v>352</v>
      </c>
      <c r="BD21" s="806"/>
      <c r="BE21" s="809" t="s">
        <v>47</v>
      </c>
      <c r="BF21" s="809" t="s">
        <v>47</v>
      </c>
      <c r="BG21" s="1061" t="s">
        <v>100</v>
      </c>
      <c r="BH21" s="1031"/>
      <c r="BI21" s="357" t="s">
        <v>447</v>
      </c>
      <c r="BJ21" s="1167" t="s">
        <v>397</v>
      </c>
      <c r="BK21" s="1167" t="s">
        <v>9</v>
      </c>
      <c r="BL21" s="1167"/>
      <c r="BM21" s="1167" t="s">
        <v>415</v>
      </c>
      <c r="BN21" s="1167" t="s">
        <v>414</v>
      </c>
      <c r="BO21" s="1167" t="s">
        <v>413</v>
      </c>
      <c r="BP21" s="401"/>
      <c r="BQ21" s="894" t="s">
        <v>346</v>
      </c>
      <c r="BR21" s="892" t="s">
        <v>74</v>
      </c>
      <c r="BS21" s="893" t="s">
        <v>144</v>
      </c>
      <c r="BT21" s="893"/>
      <c r="BU21" s="892" t="s">
        <v>47</v>
      </c>
      <c r="BV21" s="892" t="s">
        <v>47</v>
      </c>
      <c r="BW21" s="893" t="s">
        <v>148</v>
      </c>
      <c r="BX21" s="2"/>
      <c r="BY21" s="2"/>
      <c r="BZ21" s="2"/>
      <c r="CA21" s="2"/>
    </row>
    <row r="22" spans="1:83" ht="18">
      <c r="A22" s="1302"/>
      <c r="B22" s="1305"/>
      <c r="C22" s="696"/>
      <c r="D22" s="758"/>
      <c r="E22" s="755"/>
      <c r="F22" s="755"/>
      <c r="G22" s="758"/>
      <c r="H22" s="758"/>
      <c r="I22" s="755"/>
      <c r="J22" s="422"/>
      <c r="K22" s="476"/>
      <c r="L22" s="494"/>
      <c r="M22" s="492"/>
      <c r="N22" s="492"/>
      <c r="O22" s="494"/>
      <c r="P22" s="494"/>
      <c r="Q22" s="492"/>
      <c r="R22" s="1056"/>
      <c r="S22" s="1158" t="s">
        <v>285</v>
      </c>
      <c r="T22" s="809" t="s">
        <v>18</v>
      </c>
      <c r="U22" s="806" t="s">
        <v>115</v>
      </c>
      <c r="V22" s="806" t="s">
        <v>107</v>
      </c>
      <c r="W22" s="806"/>
      <c r="X22" s="809" t="s">
        <v>344</v>
      </c>
      <c r="Y22" s="801" t="s">
        <v>344</v>
      </c>
      <c r="Z22" s="806" t="s">
        <v>252</v>
      </c>
      <c r="AA22" s="1064"/>
      <c r="AB22" s="557"/>
      <c r="AC22" s="618"/>
      <c r="AD22" s="615"/>
      <c r="AE22" s="615"/>
      <c r="AF22" s="618"/>
      <c r="AG22" s="618"/>
      <c r="AH22" s="609"/>
      <c r="AI22" s="554"/>
      <c r="AJ22" s="887"/>
      <c r="AK22" s="890"/>
      <c r="AL22" s="887"/>
      <c r="AM22" s="887"/>
      <c r="AN22" s="890"/>
      <c r="AO22" s="890"/>
      <c r="AP22" s="879"/>
      <c r="AQ22" s="662"/>
      <c r="AR22" s="542"/>
      <c r="AS22" s="1202" t="s">
        <v>463</v>
      </c>
      <c r="AT22" s="986"/>
      <c r="AU22" s="983"/>
      <c r="AV22" s="983"/>
      <c r="AW22" s="986"/>
      <c r="AX22" s="986"/>
      <c r="AY22" s="983"/>
      <c r="AZ22" s="662"/>
      <c r="BA22" s="1019"/>
      <c r="BB22" s="997"/>
      <c r="BC22" s="1018"/>
      <c r="BD22" s="1018"/>
      <c r="BE22" s="1021"/>
      <c r="BF22" s="1021"/>
      <c r="BG22" s="1064"/>
      <c r="BH22" s="1031"/>
      <c r="BI22" s="1150" t="s">
        <v>390</v>
      </c>
      <c r="BJ22" s="1162" t="s">
        <v>397</v>
      </c>
      <c r="BK22" s="1153" t="s">
        <v>8</v>
      </c>
      <c r="BL22" s="1153"/>
      <c r="BM22" s="1153" t="s">
        <v>414</v>
      </c>
      <c r="BN22" s="1153" t="s">
        <v>415</v>
      </c>
      <c r="BO22" s="1153" t="s">
        <v>188</v>
      </c>
      <c r="BP22" s="401"/>
      <c r="BQ22" s="1158"/>
      <c r="BR22" s="809"/>
      <c r="BS22" s="806"/>
      <c r="BT22" s="806"/>
      <c r="BU22" s="809"/>
      <c r="BV22" s="809"/>
      <c r="BW22" s="806"/>
      <c r="BX22" s="344"/>
      <c r="BY22" s="2"/>
      <c r="BZ22" s="2"/>
      <c r="CA22" s="2"/>
    </row>
    <row r="23" spans="1:83" s="215" customFormat="1" ht="18">
      <c r="A23" s="1302"/>
      <c r="B23" s="1305"/>
      <c r="C23" s="681"/>
      <c r="D23" s="679"/>
      <c r="E23" s="679"/>
      <c r="F23" s="679"/>
      <c r="G23" s="679"/>
      <c r="H23" s="679"/>
      <c r="I23" s="678"/>
      <c r="J23" s="342"/>
      <c r="K23" s="476"/>
      <c r="L23" s="494"/>
      <c r="M23" s="493"/>
      <c r="N23" s="492"/>
      <c r="O23" s="494"/>
      <c r="P23" s="494"/>
      <c r="Q23" s="492"/>
      <c r="R23" s="342"/>
      <c r="S23" s="764"/>
      <c r="T23" s="791"/>
      <c r="U23" s="799"/>
      <c r="V23" s="799"/>
      <c r="W23" s="799"/>
      <c r="X23" s="791"/>
      <c r="Y23" s="791"/>
      <c r="Z23" s="786"/>
      <c r="AA23" s="422"/>
      <c r="AB23" s="557"/>
      <c r="AC23" s="594"/>
      <c r="AD23" s="615"/>
      <c r="AE23" s="615"/>
      <c r="AF23" s="618"/>
      <c r="AG23" s="605"/>
      <c r="AH23" s="596"/>
      <c r="AI23" s="554"/>
      <c r="AJ23" s="824"/>
      <c r="AK23" s="868"/>
      <c r="AL23" s="887"/>
      <c r="AM23" s="887"/>
      <c r="AN23" s="890"/>
      <c r="AO23" s="875"/>
      <c r="AP23" s="871"/>
      <c r="AQ23" s="663"/>
      <c r="AR23" s="542"/>
      <c r="AS23" s="915"/>
      <c r="AT23" s="960"/>
      <c r="AU23" s="983"/>
      <c r="AV23" s="983"/>
      <c r="AW23" s="986"/>
      <c r="AX23" s="971"/>
      <c r="AY23" s="985"/>
      <c r="AZ23" s="663"/>
      <c r="BA23" s="1010"/>
      <c r="BB23" s="1010"/>
      <c r="BC23" s="1010"/>
      <c r="BD23" s="1010"/>
      <c r="BE23" s="1010"/>
      <c r="BF23" s="1010"/>
      <c r="BG23" s="1050"/>
      <c r="BH23" s="959"/>
      <c r="BI23" s="50"/>
      <c r="BJ23" s="291"/>
      <c r="BK23" s="237"/>
      <c r="BL23" s="237"/>
      <c r="BM23" s="237"/>
      <c r="BN23" s="237"/>
      <c r="BO23" s="335"/>
      <c r="BP23" s="401"/>
      <c r="BQ23" s="1033"/>
      <c r="BR23" s="1067"/>
      <c r="BS23" s="1064"/>
      <c r="BT23" s="1064"/>
      <c r="BU23" s="1067"/>
      <c r="BV23" s="1067"/>
      <c r="BW23" s="1072"/>
      <c r="BX23" s="2"/>
      <c r="BY23" s="2"/>
      <c r="BZ23" s="2"/>
      <c r="CA23" s="2"/>
      <c r="CB23" s="4"/>
      <c r="CC23" s="4"/>
      <c r="CD23" s="4"/>
      <c r="CE23" s="4"/>
    </row>
    <row r="24" spans="1:83" ht="18">
      <c r="A24" s="1302"/>
      <c r="B24" s="1305"/>
      <c r="C24" s="679"/>
      <c r="D24" s="758"/>
      <c r="E24" s="755"/>
      <c r="F24" s="755"/>
      <c r="G24" s="758"/>
      <c r="H24" s="758"/>
      <c r="I24" s="755"/>
      <c r="J24" s="422"/>
      <c r="K24" s="476"/>
      <c r="L24" s="494"/>
      <c r="M24" s="492"/>
      <c r="N24" s="492"/>
      <c r="O24" s="494"/>
      <c r="P24" s="494"/>
      <c r="Q24" s="492"/>
      <c r="R24" s="422"/>
      <c r="S24" s="776"/>
      <c r="T24" s="791"/>
      <c r="U24" s="799"/>
      <c r="V24" s="799"/>
      <c r="W24" s="799"/>
      <c r="X24" s="791"/>
      <c r="Y24" s="791"/>
      <c r="Z24" s="786"/>
      <c r="AA24" s="400"/>
      <c r="AB24" s="557"/>
      <c r="AC24" s="568"/>
      <c r="AD24" s="568"/>
      <c r="AE24" s="568"/>
      <c r="AF24" s="597"/>
      <c r="AG24" s="597"/>
      <c r="AH24" s="578"/>
      <c r="AI24" s="556"/>
      <c r="AJ24" s="824"/>
      <c r="AK24" s="845"/>
      <c r="AL24" s="845"/>
      <c r="AM24" s="845"/>
      <c r="AN24" s="872"/>
      <c r="AO24" s="872"/>
      <c r="AP24" s="857"/>
      <c r="AQ24" s="646"/>
      <c r="AR24" s="579"/>
      <c r="AS24" s="915"/>
      <c r="AT24" s="937"/>
      <c r="AU24" s="937"/>
      <c r="AV24" s="937"/>
      <c r="AW24" s="965"/>
      <c r="AX24" s="965"/>
      <c r="AY24" s="937"/>
      <c r="AZ24" s="646"/>
      <c r="BA24" s="1006"/>
      <c r="BB24" s="1006"/>
      <c r="BC24" s="1020"/>
      <c r="BD24" s="1020"/>
      <c r="BE24" s="1011"/>
      <c r="BF24" s="1011"/>
      <c r="BG24" s="1064"/>
      <c r="BH24" s="1031"/>
      <c r="BI24" s="50"/>
      <c r="BJ24" s="291"/>
      <c r="BK24" s="237"/>
      <c r="BL24" s="237"/>
      <c r="BM24" s="237"/>
      <c r="BN24" s="237"/>
      <c r="BO24" s="335"/>
      <c r="BP24" s="415"/>
      <c r="BQ24" s="1065"/>
      <c r="BR24" s="1052"/>
      <c r="BS24" s="1066"/>
      <c r="BT24" s="1066"/>
      <c r="BU24" s="1052"/>
      <c r="BV24" s="1052"/>
      <c r="BW24" s="1030"/>
      <c r="BX24" s="2"/>
      <c r="BY24" s="2"/>
      <c r="BZ24" s="2"/>
      <c r="CA24" s="2"/>
    </row>
    <row r="25" spans="1:83" ht="18">
      <c r="A25" s="1302"/>
      <c r="B25" s="1306"/>
      <c r="C25" s="681"/>
      <c r="D25" s="687"/>
      <c r="E25" s="688"/>
      <c r="F25" s="688"/>
      <c r="G25" s="687"/>
      <c r="H25" s="687"/>
      <c r="I25" s="688"/>
      <c r="J25" s="422"/>
      <c r="K25" s="469"/>
      <c r="L25" s="470"/>
      <c r="M25" s="471"/>
      <c r="N25" s="471"/>
      <c r="O25" s="470"/>
      <c r="P25" s="470"/>
      <c r="Q25" s="471"/>
      <c r="R25" s="422"/>
      <c r="S25" s="776"/>
      <c r="T25" s="791"/>
      <c r="U25" s="799"/>
      <c r="V25" s="799"/>
      <c r="W25" s="799"/>
      <c r="X25" s="791"/>
      <c r="Y25" s="791"/>
      <c r="Z25" s="786"/>
      <c r="AA25" s="400"/>
      <c r="AB25" s="558"/>
      <c r="AC25" s="544"/>
      <c r="AD25" s="544"/>
      <c r="AE25" s="544"/>
      <c r="AF25" s="571"/>
      <c r="AG25" s="571"/>
      <c r="AH25" s="585"/>
      <c r="AI25" s="556"/>
      <c r="AJ25" s="815"/>
      <c r="AK25" s="823"/>
      <c r="AL25" s="823"/>
      <c r="AM25" s="823"/>
      <c r="AN25" s="848"/>
      <c r="AO25" s="848"/>
      <c r="AP25" s="861"/>
      <c r="AQ25" s="646"/>
      <c r="AR25" s="579"/>
      <c r="AS25" s="905"/>
      <c r="AT25" s="914"/>
      <c r="AU25" s="914"/>
      <c r="AV25" s="914"/>
      <c r="AW25" s="940"/>
      <c r="AX25" s="940"/>
      <c r="AY25" s="914"/>
      <c r="AZ25" s="646"/>
      <c r="BA25" s="995"/>
      <c r="BB25" s="995"/>
      <c r="BC25" s="994"/>
      <c r="BD25" s="994"/>
      <c r="BE25" s="1007"/>
      <c r="BF25" s="1007"/>
      <c r="BG25" s="1027"/>
      <c r="BH25" s="1031"/>
      <c r="BI25" s="1112"/>
      <c r="BJ25" s="254"/>
      <c r="BK25" s="302"/>
      <c r="BL25" s="302"/>
      <c r="BM25" s="302"/>
      <c r="BN25" s="302"/>
      <c r="BO25" s="218"/>
      <c r="BP25" s="415"/>
      <c r="BQ25" s="1033"/>
      <c r="BR25" s="1067"/>
      <c r="BS25" s="1064"/>
      <c r="BT25" s="1064"/>
      <c r="BU25" s="1067"/>
      <c r="BV25" s="1067"/>
      <c r="BW25" s="1064"/>
      <c r="BX25" s="2"/>
      <c r="BY25" s="2"/>
      <c r="BZ25" s="2"/>
      <c r="CA25" s="2"/>
    </row>
    <row r="26" spans="1:83" ht="18">
      <c r="A26" s="1302"/>
      <c r="B26" s="1304" t="s">
        <v>159</v>
      </c>
      <c r="C26" s="1028" t="s">
        <v>333</v>
      </c>
      <c r="D26" s="1067" t="s">
        <v>16</v>
      </c>
      <c r="E26" s="1066" t="s">
        <v>12</v>
      </c>
      <c r="F26" s="1064"/>
      <c r="G26" s="1067" t="s">
        <v>47</v>
      </c>
      <c r="H26" s="1067" t="s">
        <v>47</v>
      </c>
      <c r="I26" s="1064" t="s">
        <v>64</v>
      </c>
      <c r="J26" s="422"/>
      <c r="K26" s="1033" t="s">
        <v>333</v>
      </c>
      <c r="L26" s="1067" t="s">
        <v>16</v>
      </c>
      <c r="M26" s="1066" t="s">
        <v>12</v>
      </c>
      <c r="N26" s="1064"/>
      <c r="O26" s="1067" t="s">
        <v>47</v>
      </c>
      <c r="P26" s="1067" t="s">
        <v>47</v>
      </c>
      <c r="Q26" s="1064" t="s">
        <v>64</v>
      </c>
      <c r="R26" s="419"/>
      <c r="S26" s="771" t="s">
        <v>368</v>
      </c>
      <c r="T26" s="792" t="s">
        <v>18</v>
      </c>
      <c r="U26" s="893" t="s">
        <v>108</v>
      </c>
      <c r="V26" s="795" t="s">
        <v>110</v>
      </c>
      <c r="W26" s="795"/>
      <c r="X26" s="792" t="s">
        <v>344</v>
      </c>
      <c r="Y26" s="792" t="s">
        <v>344</v>
      </c>
      <c r="Z26" s="781" t="s">
        <v>151</v>
      </c>
      <c r="AA26" s="422"/>
      <c r="AB26" s="1000" t="s">
        <v>78</v>
      </c>
      <c r="AC26" s="1054"/>
      <c r="AD26" s="1061"/>
      <c r="AE26" s="1061"/>
      <c r="AF26" s="1054"/>
      <c r="AG26" s="1054"/>
      <c r="AH26" s="1061"/>
      <c r="AI26" s="540"/>
      <c r="AJ26" s="1150" t="s">
        <v>429</v>
      </c>
      <c r="AK26" s="1151" t="s">
        <v>16</v>
      </c>
      <c r="AL26" s="1152" t="s">
        <v>427</v>
      </c>
      <c r="AM26" s="1153"/>
      <c r="AN26" s="1151" t="s">
        <v>434</v>
      </c>
      <c r="AO26" s="1197" t="s">
        <v>434</v>
      </c>
      <c r="AP26" s="897" t="s">
        <v>88</v>
      </c>
      <c r="AQ26" s="662"/>
      <c r="AR26" s="658"/>
      <c r="AS26" s="1033"/>
      <c r="AT26" s="1052"/>
      <c r="AU26" s="1064"/>
      <c r="AV26" s="1064"/>
      <c r="AW26" s="1067"/>
      <c r="AX26" s="1052"/>
      <c r="AY26" s="1066"/>
      <c r="AZ26" s="663"/>
      <c r="BA26" s="894" t="s">
        <v>225</v>
      </c>
      <c r="BB26" s="892" t="s">
        <v>16</v>
      </c>
      <c r="BC26" s="893" t="s">
        <v>226</v>
      </c>
      <c r="BD26" s="893"/>
      <c r="BE26" s="892" t="s">
        <v>47</v>
      </c>
      <c r="BF26" s="892" t="s">
        <v>47</v>
      </c>
      <c r="BG26" s="1061" t="s">
        <v>100</v>
      </c>
      <c r="BH26" s="1031"/>
      <c r="BI26" s="357" t="s">
        <v>447</v>
      </c>
      <c r="BJ26" s="1167" t="s">
        <v>397</v>
      </c>
      <c r="BK26" s="1167" t="s">
        <v>9</v>
      </c>
      <c r="BL26" s="1167"/>
      <c r="BM26" s="1167" t="s">
        <v>417</v>
      </c>
      <c r="BN26" s="1167" t="s">
        <v>416</v>
      </c>
      <c r="BO26" s="1167" t="s">
        <v>413</v>
      </c>
      <c r="BP26" s="417"/>
      <c r="BQ26" s="1028"/>
      <c r="BR26" s="1060"/>
      <c r="BS26" s="1061"/>
      <c r="BT26" s="1061"/>
      <c r="BU26" s="1054"/>
      <c r="BV26" s="1054"/>
      <c r="BW26" s="1061"/>
      <c r="BX26" s="2"/>
      <c r="BY26" s="2"/>
      <c r="BZ26" s="2"/>
      <c r="CA26" s="2"/>
    </row>
    <row r="27" spans="1:83" ht="18">
      <c r="A27" s="1302"/>
      <c r="B27" s="1305"/>
      <c r="C27" s="1033"/>
      <c r="D27" s="1067"/>
      <c r="E27" s="1066"/>
      <c r="F27" s="1064"/>
      <c r="G27" s="1067"/>
      <c r="H27" s="1067"/>
      <c r="I27" s="1064"/>
      <c r="J27" s="422"/>
      <c r="K27" s="476"/>
      <c r="L27" s="494"/>
      <c r="M27" s="492"/>
      <c r="N27" s="492"/>
      <c r="O27" s="494"/>
      <c r="P27" s="494"/>
      <c r="Q27" s="492"/>
      <c r="R27" s="422"/>
      <c r="S27" s="807" t="s">
        <v>70</v>
      </c>
      <c r="T27" s="801" t="s">
        <v>16</v>
      </c>
      <c r="U27" s="891" t="s">
        <v>114</v>
      </c>
      <c r="V27" s="891"/>
      <c r="W27" s="891"/>
      <c r="X27" s="801" t="s">
        <v>331</v>
      </c>
      <c r="Y27" s="801" t="s">
        <v>331</v>
      </c>
      <c r="Z27" s="806" t="s">
        <v>65</v>
      </c>
      <c r="AA27" s="422"/>
      <c r="AB27" s="1000"/>
      <c r="AC27" s="1067"/>
      <c r="AD27" s="1064"/>
      <c r="AE27" s="1064"/>
      <c r="AF27" s="1067"/>
      <c r="AG27" s="1067"/>
      <c r="AH27" s="1056"/>
      <c r="AI27" s="598"/>
      <c r="AJ27" s="1158" t="s">
        <v>345</v>
      </c>
      <c r="AK27" s="809" t="s">
        <v>350</v>
      </c>
      <c r="AL27" s="806" t="s">
        <v>113</v>
      </c>
      <c r="AM27" s="806"/>
      <c r="AN27" s="1221" t="s">
        <v>435</v>
      </c>
      <c r="AO27" s="809" t="s">
        <v>435</v>
      </c>
      <c r="AP27" s="891" t="s">
        <v>134</v>
      </c>
      <c r="AQ27" s="1064"/>
      <c r="AR27" s="641"/>
      <c r="AS27" s="983"/>
      <c r="AT27" s="986"/>
      <c r="AU27" s="983"/>
      <c r="AV27" s="983"/>
      <c r="AW27" s="986"/>
      <c r="AX27" s="986"/>
      <c r="AY27" s="983"/>
      <c r="AZ27" s="662"/>
      <c r="BA27" s="1018"/>
      <c r="BB27" s="1021"/>
      <c r="BC27" s="1018"/>
      <c r="BD27" s="1018"/>
      <c r="BE27" s="1021"/>
      <c r="BF27" s="1021"/>
      <c r="BG27" s="1064"/>
      <c r="BH27" s="1031"/>
      <c r="BI27" s="1150" t="s">
        <v>390</v>
      </c>
      <c r="BJ27" s="1162" t="s">
        <v>397</v>
      </c>
      <c r="BK27" s="1153" t="s">
        <v>8</v>
      </c>
      <c r="BL27" s="1153"/>
      <c r="BM27" s="1153" t="s">
        <v>416</v>
      </c>
      <c r="BN27" s="1153" t="s">
        <v>417</v>
      </c>
      <c r="BO27" s="1153" t="s">
        <v>188</v>
      </c>
      <c r="BP27" s="417"/>
      <c r="BQ27" s="1070"/>
      <c r="BR27" s="1067"/>
      <c r="BS27" s="1066"/>
      <c r="BT27" s="1071"/>
      <c r="BU27" s="1067"/>
      <c r="BV27" s="1067"/>
      <c r="BW27" s="1030"/>
      <c r="BX27" s="2"/>
      <c r="BY27" s="2"/>
      <c r="BZ27" s="2"/>
      <c r="CA27" s="2"/>
    </row>
    <row r="28" spans="1:83" s="215" customFormat="1" ht="18">
      <c r="A28" s="1302"/>
      <c r="B28" s="1305"/>
      <c r="C28" s="696"/>
      <c r="D28" s="758"/>
      <c r="E28" s="755"/>
      <c r="F28" s="755"/>
      <c r="G28" s="758"/>
      <c r="H28" s="758"/>
      <c r="I28" s="745"/>
      <c r="J28" s="417"/>
      <c r="K28" s="1033"/>
      <c r="L28" s="1067"/>
      <c r="M28" s="1066"/>
      <c r="N28" s="1064"/>
      <c r="O28" s="1067"/>
      <c r="P28" s="1067"/>
      <c r="Q28" s="1064"/>
      <c r="R28" s="417"/>
      <c r="S28" s="1158" t="s">
        <v>285</v>
      </c>
      <c r="T28" s="809" t="s">
        <v>18</v>
      </c>
      <c r="U28" s="806" t="s">
        <v>115</v>
      </c>
      <c r="V28" s="806" t="s">
        <v>107</v>
      </c>
      <c r="W28" s="806"/>
      <c r="X28" s="809" t="s">
        <v>344</v>
      </c>
      <c r="Y28" s="809" t="s">
        <v>344</v>
      </c>
      <c r="Z28" s="806" t="s">
        <v>252</v>
      </c>
      <c r="AA28" s="1064"/>
      <c r="AB28" s="557"/>
      <c r="AC28" s="547"/>
      <c r="AD28" s="615"/>
      <c r="AE28" s="615"/>
      <c r="AF28" s="618"/>
      <c r="AG28" s="618"/>
      <c r="AH28" s="609"/>
      <c r="AI28" s="554"/>
      <c r="AJ28" s="832"/>
      <c r="AK28" s="825"/>
      <c r="AL28" s="887"/>
      <c r="AM28" s="887"/>
      <c r="AN28" s="890"/>
      <c r="AO28" s="890"/>
      <c r="AP28" s="879"/>
      <c r="AQ28" s="662"/>
      <c r="AR28" s="641"/>
      <c r="AS28" s="915"/>
      <c r="AT28" s="971"/>
      <c r="AU28" s="983"/>
      <c r="AV28" s="983"/>
      <c r="AW28" s="986"/>
      <c r="AX28" s="971"/>
      <c r="AY28" s="985"/>
      <c r="AZ28" s="663"/>
      <c r="BA28" s="1018"/>
      <c r="BB28" s="997"/>
      <c r="BC28" s="1018"/>
      <c r="BD28" s="1018"/>
      <c r="BE28" s="1021"/>
      <c r="BF28" s="1021"/>
      <c r="BG28" s="1064"/>
      <c r="BH28" s="1031"/>
      <c r="BI28" s="50"/>
      <c r="BJ28" s="291"/>
      <c r="BK28" s="237"/>
      <c r="BL28" s="237"/>
      <c r="BM28" s="237"/>
      <c r="BN28" s="237"/>
      <c r="BO28" s="237"/>
      <c r="BP28" s="417"/>
      <c r="BQ28" s="1033"/>
      <c r="BR28" s="1067"/>
      <c r="BS28" s="1066"/>
      <c r="BT28" s="1066"/>
      <c r="BU28" s="1067"/>
      <c r="BV28" s="1067"/>
      <c r="BW28" s="1030"/>
      <c r="BX28" s="2"/>
      <c r="BY28" s="2"/>
      <c r="BZ28" s="2"/>
      <c r="CA28" s="2"/>
      <c r="CB28" s="4"/>
      <c r="CC28" s="4"/>
      <c r="CD28" s="4"/>
      <c r="CE28" s="4"/>
    </row>
    <row r="29" spans="1:83" ht="18">
      <c r="A29" s="1302"/>
      <c r="B29" s="1305"/>
      <c r="C29" s="444"/>
      <c r="D29" s="461"/>
      <c r="E29" s="459"/>
      <c r="F29" s="459"/>
      <c r="G29" s="461"/>
      <c r="H29" s="461"/>
      <c r="I29" s="456"/>
      <c r="J29" s="417"/>
      <c r="K29" s="476"/>
      <c r="L29" s="494"/>
      <c r="M29" s="492"/>
      <c r="N29" s="492"/>
      <c r="O29" s="494"/>
      <c r="P29" s="494"/>
      <c r="Q29" s="489"/>
      <c r="R29" s="417"/>
      <c r="S29" s="776"/>
      <c r="T29" s="791"/>
      <c r="U29" s="799"/>
      <c r="V29" s="799"/>
      <c r="W29" s="799"/>
      <c r="X29" s="791"/>
      <c r="Y29" s="791"/>
      <c r="Z29" s="786"/>
      <c r="AA29" s="400"/>
      <c r="AB29" s="557"/>
      <c r="AC29" s="618"/>
      <c r="AD29" s="615"/>
      <c r="AE29" s="615"/>
      <c r="AF29" s="618"/>
      <c r="AG29" s="618"/>
      <c r="AH29" s="609"/>
      <c r="AI29" s="556"/>
      <c r="AJ29" s="824"/>
      <c r="AK29" s="890"/>
      <c r="AL29" s="887"/>
      <c r="AM29" s="887"/>
      <c r="AN29" s="890"/>
      <c r="AO29" s="890"/>
      <c r="AP29" s="879"/>
      <c r="AQ29" s="662"/>
      <c r="AR29" s="641"/>
      <c r="AS29" s="915"/>
      <c r="AT29" s="986"/>
      <c r="AU29" s="983"/>
      <c r="AV29" s="983"/>
      <c r="AW29" s="986"/>
      <c r="AX29" s="986"/>
      <c r="AY29" s="983"/>
      <c r="AZ29" s="662"/>
      <c r="BA29" s="996"/>
      <c r="BB29" s="1021"/>
      <c r="BC29" s="1018"/>
      <c r="BD29" s="1018"/>
      <c r="BE29" s="1021"/>
      <c r="BF29" s="1021"/>
      <c r="BG29" s="1064"/>
      <c r="BH29" s="1031"/>
      <c r="BI29" s="50"/>
      <c r="BJ29" s="1118"/>
      <c r="BK29" s="50"/>
      <c r="BL29" s="50"/>
      <c r="BM29" s="50"/>
      <c r="BN29" s="50"/>
      <c r="BO29" s="50"/>
      <c r="BP29" s="414"/>
      <c r="BQ29" s="1033"/>
      <c r="BR29" s="1034"/>
      <c r="BS29" s="1064"/>
      <c r="BT29" s="1064"/>
      <c r="BU29" s="1067"/>
      <c r="BV29" s="1024"/>
      <c r="BW29" s="1064"/>
      <c r="BX29" s="2"/>
      <c r="BY29" s="2"/>
      <c r="BZ29" s="2"/>
      <c r="CA29" s="2"/>
    </row>
    <row r="30" spans="1:83" ht="18">
      <c r="A30" s="1302"/>
      <c r="B30" s="1306"/>
      <c r="C30" s="444"/>
      <c r="D30" s="461"/>
      <c r="E30" s="459"/>
      <c r="F30" s="459"/>
      <c r="G30" s="461"/>
      <c r="H30" s="461"/>
      <c r="I30" s="456"/>
      <c r="J30" s="417"/>
      <c r="K30" s="476"/>
      <c r="L30" s="494"/>
      <c r="M30" s="492"/>
      <c r="N30" s="492"/>
      <c r="O30" s="494"/>
      <c r="P30" s="494"/>
      <c r="Q30" s="489"/>
      <c r="R30" s="417"/>
      <c r="S30" s="776"/>
      <c r="T30" s="791"/>
      <c r="U30" s="799"/>
      <c r="V30" s="799"/>
      <c r="W30" s="799"/>
      <c r="X30" s="791"/>
      <c r="Y30" s="791"/>
      <c r="Z30" s="786"/>
      <c r="AA30" s="400"/>
      <c r="AB30" s="558"/>
      <c r="AC30" s="536"/>
      <c r="AD30" s="537"/>
      <c r="AE30" s="537"/>
      <c r="AF30" s="536"/>
      <c r="AG30" s="536"/>
      <c r="AH30" s="553"/>
      <c r="AI30" s="556"/>
      <c r="AJ30" s="815"/>
      <c r="AK30" s="816"/>
      <c r="AL30" s="817"/>
      <c r="AM30" s="817"/>
      <c r="AN30" s="816"/>
      <c r="AO30" s="816"/>
      <c r="AP30" s="829"/>
      <c r="AQ30" s="662"/>
      <c r="AR30" s="641"/>
      <c r="AS30" s="905"/>
      <c r="AT30" s="906"/>
      <c r="AU30" s="907"/>
      <c r="AV30" s="907"/>
      <c r="AW30" s="906"/>
      <c r="AX30" s="906"/>
      <c r="AY30" s="907"/>
      <c r="AZ30" s="662"/>
      <c r="BA30" s="988"/>
      <c r="BB30" s="989"/>
      <c r="BC30" s="990"/>
      <c r="BD30" s="990"/>
      <c r="BE30" s="989"/>
      <c r="BF30" s="989"/>
      <c r="BG30" s="1027"/>
      <c r="BH30" s="1031"/>
      <c r="BI30" s="1112"/>
      <c r="BJ30" s="254"/>
      <c r="BK30" s="302"/>
      <c r="BL30" s="302"/>
      <c r="BM30" s="302"/>
      <c r="BN30" s="302"/>
      <c r="BO30" s="302"/>
      <c r="BP30" s="414"/>
      <c r="BQ30" s="1033"/>
      <c r="BR30" s="1052"/>
      <c r="BS30" s="1066"/>
      <c r="BT30" s="1066"/>
      <c r="BU30" s="1052"/>
      <c r="BV30" s="1052"/>
      <c r="BW30" s="1030"/>
      <c r="BX30" s="2"/>
      <c r="BY30" s="2"/>
      <c r="BZ30" s="2"/>
      <c r="CA30" s="2"/>
    </row>
    <row r="31" spans="1:83" ht="18">
      <c r="A31" s="1302"/>
      <c r="B31" s="1304" t="s">
        <v>160</v>
      </c>
      <c r="C31" s="894"/>
      <c r="D31" s="892"/>
      <c r="E31" s="893"/>
      <c r="F31" s="893"/>
      <c r="G31" s="892"/>
      <c r="H31" s="892"/>
      <c r="I31" s="893"/>
      <c r="J31" s="422"/>
      <c r="K31" s="472"/>
      <c r="L31" s="488"/>
      <c r="M31" s="490"/>
      <c r="N31" s="490"/>
      <c r="O31" s="488"/>
      <c r="P31" s="488"/>
      <c r="Q31" s="490"/>
      <c r="R31" s="419"/>
      <c r="S31" s="1183"/>
      <c r="T31" s="1184"/>
      <c r="U31" s="1210"/>
      <c r="V31" s="1210"/>
      <c r="W31" s="1210"/>
      <c r="X31" s="1184"/>
      <c r="Y31" s="1184"/>
      <c r="Z31" s="1210"/>
      <c r="AA31" s="790"/>
      <c r="AB31" s="400"/>
      <c r="AC31" s="1028"/>
      <c r="AD31" s="1060"/>
      <c r="AE31" s="1061"/>
      <c r="AF31" s="1061"/>
      <c r="AG31" s="1054"/>
      <c r="AH31" s="1054"/>
      <c r="AI31" s="1061"/>
      <c r="AJ31" s="540"/>
      <c r="AK31" s="881"/>
      <c r="AL31" s="881"/>
      <c r="AM31" s="881"/>
      <c r="AN31" s="881"/>
      <c r="AO31" s="881"/>
      <c r="AP31" s="881"/>
      <c r="AQ31" s="882"/>
      <c r="AR31" s="662"/>
      <c r="AS31" s="601"/>
      <c r="AT31" s="977"/>
      <c r="AU31" s="977"/>
      <c r="AV31" s="977"/>
      <c r="AW31" s="977"/>
      <c r="AX31" s="977"/>
      <c r="AY31" s="977"/>
      <c r="AZ31" s="978"/>
      <c r="BA31" s="894" t="s">
        <v>225</v>
      </c>
      <c r="BB31" s="892" t="s">
        <v>16</v>
      </c>
      <c r="BC31" s="893" t="s">
        <v>226</v>
      </c>
      <c r="BD31" s="893"/>
      <c r="BE31" s="892" t="s">
        <v>47</v>
      </c>
      <c r="BF31" s="892" t="s">
        <v>47</v>
      </c>
      <c r="BG31" s="1061" t="s">
        <v>100</v>
      </c>
      <c r="BH31" s="1031"/>
      <c r="BI31" s="1169" t="s">
        <v>378</v>
      </c>
      <c r="BJ31" s="1167" t="s">
        <v>18</v>
      </c>
      <c r="BK31" s="1167" t="s">
        <v>248</v>
      </c>
      <c r="BL31" s="1167" t="s">
        <v>104</v>
      </c>
      <c r="BM31" s="1167" t="s">
        <v>47</v>
      </c>
      <c r="BN31" s="1167" t="s">
        <v>47</v>
      </c>
      <c r="BO31" s="1167" t="s">
        <v>90</v>
      </c>
      <c r="BP31" s="401"/>
      <c r="BQ31" s="1028"/>
      <c r="BR31" s="1054"/>
      <c r="BS31" s="1061"/>
      <c r="BT31" s="1073"/>
      <c r="BU31" s="1054"/>
      <c r="BV31" s="1054"/>
      <c r="BW31" s="1061"/>
      <c r="BX31" s="2"/>
      <c r="BY31" s="2"/>
      <c r="BZ31" s="2"/>
      <c r="CA31" s="2"/>
    </row>
    <row r="32" spans="1:83" ht="18">
      <c r="A32" s="1302"/>
      <c r="B32" s="1305"/>
      <c r="C32" s="444"/>
      <c r="D32" s="461"/>
      <c r="E32" s="459"/>
      <c r="F32" s="459"/>
      <c r="G32" s="461"/>
      <c r="H32" s="461"/>
      <c r="I32" s="459"/>
      <c r="J32" s="422"/>
      <c r="K32" s="476"/>
      <c r="L32" s="494"/>
      <c r="M32" s="492"/>
      <c r="N32" s="492"/>
      <c r="O32" s="494"/>
      <c r="P32" s="494"/>
      <c r="Q32" s="492"/>
      <c r="R32" s="422"/>
      <c r="S32" s="776"/>
      <c r="T32" s="800"/>
      <c r="U32" s="797"/>
      <c r="V32" s="797"/>
      <c r="W32" s="797"/>
      <c r="X32" s="800"/>
      <c r="Y32" s="800"/>
      <c r="Z32" s="793"/>
      <c r="AA32" s="422"/>
      <c r="AB32" s="1000"/>
      <c r="AC32" s="1067"/>
      <c r="AD32" s="1066"/>
      <c r="AE32" s="1066"/>
      <c r="AF32" s="1052"/>
      <c r="AG32" s="1052"/>
      <c r="AH32" s="1056"/>
      <c r="AI32" s="598"/>
      <c r="AJ32" s="834"/>
      <c r="AK32" s="826"/>
      <c r="AL32" s="834"/>
      <c r="AM32" s="834"/>
      <c r="AN32" s="826"/>
      <c r="AO32" s="826"/>
      <c r="AP32" s="838"/>
      <c r="AQ32" s="644"/>
      <c r="AR32" s="600"/>
      <c r="AS32" s="925"/>
      <c r="AT32" s="917"/>
      <c r="AU32" s="925"/>
      <c r="AV32" s="925"/>
      <c r="AW32" s="917"/>
      <c r="AX32" s="917"/>
      <c r="AY32" s="925"/>
      <c r="AZ32" s="644"/>
      <c r="BA32" s="996"/>
      <c r="BB32" s="997"/>
      <c r="BC32" s="1018"/>
      <c r="BD32" s="1018"/>
      <c r="BE32" s="1021"/>
      <c r="BF32" s="1021"/>
      <c r="BG32" s="1064"/>
      <c r="BH32" s="1031"/>
      <c r="BI32" s="50"/>
      <c r="BJ32" s="291"/>
      <c r="BK32" s="237"/>
      <c r="BL32" s="237"/>
      <c r="BM32" s="237"/>
      <c r="BN32" s="237"/>
      <c r="BO32" s="237"/>
      <c r="BP32" s="416"/>
      <c r="BQ32" s="1033"/>
      <c r="BR32" s="1067"/>
      <c r="BS32" s="1064"/>
      <c r="BT32" s="1064"/>
      <c r="BU32" s="1067"/>
      <c r="BV32" s="1067"/>
      <c r="BW32" s="1029"/>
      <c r="BX32" s="2"/>
      <c r="BY32" s="2"/>
      <c r="BZ32" s="2"/>
      <c r="CA32" s="2"/>
    </row>
    <row r="33" spans="1:83" s="215" customFormat="1" ht="18">
      <c r="A33" s="1302"/>
      <c r="B33" s="1305"/>
      <c r="C33" s="444"/>
      <c r="D33" s="461"/>
      <c r="E33" s="459"/>
      <c r="F33" s="459"/>
      <c r="G33" s="461"/>
      <c r="H33" s="461"/>
      <c r="I33" s="459"/>
      <c r="J33" s="422"/>
      <c r="K33" s="476"/>
      <c r="L33" s="494"/>
      <c r="M33" s="492"/>
      <c r="N33" s="492"/>
      <c r="O33" s="494"/>
      <c r="P33" s="494"/>
      <c r="Q33" s="492"/>
      <c r="R33" s="417"/>
      <c r="S33" s="794"/>
      <c r="T33" s="800"/>
      <c r="U33" s="797"/>
      <c r="V33" s="797"/>
      <c r="W33" s="797"/>
      <c r="X33" s="800"/>
      <c r="Y33" s="800"/>
      <c r="Z33" s="793"/>
      <c r="AA33" s="422"/>
      <c r="AB33" s="569"/>
      <c r="AC33" s="549"/>
      <c r="AD33" s="559"/>
      <c r="AE33" s="559"/>
      <c r="AF33" s="549"/>
      <c r="AG33" s="549"/>
      <c r="AH33" s="562"/>
      <c r="AI33" s="598"/>
      <c r="AJ33" s="834"/>
      <c r="AK33" s="826"/>
      <c r="AL33" s="834"/>
      <c r="AM33" s="834"/>
      <c r="AN33" s="826"/>
      <c r="AO33" s="826"/>
      <c r="AP33" s="838"/>
      <c r="AQ33" s="644"/>
      <c r="AR33" s="600"/>
      <c r="AS33" s="925"/>
      <c r="AT33" s="917"/>
      <c r="AU33" s="925"/>
      <c r="AV33" s="925"/>
      <c r="AW33" s="917"/>
      <c r="AX33" s="917"/>
      <c r="AY33" s="925"/>
      <c r="AZ33" s="644"/>
      <c r="BA33" s="996"/>
      <c r="BB33" s="997"/>
      <c r="BC33" s="1018"/>
      <c r="BD33" s="1018"/>
      <c r="BE33" s="1021"/>
      <c r="BF33" s="1021"/>
      <c r="BG33" s="1064"/>
      <c r="BH33" s="1031"/>
      <c r="BI33" s="50"/>
      <c r="BJ33" s="291"/>
      <c r="BK33" s="237"/>
      <c r="BL33" s="237"/>
      <c r="BM33" s="237"/>
      <c r="BN33" s="237"/>
      <c r="BO33" s="237"/>
      <c r="BP33" s="416"/>
      <c r="BQ33" s="1065"/>
      <c r="BR33" s="1052"/>
      <c r="BS33" s="1066"/>
      <c r="BT33" s="1066"/>
      <c r="BU33" s="1052"/>
      <c r="BV33" s="1052"/>
      <c r="BW33" s="1030"/>
      <c r="BX33" s="2"/>
      <c r="BY33" s="2"/>
      <c r="BZ33" s="2"/>
      <c r="CA33" s="2"/>
      <c r="CB33" s="4"/>
      <c r="CC33" s="4"/>
      <c r="CD33" s="4"/>
      <c r="CE33" s="4"/>
    </row>
    <row r="34" spans="1:83" ht="18">
      <c r="A34" s="1302"/>
      <c r="B34" s="1305"/>
      <c r="C34" s="444"/>
      <c r="D34" s="461"/>
      <c r="E34" s="459"/>
      <c r="F34" s="459"/>
      <c r="G34" s="461"/>
      <c r="H34" s="461"/>
      <c r="I34" s="459"/>
      <c r="J34" s="422"/>
      <c r="K34" s="476"/>
      <c r="L34" s="494"/>
      <c r="M34" s="492"/>
      <c r="N34" s="492"/>
      <c r="O34" s="494"/>
      <c r="P34" s="494"/>
      <c r="Q34" s="492"/>
      <c r="R34" s="417"/>
      <c r="S34" s="794"/>
      <c r="T34" s="800"/>
      <c r="U34" s="797"/>
      <c r="V34" s="797"/>
      <c r="W34" s="797"/>
      <c r="X34" s="800"/>
      <c r="Y34" s="800"/>
      <c r="Z34" s="793"/>
      <c r="AA34" s="422"/>
      <c r="AB34" s="599"/>
      <c r="AC34" s="570"/>
      <c r="AD34" s="614"/>
      <c r="AE34" s="614"/>
      <c r="AF34" s="570"/>
      <c r="AG34" s="570"/>
      <c r="AH34" s="565"/>
      <c r="AI34" s="540"/>
      <c r="AJ34" s="847"/>
      <c r="AK34" s="846"/>
      <c r="AL34" s="886"/>
      <c r="AM34" s="886"/>
      <c r="AN34" s="846"/>
      <c r="AO34" s="846"/>
      <c r="AP34" s="842"/>
      <c r="AQ34" s="661"/>
      <c r="AR34" s="611"/>
      <c r="AS34" s="939"/>
      <c r="AT34" s="938"/>
      <c r="AU34" s="982"/>
      <c r="AV34" s="982"/>
      <c r="AW34" s="938"/>
      <c r="AX34" s="938"/>
      <c r="AY34" s="982"/>
      <c r="AZ34" s="661"/>
      <c r="BA34" s="1006"/>
      <c r="BB34" s="1006"/>
      <c r="BC34" s="1006"/>
      <c r="BD34" s="1006"/>
      <c r="BE34" s="1011"/>
      <c r="BF34" s="1011"/>
      <c r="BG34" s="1064"/>
      <c r="BH34" s="1031"/>
      <c r="BI34" s="50"/>
      <c r="BJ34" s="291"/>
      <c r="BK34" s="237"/>
      <c r="BL34" s="237"/>
      <c r="BM34" s="237"/>
      <c r="BN34" s="237"/>
      <c r="BO34" s="237"/>
      <c r="BP34" s="402"/>
      <c r="BQ34" s="1033"/>
      <c r="BR34" s="1067"/>
      <c r="BS34" s="1064"/>
      <c r="BT34" s="1064"/>
      <c r="BU34" s="1067"/>
      <c r="BV34" s="1067"/>
      <c r="BW34" s="1064"/>
      <c r="BX34" s="2"/>
      <c r="BY34" s="2"/>
      <c r="BZ34" s="2"/>
      <c r="CA34" s="2"/>
    </row>
    <row r="35" spans="1:83" ht="18">
      <c r="A35" s="1303"/>
      <c r="B35" s="1306"/>
      <c r="C35" s="437"/>
      <c r="D35" s="438"/>
      <c r="E35" s="439"/>
      <c r="F35" s="439"/>
      <c r="G35" s="438"/>
      <c r="H35" s="438"/>
      <c r="I35" s="439"/>
      <c r="J35" s="422"/>
      <c r="K35" s="469"/>
      <c r="L35" s="470"/>
      <c r="M35" s="471"/>
      <c r="N35" s="471"/>
      <c r="O35" s="470"/>
      <c r="P35" s="470"/>
      <c r="Q35" s="471"/>
      <c r="R35" s="405"/>
      <c r="S35" s="780"/>
      <c r="T35" s="769"/>
      <c r="U35" s="770"/>
      <c r="V35" s="770"/>
      <c r="W35" s="770"/>
      <c r="X35" s="769"/>
      <c r="Y35" s="769"/>
      <c r="Z35" s="779"/>
      <c r="AA35" s="422"/>
      <c r="AB35" s="567"/>
      <c r="AC35" s="550"/>
      <c r="AD35" s="563"/>
      <c r="AE35" s="563"/>
      <c r="AF35" s="550"/>
      <c r="AG35" s="550"/>
      <c r="AH35" s="566"/>
      <c r="AI35" s="540"/>
      <c r="AJ35" s="839"/>
      <c r="AK35" s="827"/>
      <c r="AL35" s="840"/>
      <c r="AM35" s="840"/>
      <c r="AN35" s="827"/>
      <c r="AO35" s="827"/>
      <c r="AP35" s="843"/>
      <c r="AQ35" s="661"/>
      <c r="AR35" s="611"/>
      <c r="AS35" s="931"/>
      <c r="AT35" s="918"/>
      <c r="AU35" s="932"/>
      <c r="AV35" s="932"/>
      <c r="AW35" s="918"/>
      <c r="AX35" s="918"/>
      <c r="AY35" s="932"/>
      <c r="AZ35" s="661"/>
      <c r="BA35" s="995"/>
      <c r="BB35" s="995"/>
      <c r="BC35" s="995"/>
      <c r="BD35" s="995"/>
      <c r="BE35" s="1007"/>
      <c r="BF35" s="1007"/>
      <c r="BG35" s="1027"/>
      <c r="BH35" s="1031"/>
      <c r="BI35" s="1112"/>
      <c r="BJ35" s="254"/>
      <c r="BK35" s="302"/>
      <c r="BL35" s="302"/>
      <c r="BM35" s="302"/>
      <c r="BN35" s="302"/>
      <c r="BO35" s="302"/>
      <c r="BP35" s="402"/>
      <c r="BQ35" s="1037"/>
      <c r="BR35" s="1026"/>
      <c r="BS35" s="1027"/>
      <c r="BT35" s="1027"/>
      <c r="BU35" s="1026"/>
      <c r="BV35" s="1026"/>
      <c r="BW35" s="1027"/>
      <c r="BX35" s="2"/>
      <c r="BY35" s="2"/>
      <c r="BZ35" s="2"/>
      <c r="CA35" s="2"/>
    </row>
    <row r="36" spans="1:83" ht="18">
      <c r="A36" s="434"/>
      <c r="B36" s="430"/>
      <c r="C36" s="447"/>
      <c r="D36" s="445"/>
      <c r="E36" s="447"/>
      <c r="F36" s="447"/>
      <c r="G36" s="445"/>
      <c r="H36" s="445"/>
      <c r="I36" s="447"/>
      <c r="J36" s="401"/>
      <c r="K36" s="479"/>
      <c r="L36" s="477"/>
      <c r="M36" s="479"/>
      <c r="N36" s="479"/>
      <c r="O36" s="477"/>
      <c r="P36" s="477"/>
      <c r="Q36" s="479"/>
      <c r="R36" s="408"/>
      <c r="S36" s="783"/>
      <c r="T36" s="778"/>
      <c r="U36" s="782"/>
      <c r="V36" s="782"/>
      <c r="W36" s="782"/>
      <c r="X36" s="778"/>
      <c r="Y36" s="778"/>
      <c r="Z36" s="782"/>
      <c r="AA36" s="422"/>
      <c r="AB36" s="561"/>
      <c r="AC36" s="551"/>
      <c r="AD36" s="560"/>
      <c r="AE36" s="560"/>
      <c r="AF36" s="551"/>
      <c r="AG36" s="551"/>
      <c r="AH36" s="560"/>
      <c r="AI36" s="556"/>
      <c r="AJ36" s="836"/>
      <c r="AK36" s="828"/>
      <c r="AL36" s="835"/>
      <c r="AM36" s="835"/>
      <c r="AN36" s="828"/>
      <c r="AO36" s="828"/>
      <c r="AP36" s="835"/>
      <c r="AQ36" s="662"/>
      <c r="AR36" s="542"/>
      <c r="AS36" s="927"/>
      <c r="AT36" s="919"/>
      <c r="AU36" s="926"/>
      <c r="AV36" s="926"/>
      <c r="AW36" s="919"/>
      <c r="AX36" s="919"/>
      <c r="AY36" s="926"/>
      <c r="AZ36" s="662"/>
      <c r="BA36" s="1002"/>
      <c r="BB36" s="998"/>
      <c r="BC36" s="1002"/>
      <c r="BD36" s="1002"/>
      <c r="BE36" s="998"/>
      <c r="BF36" s="998"/>
      <c r="BG36" s="1206"/>
      <c r="BH36" s="628"/>
      <c r="BI36" s="1207"/>
      <c r="BJ36" s="1120"/>
      <c r="BK36" s="1128"/>
      <c r="BL36" s="1128"/>
      <c r="BM36" s="1128"/>
      <c r="BN36" s="1128"/>
      <c r="BO36" s="236"/>
      <c r="BP36" s="401"/>
      <c r="BQ36" s="761"/>
      <c r="BR36" s="1041"/>
      <c r="BS36" s="1041"/>
      <c r="BT36" s="1041"/>
      <c r="BU36" s="1041"/>
      <c r="BV36" s="1041"/>
      <c r="BW36" s="1022"/>
      <c r="BX36" s="2"/>
      <c r="BY36" s="2"/>
      <c r="BZ36" s="2"/>
      <c r="CA36" s="2"/>
    </row>
    <row r="37" spans="1:83" ht="18" customHeight="1">
      <c r="A37" s="1301" t="s">
        <v>50</v>
      </c>
      <c r="B37" s="1304" t="s">
        <v>155</v>
      </c>
      <c r="C37" s="894" t="s">
        <v>162</v>
      </c>
      <c r="D37" s="892" t="s">
        <v>199</v>
      </c>
      <c r="E37" s="893" t="s">
        <v>14</v>
      </c>
      <c r="F37" s="893"/>
      <c r="G37" s="892" t="s">
        <v>47</v>
      </c>
      <c r="H37" s="892" t="s">
        <v>47</v>
      </c>
      <c r="I37" s="806" t="s">
        <v>100</v>
      </c>
      <c r="J37" s="417"/>
      <c r="K37" s="894" t="s">
        <v>162</v>
      </c>
      <c r="L37" s="892" t="s">
        <v>199</v>
      </c>
      <c r="M37" s="893" t="s">
        <v>14</v>
      </c>
      <c r="N37" s="893"/>
      <c r="O37" s="892" t="s">
        <v>47</v>
      </c>
      <c r="P37" s="892" t="s">
        <v>47</v>
      </c>
      <c r="Q37" s="806" t="s">
        <v>100</v>
      </c>
      <c r="R37" s="417"/>
      <c r="S37" s="776" t="s">
        <v>171</v>
      </c>
      <c r="T37" s="896" t="s">
        <v>199</v>
      </c>
      <c r="U37" s="797" t="s">
        <v>115</v>
      </c>
      <c r="V37" s="797"/>
      <c r="W37" s="797"/>
      <c r="X37" s="800" t="s">
        <v>344</v>
      </c>
      <c r="Y37" s="800" t="s">
        <v>344</v>
      </c>
      <c r="Z37" s="806" t="s">
        <v>88</v>
      </c>
      <c r="AA37" s="422"/>
      <c r="AB37" s="705" t="s">
        <v>239</v>
      </c>
      <c r="AC37" s="758" t="s">
        <v>16</v>
      </c>
      <c r="AD37" s="755" t="s">
        <v>114</v>
      </c>
      <c r="AE37" s="755"/>
      <c r="AF37" s="758" t="s">
        <v>349</v>
      </c>
      <c r="AG37" s="758" t="s">
        <v>349</v>
      </c>
      <c r="AH37" s="806" t="s">
        <v>133</v>
      </c>
      <c r="AI37" s="556"/>
      <c r="AJ37" s="1149" t="s">
        <v>239</v>
      </c>
      <c r="AK37" s="801" t="s">
        <v>16</v>
      </c>
      <c r="AL37" s="891" t="s">
        <v>114</v>
      </c>
      <c r="AM37" s="891"/>
      <c r="AN37" s="801" t="s">
        <v>434</v>
      </c>
      <c r="AO37" s="801" t="s">
        <v>434</v>
      </c>
      <c r="AP37" s="806" t="s">
        <v>133</v>
      </c>
      <c r="AQ37" s="755"/>
      <c r="AR37" s="738"/>
      <c r="AS37" s="984"/>
      <c r="AT37" s="971"/>
      <c r="AU37" s="985"/>
      <c r="AV37" s="985"/>
      <c r="AW37" s="971"/>
      <c r="AX37" s="971"/>
      <c r="AY37" s="985"/>
      <c r="AZ37" s="757"/>
      <c r="BA37" s="894"/>
      <c r="BB37" s="892"/>
      <c r="BC37" s="893"/>
      <c r="BD37" s="893"/>
      <c r="BE37" s="892"/>
      <c r="BF37" s="892"/>
      <c r="BG37" s="893"/>
      <c r="BH37" s="1208"/>
      <c r="BI37" s="357" t="s">
        <v>375</v>
      </c>
      <c r="BJ37" s="338" t="s">
        <v>395</v>
      </c>
      <c r="BK37" s="336" t="s">
        <v>140</v>
      </c>
      <c r="BL37" s="336"/>
      <c r="BM37" s="336" t="s">
        <v>47</v>
      </c>
      <c r="BN37" s="336" t="s">
        <v>47</v>
      </c>
      <c r="BO37" s="336" t="s">
        <v>87</v>
      </c>
      <c r="BP37" s="755"/>
      <c r="BQ37" s="1023"/>
      <c r="BR37" s="683"/>
      <c r="BS37" s="1038"/>
      <c r="BT37" s="1038"/>
      <c r="BU37" s="683"/>
      <c r="BV37" s="683"/>
      <c r="BW37" s="1061"/>
      <c r="BX37" s="2"/>
      <c r="BY37" s="2"/>
      <c r="BZ37" s="2"/>
      <c r="CA37" s="2"/>
    </row>
    <row r="38" spans="1:83" ht="18">
      <c r="A38" s="1302"/>
      <c r="B38" s="1305"/>
      <c r="C38" s="807" t="s">
        <v>163</v>
      </c>
      <c r="D38" s="1067"/>
      <c r="E38" s="1064"/>
      <c r="F38" s="1064"/>
      <c r="G38" s="1067"/>
      <c r="H38" s="1067"/>
      <c r="I38" s="1148"/>
      <c r="J38" s="363"/>
      <c r="K38" s="807" t="s">
        <v>163</v>
      </c>
      <c r="L38" s="1067"/>
      <c r="M38" s="1064"/>
      <c r="N38" s="1064"/>
      <c r="O38" s="1067"/>
      <c r="P38" s="1067"/>
      <c r="Q38" s="1148"/>
      <c r="R38" s="363"/>
      <c r="S38" s="776"/>
      <c r="T38" s="800"/>
      <c r="U38" s="797"/>
      <c r="V38" s="797"/>
      <c r="W38" s="797"/>
      <c r="X38" s="800"/>
      <c r="Y38" s="800"/>
      <c r="Z38" s="793"/>
      <c r="AA38" s="400"/>
      <c r="AB38" s="1149" t="s">
        <v>287</v>
      </c>
      <c r="AC38" s="801" t="s">
        <v>16</v>
      </c>
      <c r="AD38" s="891" t="s">
        <v>108</v>
      </c>
      <c r="AE38" s="891"/>
      <c r="AF38" s="801" t="s">
        <v>347</v>
      </c>
      <c r="AG38" s="801" t="s">
        <v>347</v>
      </c>
      <c r="AH38" s="806" t="s">
        <v>134</v>
      </c>
      <c r="AI38" s="554"/>
      <c r="AJ38" s="887"/>
      <c r="AK38" s="890"/>
      <c r="AL38" s="887"/>
      <c r="AM38" s="887"/>
      <c r="AN38" s="890"/>
      <c r="AO38" s="890"/>
      <c r="AP38" s="879"/>
      <c r="AQ38" s="755"/>
      <c r="AR38" s="690"/>
      <c r="AS38" s="983"/>
      <c r="AT38" s="986"/>
      <c r="AU38" s="983"/>
      <c r="AV38" s="983"/>
      <c r="AW38" s="986"/>
      <c r="AX38" s="986"/>
      <c r="AY38" s="975"/>
      <c r="AZ38" s="755"/>
      <c r="BA38" s="996"/>
      <c r="BB38" s="997"/>
      <c r="BC38" s="1018"/>
      <c r="BD38" s="1018"/>
      <c r="BE38" s="1021"/>
      <c r="BF38" s="1021"/>
      <c r="BG38" s="1064"/>
      <c r="BH38" s="1031"/>
      <c r="BI38" s="50"/>
      <c r="BJ38" s="1118"/>
      <c r="BK38" s="50"/>
      <c r="BL38" s="50"/>
      <c r="BM38" s="50"/>
      <c r="BN38" s="50"/>
      <c r="BO38" s="50"/>
      <c r="BP38" s="755"/>
      <c r="BQ38" s="1033"/>
      <c r="BR38" s="1034"/>
      <c r="BS38" s="1064"/>
      <c r="BT38" s="1064"/>
      <c r="BU38" s="1067"/>
      <c r="BV38" s="1067"/>
      <c r="BW38" s="1064"/>
      <c r="BX38" s="2"/>
      <c r="BY38" s="2"/>
      <c r="BZ38" s="2"/>
      <c r="CA38" s="2"/>
    </row>
    <row r="39" spans="1:83" s="215" customFormat="1" ht="18">
      <c r="A39" s="1302"/>
      <c r="B39" s="1305"/>
      <c r="C39" s="696"/>
      <c r="D39" s="758"/>
      <c r="E39" s="755"/>
      <c r="F39" s="755"/>
      <c r="G39" s="758"/>
      <c r="H39" s="758"/>
      <c r="I39" s="745"/>
      <c r="J39" s="417"/>
      <c r="K39" s="476"/>
      <c r="L39" s="494"/>
      <c r="M39" s="492"/>
      <c r="N39" s="492"/>
      <c r="O39" s="494"/>
      <c r="P39" s="494"/>
      <c r="Q39" s="489"/>
      <c r="R39" s="417"/>
      <c r="S39" s="776"/>
      <c r="T39" s="800"/>
      <c r="U39" s="797"/>
      <c r="V39" s="797"/>
      <c r="W39" s="797"/>
      <c r="X39" s="800"/>
      <c r="Y39" s="800"/>
      <c r="Z39" s="797"/>
      <c r="AA39" s="422"/>
      <c r="AB39" s="705"/>
      <c r="AC39" s="758"/>
      <c r="AD39" s="755"/>
      <c r="AE39" s="755"/>
      <c r="AF39" s="758"/>
      <c r="AG39" s="758"/>
      <c r="AH39" s="745"/>
      <c r="AI39" s="554"/>
      <c r="AJ39" s="824"/>
      <c r="AK39" s="890"/>
      <c r="AL39" s="887"/>
      <c r="AM39" s="887"/>
      <c r="AN39" s="890"/>
      <c r="AO39" s="890"/>
      <c r="AP39" s="879"/>
      <c r="AQ39" s="755"/>
      <c r="AR39" s="690"/>
      <c r="AS39" s="915"/>
      <c r="AT39" s="986"/>
      <c r="AU39" s="983"/>
      <c r="AV39" s="983"/>
      <c r="AW39" s="986"/>
      <c r="AX39" s="986"/>
      <c r="AY39" s="975"/>
      <c r="AZ39" s="755"/>
      <c r="BA39" s="996"/>
      <c r="BB39" s="997"/>
      <c r="BC39" s="1018"/>
      <c r="BD39" s="1018"/>
      <c r="BE39" s="1021"/>
      <c r="BF39" s="1021"/>
      <c r="BG39" s="1064"/>
      <c r="BH39" s="1031"/>
      <c r="BI39" s="50"/>
      <c r="BJ39" s="1118"/>
      <c r="BK39" s="50"/>
      <c r="BL39" s="50"/>
      <c r="BM39" s="50"/>
      <c r="BN39" s="50"/>
      <c r="BO39" s="50"/>
      <c r="BP39" s="755"/>
      <c r="BQ39" s="1033"/>
      <c r="BR39" s="1034"/>
      <c r="BS39" s="1064"/>
      <c r="BT39" s="1064"/>
      <c r="BU39" s="1067"/>
      <c r="BV39" s="1067"/>
      <c r="BW39" s="1064"/>
      <c r="BX39" s="2"/>
      <c r="BY39" s="2"/>
      <c r="BZ39" s="2"/>
      <c r="CA39" s="2"/>
      <c r="CB39" s="4"/>
      <c r="CC39" s="4"/>
      <c r="CD39" s="4"/>
      <c r="CE39" s="4"/>
    </row>
    <row r="40" spans="1:83" ht="18">
      <c r="A40" s="1302"/>
      <c r="B40" s="1305"/>
      <c r="C40" s="696"/>
      <c r="D40" s="758"/>
      <c r="E40" s="755"/>
      <c r="F40" s="755"/>
      <c r="G40" s="758"/>
      <c r="H40" s="758"/>
      <c r="I40" s="755"/>
      <c r="J40" s="422"/>
      <c r="K40" s="476"/>
      <c r="L40" s="494"/>
      <c r="M40" s="492"/>
      <c r="N40" s="492"/>
      <c r="O40" s="494"/>
      <c r="P40" s="494"/>
      <c r="Q40" s="492"/>
      <c r="R40" s="422"/>
      <c r="S40" s="776"/>
      <c r="T40" s="800"/>
      <c r="U40" s="797"/>
      <c r="V40" s="797"/>
      <c r="W40" s="797"/>
      <c r="X40" s="800"/>
      <c r="Y40" s="800"/>
      <c r="Z40" s="797"/>
      <c r="AA40" s="422"/>
      <c r="AB40" s="705"/>
      <c r="AC40" s="719"/>
      <c r="AD40" s="719"/>
      <c r="AE40" s="719"/>
      <c r="AF40" s="735"/>
      <c r="AG40" s="735"/>
      <c r="AH40" s="724"/>
      <c r="AI40" s="556"/>
      <c r="AJ40" s="824"/>
      <c r="AK40" s="845"/>
      <c r="AL40" s="845"/>
      <c r="AM40" s="845"/>
      <c r="AN40" s="872"/>
      <c r="AO40" s="872"/>
      <c r="AP40" s="857"/>
      <c r="AQ40" s="719"/>
      <c r="AR40" s="690"/>
      <c r="AS40" s="915"/>
      <c r="AT40" s="937"/>
      <c r="AU40" s="937"/>
      <c r="AV40" s="937"/>
      <c r="AW40" s="965"/>
      <c r="AX40" s="965"/>
      <c r="AY40" s="949"/>
      <c r="AZ40" s="719"/>
      <c r="BA40" s="996"/>
      <c r="BB40" s="997"/>
      <c r="BC40" s="1018"/>
      <c r="BD40" s="1018"/>
      <c r="BE40" s="1021"/>
      <c r="BF40" s="1021"/>
      <c r="BG40" s="1064"/>
      <c r="BH40" s="1031"/>
      <c r="BI40" s="50"/>
      <c r="BJ40" s="291"/>
      <c r="BK40" s="237"/>
      <c r="BL40" s="237"/>
      <c r="BM40" s="237"/>
      <c r="BN40" s="237"/>
      <c r="BO40" s="237"/>
      <c r="BP40" s="719"/>
      <c r="BQ40" s="1033"/>
      <c r="BR40" s="1034"/>
      <c r="BS40" s="1064"/>
      <c r="BT40" s="1064"/>
      <c r="BU40" s="1067"/>
      <c r="BV40" s="1067"/>
      <c r="BW40" s="1064"/>
      <c r="BX40" s="2"/>
      <c r="BY40" s="2"/>
      <c r="BZ40" s="2"/>
      <c r="CA40" s="2"/>
    </row>
    <row r="41" spans="1:83" ht="20.25" customHeight="1">
      <c r="A41" s="1302"/>
      <c r="B41" s="1306"/>
      <c r="C41" s="686"/>
      <c r="D41" s="758"/>
      <c r="E41" s="755"/>
      <c r="F41" s="755"/>
      <c r="G41" s="758"/>
      <c r="H41" s="758"/>
      <c r="I41" s="755"/>
      <c r="J41" s="422"/>
      <c r="K41" s="469"/>
      <c r="L41" s="494"/>
      <c r="M41" s="492"/>
      <c r="N41" s="492"/>
      <c r="O41" s="494"/>
      <c r="P41" s="494"/>
      <c r="Q41" s="492"/>
      <c r="R41" s="422"/>
      <c r="S41" s="768"/>
      <c r="T41" s="769"/>
      <c r="U41" s="770"/>
      <c r="V41" s="770"/>
      <c r="W41" s="770"/>
      <c r="X41" s="769"/>
      <c r="Y41" s="769"/>
      <c r="Z41" s="770"/>
      <c r="AA41" s="422"/>
      <c r="AB41" s="706"/>
      <c r="AC41" s="695"/>
      <c r="AD41" s="695"/>
      <c r="AE41" s="695"/>
      <c r="AF41" s="723"/>
      <c r="AG41" s="723"/>
      <c r="AH41" s="726"/>
      <c r="AI41" s="556"/>
      <c r="AJ41" s="815"/>
      <c r="AK41" s="823"/>
      <c r="AL41" s="823"/>
      <c r="AM41" s="823"/>
      <c r="AN41" s="848"/>
      <c r="AO41" s="848"/>
      <c r="AP41" s="861"/>
      <c r="AQ41" s="719"/>
      <c r="AR41" s="690"/>
      <c r="AS41" s="905"/>
      <c r="AT41" s="914"/>
      <c r="AU41" s="914"/>
      <c r="AV41" s="914"/>
      <c r="AW41" s="940"/>
      <c r="AX41" s="940"/>
      <c r="AY41" s="953"/>
      <c r="AZ41" s="719"/>
      <c r="BA41" s="988"/>
      <c r="BB41" s="1008"/>
      <c r="BC41" s="990"/>
      <c r="BD41" s="990"/>
      <c r="BE41" s="989"/>
      <c r="BF41" s="989"/>
      <c r="BG41" s="1027"/>
      <c r="BH41" s="1031"/>
      <c r="BI41" s="1112"/>
      <c r="BJ41" s="254"/>
      <c r="BK41" s="302"/>
      <c r="BL41" s="302"/>
      <c r="BM41" s="302"/>
      <c r="BN41" s="302"/>
      <c r="BO41" s="302"/>
      <c r="BP41" s="719"/>
      <c r="BQ41" s="1025"/>
      <c r="BR41" s="1049"/>
      <c r="BS41" s="1027"/>
      <c r="BT41" s="1027"/>
      <c r="BU41" s="1026"/>
      <c r="BV41" s="1026"/>
      <c r="BW41" s="1027"/>
      <c r="BX41" s="2"/>
      <c r="BY41" s="2"/>
      <c r="BZ41" s="2"/>
      <c r="CA41" s="2"/>
    </row>
    <row r="42" spans="1:83" ht="18">
      <c r="A42" s="1302"/>
      <c r="B42" s="1304" t="s">
        <v>156</v>
      </c>
      <c r="C42" s="807" t="s">
        <v>145</v>
      </c>
      <c r="D42" s="892" t="s">
        <v>16</v>
      </c>
      <c r="E42" s="893" t="s">
        <v>25</v>
      </c>
      <c r="F42" s="893"/>
      <c r="G42" s="892" t="s">
        <v>47</v>
      </c>
      <c r="H42" s="892" t="s">
        <v>47</v>
      </c>
      <c r="I42" s="893" t="s">
        <v>98</v>
      </c>
      <c r="J42" s="422"/>
      <c r="K42" s="894" t="s">
        <v>173</v>
      </c>
      <c r="L42" s="892" t="s">
        <v>17</v>
      </c>
      <c r="M42" s="893" t="s">
        <v>147</v>
      </c>
      <c r="N42" s="893"/>
      <c r="O42" s="892" t="s">
        <v>47</v>
      </c>
      <c r="P42" s="892" t="s">
        <v>47</v>
      </c>
      <c r="Q42" s="1192" t="s">
        <v>83</v>
      </c>
      <c r="R42" s="419"/>
      <c r="S42" s="807" t="s">
        <v>348</v>
      </c>
      <c r="T42" s="810" t="s">
        <v>17</v>
      </c>
      <c r="U42" s="802" t="s">
        <v>112</v>
      </c>
      <c r="V42" s="802"/>
      <c r="W42" s="802"/>
      <c r="X42" s="801" t="s">
        <v>47</v>
      </c>
      <c r="Y42" s="801" t="s">
        <v>47</v>
      </c>
      <c r="Z42" s="806" t="s">
        <v>148</v>
      </c>
      <c r="AA42" s="422"/>
      <c r="AB42" s="705" t="s">
        <v>239</v>
      </c>
      <c r="AC42" s="758" t="s">
        <v>16</v>
      </c>
      <c r="AD42" s="755" t="s">
        <v>114</v>
      </c>
      <c r="AE42" s="755"/>
      <c r="AF42" s="758" t="s">
        <v>349</v>
      </c>
      <c r="AG42" s="758" t="s">
        <v>349</v>
      </c>
      <c r="AH42" s="745" t="s">
        <v>133</v>
      </c>
      <c r="AI42" s="556"/>
      <c r="AJ42" s="1028" t="s">
        <v>286</v>
      </c>
      <c r="AK42" s="877" t="s">
        <v>350</v>
      </c>
      <c r="AL42" s="883" t="s">
        <v>113</v>
      </c>
      <c r="AM42" s="883"/>
      <c r="AN42" s="877" t="s">
        <v>47</v>
      </c>
      <c r="AO42" s="877" t="s">
        <v>47</v>
      </c>
      <c r="AP42" s="893" t="s">
        <v>88</v>
      </c>
      <c r="AQ42" s="755"/>
      <c r="AR42" s="693"/>
      <c r="AS42" s="1028" t="s">
        <v>286</v>
      </c>
      <c r="AT42" s="1054" t="s">
        <v>350</v>
      </c>
      <c r="AU42" s="1061" t="s">
        <v>113</v>
      </c>
      <c r="AV42" s="1061"/>
      <c r="AW42" s="1054" t="s">
        <v>47</v>
      </c>
      <c r="AX42" s="1054" t="s">
        <v>47</v>
      </c>
      <c r="AY42" s="893" t="s">
        <v>88</v>
      </c>
      <c r="AZ42" s="750"/>
      <c r="BA42" s="894" t="s">
        <v>63</v>
      </c>
      <c r="BB42" s="892" t="s">
        <v>16</v>
      </c>
      <c r="BC42" s="893" t="s">
        <v>12</v>
      </c>
      <c r="BD42" s="893"/>
      <c r="BE42" s="892" t="s">
        <v>47</v>
      </c>
      <c r="BF42" s="892" t="s">
        <v>47</v>
      </c>
      <c r="BG42" s="893" t="s">
        <v>100</v>
      </c>
      <c r="BH42" s="1208"/>
      <c r="BI42" s="357" t="s">
        <v>375</v>
      </c>
      <c r="BJ42" s="338" t="s">
        <v>396</v>
      </c>
      <c r="BK42" s="336" t="s">
        <v>140</v>
      </c>
      <c r="BL42" s="336"/>
      <c r="BM42" s="336" t="s">
        <v>47</v>
      </c>
      <c r="BN42" s="336" t="s">
        <v>47</v>
      </c>
      <c r="BO42" s="336" t="s">
        <v>87</v>
      </c>
      <c r="BP42" s="755"/>
      <c r="BQ42" s="1058" t="s">
        <v>286</v>
      </c>
      <c r="BR42" s="1024" t="s">
        <v>350</v>
      </c>
      <c r="BS42" s="1056" t="s">
        <v>113</v>
      </c>
      <c r="BT42" s="1056"/>
      <c r="BU42" s="1024" t="s">
        <v>47</v>
      </c>
      <c r="BV42" s="1067" t="s">
        <v>47</v>
      </c>
      <c r="BW42" s="806" t="s">
        <v>88</v>
      </c>
      <c r="BX42" s="344"/>
      <c r="BY42" s="2"/>
      <c r="BZ42" s="2"/>
      <c r="CA42" s="2"/>
    </row>
    <row r="43" spans="1:83" ht="18">
      <c r="A43" s="1302"/>
      <c r="B43" s="1305"/>
      <c r="C43" s="444"/>
      <c r="D43" s="453"/>
      <c r="E43" s="460"/>
      <c r="F43" s="459"/>
      <c r="G43" s="461"/>
      <c r="H43" s="461"/>
      <c r="I43" s="459"/>
      <c r="J43" s="422"/>
      <c r="K43" s="476"/>
      <c r="L43" s="494"/>
      <c r="M43" s="492"/>
      <c r="N43" s="492"/>
      <c r="O43" s="494"/>
      <c r="P43" s="494"/>
      <c r="Q43" s="491"/>
      <c r="R43" s="422"/>
      <c r="S43" s="1064" t="s">
        <v>472</v>
      </c>
      <c r="T43" s="800"/>
      <c r="U43" s="797"/>
      <c r="V43" s="797"/>
      <c r="W43" s="797"/>
      <c r="X43" s="800"/>
      <c r="Y43" s="767"/>
      <c r="Z43" s="793" t="s">
        <v>149</v>
      </c>
      <c r="AA43" s="422"/>
      <c r="AB43" s="1149" t="s">
        <v>287</v>
      </c>
      <c r="AC43" s="800" t="s">
        <v>16</v>
      </c>
      <c r="AD43" s="797" t="s">
        <v>108</v>
      </c>
      <c r="AE43" s="797"/>
      <c r="AF43" s="800" t="s">
        <v>347</v>
      </c>
      <c r="AG43" s="800" t="s">
        <v>347</v>
      </c>
      <c r="AH43" s="793" t="s">
        <v>134</v>
      </c>
      <c r="AI43" s="554"/>
      <c r="AJ43" s="1149" t="s">
        <v>239</v>
      </c>
      <c r="AK43" s="801" t="s">
        <v>16</v>
      </c>
      <c r="AL43" s="891" t="s">
        <v>114</v>
      </c>
      <c r="AM43" s="891"/>
      <c r="AN43" s="801" t="s">
        <v>434</v>
      </c>
      <c r="AO43" s="801" t="s">
        <v>434</v>
      </c>
      <c r="AP43" s="879" t="s">
        <v>133</v>
      </c>
      <c r="AQ43" s="755"/>
      <c r="AR43" s="693"/>
      <c r="AS43" s="891"/>
      <c r="AT43" s="801"/>
      <c r="AU43" s="891"/>
      <c r="AV43" s="891"/>
      <c r="AW43" s="801"/>
      <c r="AX43" s="801"/>
      <c r="AY43" s="975"/>
      <c r="AZ43" s="755"/>
      <c r="BA43" s="996"/>
      <c r="BB43" s="997"/>
      <c r="BC43" s="1018"/>
      <c r="BD43" s="1018"/>
      <c r="BE43" s="1021"/>
      <c r="BF43" s="1021"/>
      <c r="BG43" s="1064"/>
      <c r="BH43" s="1031"/>
      <c r="BI43" s="50"/>
      <c r="BJ43" s="1118"/>
      <c r="BK43" s="50"/>
      <c r="BL43" s="50"/>
      <c r="BM43" s="50"/>
      <c r="BN43" s="50"/>
      <c r="BO43" s="50"/>
      <c r="BP43" s="1056"/>
      <c r="BQ43" s="1158"/>
      <c r="BR43" s="809"/>
      <c r="BS43" s="806"/>
      <c r="BT43" s="806"/>
      <c r="BU43" s="809"/>
      <c r="BV43" s="801"/>
      <c r="BW43" s="806"/>
      <c r="BX43" s="344"/>
      <c r="BY43" s="2"/>
      <c r="BZ43" s="2"/>
      <c r="CA43" s="2"/>
    </row>
    <row r="44" spans="1:83" s="215" customFormat="1" ht="18">
      <c r="A44" s="1302"/>
      <c r="B44" s="1305"/>
      <c r="C44" s="444"/>
      <c r="D44" s="461"/>
      <c r="E44" s="460"/>
      <c r="F44" s="459"/>
      <c r="G44" s="461"/>
      <c r="H44" s="461"/>
      <c r="I44" s="459"/>
      <c r="J44" s="422"/>
      <c r="K44" s="476"/>
      <c r="L44" s="494"/>
      <c r="M44" s="493"/>
      <c r="N44" s="492"/>
      <c r="O44" s="494"/>
      <c r="P44" s="494"/>
      <c r="Q44" s="492"/>
      <c r="R44" s="422"/>
      <c r="S44" s="776"/>
      <c r="T44" s="800"/>
      <c r="U44" s="797"/>
      <c r="V44" s="797"/>
      <c r="W44" s="797"/>
      <c r="X44" s="800"/>
      <c r="Y44" s="800"/>
      <c r="Z44" s="793"/>
      <c r="AA44" s="422"/>
      <c r="AB44" s="705"/>
      <c r="AC44" s="758"/>
      <c r="AD44" s="755"/>
      <c r="AE44" s="755"/>
      <c r="AF44" s="758"/>
      <c r="AG44" s="758"/>
      <c r="AH44" s="745"/>
      <c r="AI44" s="554"/>
      <c r="AJ44" s="824"/>
      <c r="AK44" s="890"/>
      <c r="AL44" s="887"/>
      <c r="AM44" s="887"/>
      <c r="AN44" s="890"/>
      <c r="AO44" s="890"/>
      <c r="AP44" s="879"/>
      <c r="AQ44" s="755"/>
      <c r="AR44" s="693"/>
      <c r="AS44" s="915"/>
      <c r="AT44" s="986"/>
      <c r="AU44" s="983"/>
      <c r="AV44" s="983"/>
      <c r="AW44" s="986"/>
      <c r="AX44" s="986"/>
      <c r="AY44" s="975"/>
      <c r="AZ44" s="755"/>
      <c r="BA44" s="996"/>
      <c r="BB44" s="997"/>
      <c r="BC44" s="1018"/>
      <c r="BD44" s="1018"/>
      <c r="BE44" s="1021"/>
      <c r="BF44" s="1021"/>
      <c r="BG44" s="1064"/>
      <c r="BH44" s="1031"/>
      <c r="BI44" s="50"/>
      <c r="BJ44" s="1118"/>
      <c r="BK44" s="50"/>
      <c r="BL44" s="50"/>
      <c r="BM44" s="50"/>
      <c r="BN44" s="50"/>
      <c r="BO44" s="50"/>
      <c r="BP44" s="755"/>
      <c r="BQ44" s="1033"/>
      <c r="BR44" s="1067"/>
      <c r="BS44" s="1064"/>
      <c r="BT44" s="1064"/>
      <c r="BU44" s="1067"/>
      <c r="BV44" s="1067"/>
      <c r="BW44" s="1064"/>
      <c r="BX44" s="2"/>
      <c r="BY44" s="2"/>
      <c r="BZ44" s="2"/>
      <c r="CA44" s="2"/>
      <c r="CB44" s="4"/>
      <c r="CC44" s="4"/>
      <c r="CD44" s="4"/>
      <c r="CE44" s="4"/>
    </row>
    <row r="45" spans="1:83" ht="18">
      <c r="A45" s="1302"/>
      <c r="B45" s="1305"/>
      <c r="C45" s="444"/>
      <c r="D45" s="461"/>
      <c r="E45" s="459"/>
      <c r="F45" s="459"/>
      <c r="G45" s="461"/>
      <c r="H45" s="461"/>
      <c r="I45" s="459"/>
      <c r="J45" s="422"/>
      <c r="K45" s="476"/>
      <c r="L45" s="494"/>
      <c r="M45" s="492"/>
      <c r="N45" s="492"/>
      <c r="O45" s="494"/>
      <c r="P45" s="494"/>
      <c r="Q45" s="492"/>
      <c r="R45" s="422"/>
      <c r="S45" s="776"/>
      <c r="T45" s="800"/>
      <c r="U45" s="797"/>
      <c r="V45" s="797"/>
      <c r="W45" s="797"/>
      <c r="X45" s="800"/>
      <c r="Y45" s="800"/>
      <c r="Z45" s="793"/>
      <c r="AA45" s="422"/>
      <c r="AB45" s="705"/>
      <c r="AC45" s="719"/>
      <c r="AD45" s="719"/>
      <c r="AE45" s="719"/>
      <c r="AF45" s="735"/>
      <c r="AG45" s="735"/>
      <c r="AH45" s="724"/>
      <c r="AI45" s="556"/>
      <c r="AJ45" s="824"/>
      <c r="AK45" s="845"/>
      <c r="AL45" s="845"/>
      <c r="AM45" s="845"/>
      <c r="AN45" s="872"/>
      <c r="AO45" s="872"/>
      <c r="AP45" s="857"/>
      <c r="AQ45" s="719"/>
      <c r="AR45" s="725"/>
      <c r="AS45" s="915"/>
      <c r="AT45" s="937"/>
      <c r="AU45" s="937"/>
      <c r="AV45" s="937"/>
      <c r="AW45" s="965"/>
      <c r="AX45" s="965"/>
      <c r="AY45" s="949"/>
      <c r="AZ45" s="719"/>
      <c r="BA45" s="1006"/>
      <c r="BB45" s="1006"/>
      <c r="BC45" s="1020"/>
      <c r="BD45" s="1020"/>
      <c r="BE45" s="1011"/>
      <c r="BF45" s="1011"/>
      <c r="BG45" s="1045"/>
      <c r="BH45" s="725"/>
      <c r="BI45" s="50"/>
      <c r="BJ45" s="291"/>
      <c r="BK45" s="237"/>
      <c r="BL45" s="237"/>
      <c r="BM45" s="237"/>
      <c r="BN45" s="237"/>
      <c r="BO45" s="237"/>
      <c r="BP45" s="719"/>
      <c r="BQ45" s="1033"/>
      <c r="BR45" s="1067"/>
      <c r="BS45" s="1064"/>
      <c r="BT45" s="1064"/>
      <c r="BU45" s="1067"/>
      <c r="BV45" s="1067"/>
      <c r="BW45" s="1064"/>
      <c r="BX45" s="2"/>
      <c r="BY45" s="2"/>
      <c r="BZ45" s="2"/>
      <c r="CA45" s="2"/>
    </row>
    <row r="46" spans="1:83" ht="18">
      <c r="A46" s="1302"/>
      <c r="B46" s="1306"/>
      <c r="C46" s="437"/>
      <c r="D46" s="438"/>
      <c r="E46" s="439"/>
      <c r="F46" s="439"/>
      <c r="G46" s="438"/>
      <c r="H46" s="438"/>
      <c r="I46" s="439"/>
      <c r="J46" s="422"/>
      <c r="K46" s="469"/>
      <c r="L46" s="470"/>
      <c r="M46" s="471"/>
      <c r="N46" s="471"/>
      <c r="O46" s="470"/>
      <c r="P46" s="470"/>
      <c r="Q46" s="471"/>
      <c r="R46" s="399"/>
      <c r="S46" s="768"/>
      <c r="T46" s="769"/>
      <c r="U46" s="770"/>
      <c r="V46" s="770"/>
      <c r="W46" s="770"/>
      <c r="X46" s="769"/>
      <c r="Y46" s="769"/>
      <c r="Z46" s="779"/>
      <c r="AA46" s="422"/>
      <c r="AB46" s="706"/>
      <c r="AC46" s="695"/>
      <c r="AD46" s="695"/>
      <c r="AE46" s="695"/>
      <c r="AF46" s="723"/>
      <c r="AG46" s="723"/>
      <c r="AH46" s="726"/>
      <c r="AI46" s="556"/>
      <c r="AJ46" s="815"/>
      <c r="AK46" s="823"/>
      <c r="AL46" s="823"/>
      <c r="AM46" s="823"/>
      <c r="AN46" s="848"/>
      <c r="AO46" s="848"/>
      <c r="AP46" s="861"/>
      <c r="AQ46" s="719"/>
      <c r="AR46" s="725"/>
      <c r="AS46" s="905"/>
      <c r="AT46" s="914"/>
      <c r="AU46" s="914"/>
      <c r="AV46" s="914"/>
      <c r="AW46" s="940"/>
      <c r="AX46" s="940"/>
      <c r="AY46" s="953"/>
      <c r="AZ46" s="719"/>
      <c r="BA46" s="995"/>
      <c r="BB46" s="995"/>
      <c r="BC46" s="994"/>
      <c r="BD46" s="994"/>
      <c r="BE46" s="1007"/>
      <c r="BF46" s="1007"/>
      <c r="BG46" s="1032"/>
      <c r="BH46" s="725"/>
      <c r="BI46" s="1112"/>
      <c r="BJ46" s="254"/>
      <c r="BK46" s="302"/>
      <c r="BL46" s="302"/>
      <c r="BM46" s="302"/>
      <c r="BN46" s="302"/>
      <c r="BO46" s="302"/>
      <c r="BP46" s="719"/>
      <c r="BQ46" s="1033"/>
      <c r="BR46" s="1067"/>
      <c r="BS46" s="1064"/>
      <c r="BT46" s="1064"/>
      <c r="BU46" s="1067"/>
      <c r="BV46" s="1067"/>
      <c r="BW46" s="1064"/>
      <c r="BX46" s="2"/>
      <c r="BY46" s="2"/>
      <c r="BZ46" s="2"/>
      <c r="CA46" s="2"/>
    </row>
    <row r="47" spans="1:83" ht="18">
      <c r="A47" s="1302"/>
      <c r="B47" s="1304" t="s">
        <v>157</v>
      </c>
      <c r="C47" s="440" t="s">
        <v>23</v>
      </c>
      <c r="D47" s="455" t="s">
        <v>199</v>
      </c>
      <c r="E47" s="459" t="s">
        <v>73</v>
      </c>
      <c r="F47" s="457"/>
      <c r="G47" s="455" t="s">
        <v>47</v>
      </c>
      <c r="H47" s="455" t="s">
        <v>47</v>
      </c>
      <c r="I47" s="457" t="s">
        <v>177</v>
      </c>
      <c r="J47" s="422"/>
      <c r="K47" s="472" t="s">
        <v>23</v>
      </c>
      <c r="L47" s="488" t="s">
        <v>268</v>
      </c>
      <c r="M47" s="492" t="s">
        <v>73</v>
      </c>
      <c r="N47" s="490"/>
      <c r="O47" s="488" t="s">
        <v>47</v>
      </c>
      <c r="P47" s="488" t="s">
        <v>47</v>
      </c>
      <c r="Q47" s="490" t="s">
        <v>177</v>
      </c>
      <c r="R47" s="422"/>
      <c r="S47" s="894" t="s">
        <v>170</v>
      </c>
      <c r="T47" s="892" t="s">
        <v>16</v>
      </c>
      <c r="U47" s="893" t="s">
        <v>427</v>
      </c>
      <c r="V47" s="891"/>
      <c r="W47" s="891"/>
      <c r="X47" s="892" t="s">
        <v>344</v>
      </c>
      <c r="Y47" s="892" t="s">
        <v>344</v>
      </c>
      <c r="Z47" s="806" t="s">
        <v>64</v>
      </c>
      <c r="AA47" s="422"/>
      <c r="AB47" s="1149" t="s">
        <v>153</v>
      </c>
      <c r="AC47" s="758" t="s">
        <v>16</v>
      </c>
      <c r="AD47" s="755" t="s">
        <v>154</v>
      </c>
      <c r="AE47" s="755"/>
      <c r="AF47" s="758" t="s">
        <v>47</v>
      </c>
      <c r="AG47" s="758" t="s">
        <v>47</v>
      </c>
      <c r="AH47" s="806" t="s">
        <v>134</v>
      </c>
      <c r="AI47" s="556"/>
      <c r="AJ47" s="818" t="s">
        <v>286</v>
      </c>
      <c r="AK47" s="880" t="s">
        <v>74</v>
      </c>
      <c r="AL47" s="883" t="s">
        <v>113</v>
      </c>
      <c r="AM47" s="883"/>
      <c r="AN47" s="877" t="s">
        <v>47</v>
      </c>
      <c r="AO47" s="880" t="s">
        <v>47</v>
      </c>
      <c r="AP47" s="876" t="s">
        <v>371</v>
      </c>
      <c r="AQ47" s="755"/>
      <c r="AR47" s="693"/>
      <c r="AS47" s="908" t="s">
        <v>286</v>
      </c>
      <c r="AT47" s="976" t="s">
        <v>74</v>
      </c>
      <c r="AU47" s="979" t="s">
        <v>113</v>
      </c>
      <c r="AV47" s="979"/>
      <c r="AW47" s="973" t="s">
        <v>47</v>
      </c>
      <c r="AX47" s="976" t="s">
        <v>47</v>
      </c>
      <c r="AY47" s="972" t="s">
        <v>371</v>
      </c>
      <c r="AZ47" s="757"/>
      <c r="BA47" s="894" t="s">
        <v>63</v>
      </c>
      <c r="BB47" s="892" t="s">
        <v>16</v>
      </c>
      <c r="BC47" s="893" t="s">
        <v>12</v>
      </c>
      <c r="BD47" s="893"/>
      <c r="BE47" s="892" t="s">
        <v>47</v>
      </c>
      <c r="BF47" s="892" t="s">
        <v>47</v>
      </c>
      <c r="BG47" s="1061" t="s">
        <v>100</v>
      </c>
      <c r="BH47" s="1031"/>
      <c r="BI47" s="357" t="s">
        <v>447</v>
      </c>
      <c r="BJ47" s="1167" t="s">
        <v>395</v>
      </c>
      <c r="BK47" s="1167" t="s">
        <v>9</v>
      </c>
      <c r="BL47" s="1167"/>
      <c r="BM47" s="1167" t="s">
        <v>47</v>
      </c>
      <c r="BN47" s="1167" t="s">
        <v>48</v>
      </c>
      <c r="BO47" s="1167" t="s">
        <v>89</v>
      </c>
      <c r="BP47" s="755"/>
      <c r="BQ47" s="1023" t="s">
        <v>286</v>
      </c>
      <c r="BR47" s="760" t="s">
        <v>354</v>
      </c>
      <c r="BS47" s="1038" t="s">
        <v>113</v>
      </c>
      <c r="BT47" s="1038"/>
      <c r="BU47" s="683" t="s">
        <v>47</v>
      </c>
      <c r="BV47" s="760" t="s">
        <v>47</v>
      </c>
      <c r="BW47" s="1053" t="s">
        <v>371</v>
      </c>
      <c r="BX47" s="2"/>
      <c r="BY47" s="2"/>
      <c r="BZ47" s="2"/>
      <c r="CA47" s="2"/>
    </row>
    <row r="48" spans="1:83" ht="18">
      <c r="A48" s="1302"/>
      <c r="B48" s="1305"/>
      <c r="C48" s="444"/>
      <c r="D48" s="453"/>
      <c r="E48" s="460"/>
      <c r="F48" s="459"/>
      <c r="G48" s="461"/>
      <c r="H48" s="461"/>
      <c r="I48" s="459"/>
      <c r="J48" s="422"/>
      <c r="K48" s="476"/>
      <c r="L48" s="486"/>
      <c r="M48" s="493"/>
      <c r="N48" s="492"/>
      <c r="O48" s="494"/>
      <c r="P48" s="494"/>
      <c r="Q48" s="492"/>
      <c r="R48" s="422"/>
      <c r="S48" s="1033"/>
      <c r="T48" s="1067"/>
      <c r="U48" s="1064"/>
      <c r="V48" s="1064"/>
      <c r="W48" s="1064"/>
      <c r="X48" s="1067"/>
      <c r="Y48" s="1024"/>
      <c r="Z48" s="1056"/>
      <c r="AA48" s="422"/>
      <c r="AB48" s="705"/>
      <c r="AC48" s="758"/>
      <c r="AD48" s="755"/>
      <c r="AE48" s="755"/>
      <c r="AF48" s="758"/>
      <c r="AG48" s="758"/>
      <c r="AH48" s="745"/>
      <c r="AI48" s="554"/>
      <c r="AJ48" s="807"/>
      <c r="AK48" s="801"/>
      <c r="AL48" s="891"/>
      <c r="AM48" s="891"/>
      <c r="AN48" s="801"/>
      <c r="AO48" s="801"/>
      <c r="AP48" s="806"/>
      <c r="AQ48" s="755"/>
      <c r="AR48" s="693"/>
      <c r="AS48" s="915"/>
      <c r="AT48" s="916"/>
      <c r="AU48" s="983"/>
      <c r="AV48" s="983"/>
      <c r="AW48" s="986"/>
      <c r="AX48" s="986"/>
      <c r="AY48" s="975"/>
      <c r="AZ48" s="755"/>
      <c r="BA48" s="996"/>
      <c r="BB48" s="997"/>
      <c r="BC48" s="1018"/>
      <c r="BD48" s="1018"/>
      <c r="BE48" s="1021"/>
      <c r="BF48" s="1021"/>
      <c r="BG48" s="1064"/>
      <c r="BH48" s="1031"/>
      <c r="BI48" s="357" t="s">
        <v>447</v>
      </c>
      <c r="BJ48" s="1153" t="s">
        <v>397</v>
      </c>
      <c r="BK48" s="1153" t="s">
        <v>9</v>
      </c>
      <c r="BL48" s="1153"/>
      <c r="BM48" s="1153" t="s">
        <v>48</v>
      </c>
      <c r="BN48" s="1153" t="s">
        <v>418</v>
      </c>
      <c r="BO48" s="1153" t="s">
        <v>413</v>
      </c>
      <c r="BP48" s="755"/>
      <c r="BQ48" s="1033"/>
      <c r="BR48" s="1052"/>
      <c r="BS48" s="1064"/>
      <c r="BT48" s="1064"/>
      <c r="BU48" s="1067"/>
      <c r="BV48" s="1052"/>
      <c r="BW48" s="1066"/>
      <c r="BX48" s="2"/>
      <c r="BY48" s="2"/>
      <c r="BZ48" s="2"/>
      <c r="CA48" s="2"/>
    </row>
    <row r="49" spans="1:83" s="215" customFormat="1" ht="18">
      <c r="A49" s="1302"/>
      <c r="B49" s="1305"/>
      <c r="C49" s="444"/>
      <c r="D49" s="461"/>
      <c r="E49" s="459"/>
      <c r="F49" s="459"/>
      <c r="G49" s="461"/>
      <c r="H49" s="461"/>
      <c r="I49" s="456"/>
      <c r="J49" s="417"/>
      <c r="K49" s="476"/>
      <c r="L49" s="494"/>
      <c r="M49" s="492"/>
      <c r="N49" s="492"/>
      <c r="O49" s="494"/>
      <c r="P49" s="494"/>
      <c r="Q49" s="489"/>
      <c r="R49" s="417"/>
      <c r="S49" s="776"/>
      <c r="T49" s="800"/>
      <c r="U49" s="797"/>
      <c r="V49" s="797"/>
      <c r="W49" s="797"/>
      <c r="X49" s="800"/>
      <c r="Y49" s="767"/>
      <c r="Z49" s="793"/>
      <c r="AA49" s="422"/>
      <c r="AB49" s="705"/>
      <c r="AC49" s="758"/>
      <c r="AD49" s="755"/>
      <c r="AE49" s="755"/>
      <c r="AF49" s="758"/>
      <c r="AG49" s="758"/>
      <c r="AH49" s="745"/>
      <c r="AI49" s="554"/>
      <c r="AJ49" s="832"/>
      <c r="AK49" s="825"/>
      <c r="AL49" s="887"/>
      <c r="AM49" s="887"/>
      <c r="AN49" s="890"/>
      <c r="AO49" s="890"/>
      <c r="AP49" s="879"/>
      <c r="AQ49" s="755"/>
      <c r="AR49" s="693"/>
      <c r="AS49" s="915"/>
      <c r="AT49" s="916"/>
      <c r="AU49" s="983"/>
      <c r="AV49" s="983"/>
      <c r="AW49" s="986"/>
      <c r="AX49" s="986"/>
      <c r="AY49" s="975"/>
      <c r="AZ49" s="755"/>
      <c r="BA49" s="996"/>
      <c r="BB49" s="997"/>
      <c r="BC49" s="1018"/>
      <c r="BD49" s="1018"/>
      <c r="BE49" s="1021"/>
      <c r="BF49" s="1021"/>
      <c r="BG49" s="1064"/>
      <c r="BH49" s="1031"/>
      <c r="BI49" s="50"/>
      <c r="BJ49" s="346"/>
      <c r="BK49" s="50"/>
      <c r="BL49" s="50"/>
      <c r="BM49" s="50"/>
      <c r="BN49" s="50"/>
      <c r="BO49" s="359"/>
      <c r="BP49" s="755"/>
      <c r="BQ49" s="1033"/>
      <c r="BR49" s="1067"/>
      <c r="BS49" s="1064"/>
      <c r="BT49" s="1064"/>
      <c r="BU49" s="1067"/>
      <c r="BV49" s="1067"/>
      <c r="BW49" s="1064"/>
      <c r="BX49" s="2"/>
      <c r="BY49" s="2"/>
      <c r="BZ49" s="2"/>
      <c r="CA49" s="2"/>
      <c r="CB49" s="4"/>
      <c r="CC49" s="4"/>
      <c r="CD49" s="4"/>
      <c r="CE49" s="4"/>
    </row>
    <row r="50" spans="1:83" ht="18" customHeight="1">
      <c r="A50" s="1302"/>
      <c r="B50" s="1305"/>
      <c r="C50" s="444"/>
      <c r="D50" s="461"/>
      <c r="E50" s="459"/>
      <c r="F50" s="459"/>
      <c r="G50" s="461"/>
      <c r="H50" s="461"/>
      <c r="I50" s="459"/>
      <c r="J50" s="422"/>
      <c r="K50" s="476"/>
      <c r="L50" s="494"/>
      <c r="M50" s="492"/>
      <c r="N50" s="492"/>
      <c r="O50" s="494"/>
      <c r="P50" s="494"/>
      <c r="Q50" s="492"/>
      <c r="R50" s="422"/>
      <c r="S50" s="776"/>
      <c r="T50" s="800"/>
      <c r="U50" s="797"/>
      <c r="V50" s="797"/>
      <c r="W50" s="797"/>
      <c r="X50" s="800"/>
      <c r="Y50" s="800"/>
      <c r="Z50" s="793"/>
      <c r="AA50" s="422"/>
      <c r="AB50" s="705"/>
      <c r="AC50" s="719"/>
      <c r="AD50" s="719"/>
      <c r="AE50" s="719"/>
      <c r="AF50" s="735"/>
      <c r="AG50" s="735"/>
      <c r="AH50" s="724"/>
      <c r="AI50" s="556"/>
      <c r="AJ50" s="824"/>
      <c r="AK50" s="890"/>
      <c r="AL50" s="887"/>
      <c r="AM50" s="887"/>
      <c r="AN50" s="890"/>
      <c r="AO50" s="890"/>
      <c r="AP50" s="879"/>
      <c r="AQ50" s="719"/>
      <c r="AR50" s="725"/>
      <c r="AS50" s="915"/>
      <c r="AT50" s="986"/>
      <c r="AU50" s="983"/>
      <c r="AV50" s="983"/>
      <c r="AW50" s="986"/>
      <c r="AX50" s="986"/>
      <c r="AY50" s="975"/>
      <c r="AZ50" s="755"/>
      <c r="BA50" s="1006"/>
      <c r="BB50" s="1006"/>
      <c r="BC50" s="1020"/>
      <c r="BD50" s="1020"/>
      <c r="BE50" s="1011"/>
      <c r="BF50" s="1011"/>
      <c r="BG50" s="1045"/>
      <c r="BH50" s="725"/>
      <c r="BI50" s="50"/>
      <c r="BJ50" s="346"/>
      <c r="BK50" s="50"/>
      <c r="BL50" s="50"/>
      <c r="BM50" s="50"/>
      <c r="BN50" s="50"/>
      <c r="BO50" s="359"/>
      <c r="BP50" s="719"/>
      <c r="BQ50" s="1033"/>
      <c r="BR50" s="1067"/>
      <c r="BS50" s="1064"/>
      <c r="BT50" s="1064"/>
      <c r="BU50" s="1067"/>
      <c r="BV50" s="1067"/>
      <c r="BW50" s="1064"/>
      <c r="BX50" s="2"/>
      <c r="BY50" s="2"/>
      <c r="BZ50" s="2"/>
      <c r="CA50" s="2"/>
    </row>
    <row r="51" spans="1:83" ht="18">
      <c r="A51" s="1302"/>
      <c r="B51" s="1306"/>
      <c r="C51" s="437"/>
      <c r="D51" s="438"/>
      <c r="E51" s="439"/>
      <c r="F51" s="439"/>
      <c r="G51" s="438"/>
      <c r="H51" s="438"/>
      <c r="I51" s="439"/>
      <c r="J51" s="422"/>
      <c r="K51" s="469"/>
      <c r="L51" s="470"/>
      <c r="M51" s="471"/>
      <c r="N51" s="471"/>
      <c r="O51" s="470"/>
      <c r="P51" s="470"/>
      <c r="Q51" s="471"/>
      <c r="R51" s="399"/>
      <c r="S51" s="768"/>
      <c r="T51" s="769"/>
      <c r="U51" s="770"/>
      <c r="V51" s="770"/>
      <c r="W51" s="770"/>
      <c r="X51" s="769"/>
      <c r="Y51" s="769"/>
      <c r="Z51" s="779"/>
      <c r="AA51" s="422"/>
      <c r="AB51" s="706"/>
      <c r="AC51" s="695"/>
      <c r="AD51" s="695"/>
      <c r="AE51" s="695"/>
      <c r="AF51" s="723"/>
      <c r="AG51" s="723"/>
      <c r="AH51" s="726"/>
      <c r="AI51" s="556"/>
      <c r="AJ51" s="815"/>
      <c r="AK51" s="816"/>
      <c r="AL51" s="817"/>
      <c r="AM51" s="817"/>
      <c r="AN51" s="816"/>
      <c r="AO51" s="816"/>
      <c r="AP51" s="829"/>
      <c r="AQ51" s="719"/>
      <c r="AR51" s="725"/>
      <c r="AS51" s="905"/>
      <c r="AT51" s="906"/>
      <c r="AU51" s="907"/>
      <c r="AV51" s="907"/>
      <c r="AW51" s="906"/>
      <c r="AX51" s="906"/>
      <c r="AY51" s="920"/>
      <c r="AZ51" s="755"/>
      <c r="BA51" s="995"/>
      <c r="BB51" s="995"/>
      <c r="BC51" s="994"/>
      <c r="BD51" s="994"/>
      <c r="BE51" s="1007"/>
      <c r="BF51" s="1007"/>
      <c r="BG51" s="1032"/>
      <c r="BH51" s="725"/>
      <c r="BI51" s="1112"/>
      <c r="BJ51" s="208"/>
      <c r="BK51" s="302"/>
      <c r="BL51" s="302"/>
      <c r="BM51" s="302"/>
      <c r="BN51" s="302"/>
      <c r="BO51" s="218"/>
      <c r="BP51" s="719"/>
      <c r="BQ51" s="1025"/>
      <c r="BR51" s="1026"/>
      <c r="BS51" s="1027"/>
      <c r="BT51" s="1027"/>
      <c r="BU51" s="1026"/>
      <c r="BV51" s="1026"/>
      <c r="BW51" s="1027"/>
      <c r="BX51" s="2"/>
      <c r="BY51" s="2"/>
      <c r="BZ51" s="2"/>
      <c r="CA51" s="2"/>
    </row>
    <row r="52" spans="1:83" ht="18">
      <c r="A52" s="1302"/>
      <c r="B52" s="1304" t="s">
        <v>158</v>
      </c>
      <c r="C52" s="894" t="s">
        <v>23</v>
      </c>
      <c r="D52" s="892" t="s">
        <v>199</v>
      </c>
      <c r="E52" s="891" t="s">
        <v>73</v>
      </c>
      <c r="F52" s="893"/>
      <c r="G52" s="892" t="s">
        <v>47</v>
      </c>
      <c r="H52" s="892" t="s">
        <v>47</v>
      </c>
      <c r="I52" s="893" t="s">
        <v>177</v>
      </c>
      <c r="J52" s="422"/>
      <c r="K52" s="894" t="s">
        <v>23</v>
      </c>
      <c r="L52" s="892" t="s">
        <v>199</v>
      </c>
      <c r="M52" s="891" t="s">
        <v>73</v>
      </c>
      <c r="N52" s="893"/>
      <c r="O52" s="892" t="s">
        <v>47</v>
      </c>
      <c r="P52" s="892" t="s">
        <v>47</v>
      </c>
      <c r="Q52" s="806" t="s">
        <v>177</v>
      </c>
      <c r="R52" s="422"/>
      <c r="S52" s="894" t="s">
        <v>313</v>
      </c>
      <c r="T52" s="892" t="s">
        <v>18</v>
      </c>
      <c r="U52" s="893" t="s">
        <v>25</v>
      </c>
      <c r="V52" s="893"/>
      <c r="W52" s="893"/>
      <c r="X52" s="892" t="s">
        <v>47</v>
      </c>
      <c r="Y52" s="892" t="s">
        <v>47</v>
      </c>
      <c r="Z52" s="811" t="s">
        <v>149</v>
      </c>
      <c r="AA52" s="422"/>
      <c r="AB52" s="1195"/>
      <c r="AC52" s="1196"/>
      <c r="AD52" s="1180"/>
      <c r="AE52" s="1180"/>
      <c r="AF52" s="1178"/>
      <c r="AG52" s="1178"/>
      <c r="AH52" s="1191"/>
      <c r="AI52" s="556"/>
      <c r="AJ52" s="1028" t="s">
        <v>286</v>
      </c>
      <c r="AK52" s="1053" t="s">
        <v>354</v>
      </c>
      <c r="AL52" s="1061" t="s">
        <v>113</v>
      </c>
      <c r="AM52" s="1056" t="s">
        <v>112</v>
      </c>
      <c r="AN52" s="1054" t="s">
        <v>47</v>
      </c>
      <c r="AO52" s="1057" t="s">
        <v>47</v>
      </c>
      <c r="AP52" s="961" t="s">
        <v>371</v>
      </c>
      <c r="AQ52" s="755"/>
      <c r="AR52" s="690"/>
      <c r="AS52" s="908" t="s">
        <v>286</v>
      </c>
      <c r="AT52" s="976" t="s">
        <v>354</v>
      </c>
      <c r="AU52" s="979" t="s">
        <v>113</v>
      </c>
      <c r="AV52" s="1056" t="s">
        <v>112</v>
      </c>
      <c r="AW52" s="973" t="s">
        <v>47</v>
      </c>
      <c r="AX52" s="976" t="s">
        <v>47</v>
      </c>
      <c r="AY52" s="961" t="s">
        <v>371</v>
      </c>
      <c r="AZ52" s="680"/>
      <c r="BA52" s="894"/>
      <c r="BB52" s="892"/>
      <c r="BC52" s="893"/>
      <c r="BD52" s="893"/>
      <c r="BE52" s="892"/>
      <c r="BF52" s="892"/>
      <c r="BG52" s="893"/>
      <c r="BH52" s="1208"/>
      <c r="BI52" s="357" t="s">
        <v>391</v>
      </c>
      <c r="BJ52" s="338" t="s">
        <v>398</v>
      </c>
      <c r="BK52" s="336" t="s">
        <v>144</v>
      </c>
      <c r="BL52" s="336"/>
      <c r="BM52" s="336" t="s">
        <v>47</v>
      </c>
      <c r="BN52" s="336" t="s">
        <v>47</v>
      </c>
      <c r="BO52" s="336" t="s">
        <v>65</v>
      </c>
      <c r="BP52" s="755"/>
      <c r="BQ52" s="1028" t="s">
        <v>286</v>
      </c>
      <c r="BR52" s="1057" t="s">
        <v>354</v>
      </c>
      <c r="BS52" s="1061" t="s">
        <v>113</v>
      </c>
      <c r="BT52" s="1061"/>
      <c r="BU52" s="1054" t="s">
        <v>47</v>
      </c>
      <c r="BV52" s="1057" t="s">
        <v>47</v>
      </c>
      <c r="BW52" s="1053" t="s">
        <v>371</v>
      </c>
      <c r="BX52" s="2"/>
      <c r="BY52" s="2"/>
      <c r="BZ52" s="2"/>
      <c r="CA52" s="2"/>
    </row>
    <row r="53" spans="1:83" ht="18">
      <c r="A53" s="1302"/>
      <c r="B53" s="1305"/>
      <c r="C53" s="444"/>
      <c r="D53" s="461"/>
      <c r="E53" s="459"/>
      <c r="F53" s="459"/>
      <c r="G53" s="461"/>
      <c r="H53" s="461"/>
      <c r="I53" s="459"/>
      <c r="J53" s="422"/>
      <c r="K53" s="1033"/>
      <c r="L53" s="1067"/>
      <c r="M53" s="1064"/>
      <c r="N53" s="1064"/>
      <c r="O53" s="1067"/>
      <c r="P53" s="1067"/>
      <c r="Q53" s="1064"/>
      <c r="R53" s="422"/>
      <c r="S53" s="1033"/>
      <c r="T53" s="1034"/>
      <c r="U53" s="1064"/>
      <c r="V53" s="891" t="s">
        <v>111</v>
      </c>
      <c r="W53" s="891"/>
      <c r="X53" s="801"/>
      <c r="Y53" s="809"/>
      <c r="Z53" s="806" t="s">
        <v>152</v>
      </c>
      <c r="AA53" s="422"/>
      <c r="AB53" s="705"/>
      <c r="AC53" s="699"/>
      <c r="AD53" s="755"/>
      <c r="AE53" s="755"/>
      <c r="AF53" s="758"/>
      <c r="AG53" s="758"/>
      <c r="AH53" s="745"/>
      <c r="AI53" s="598"/>
      <c r="AJ53" s="1083"/>
      <c r="AK53" s="963"/>
      <c r="AL53" s="1084"/>
      <c r="AM53" s="1056"/>
      <c r="AN53" s="956"/>
      <c r="AO53" s="956"/>
      <c r="AP53" s="1064"/>
      <c r="AQ53" s="755"/>
      <c r="AR53" s="693"/>
      <c r="AS53" s="962"/>
      <c r="AT53" s="968"/>
      <c r="AU53" s="968"/>
      <c r="AV53" s="968"/>
      <c r="AW53" s="967"/>
      <c r="AX53" s="959"/>
      <c r="AY53" s="975"/>
      <c r="AZ53" s="755"/>
      <c r="BA53" s="1019"/>
      <c r="BB53" s="1005"/>
      <c r="BC53" s="1005"/>
      <c r="BD53" s="1005"/>
      <c r="BE53" s="1011"/>
      <c r="BF53" s="1011"/>
      <c r="BG53" s="1064"/>
      <c r="BH53" s="1031"/>
      <c r="BI53" s="359"/>
      <c r="BJ53" s="359"/>
      <c r="BK53" s="359"/>
      <c r="BL53" s="359"/>
      <c r="BM53" s="359"/>
      <c r="BN53" s="359"/>
      <c r="BO53" s="359"/>
      <c r="BP53" s="745"/>
      <c r="BQ53" s="1070"/>
      <c r="BR53" s="1067"/>
      <c r="BS53" s="1066"/>
      <c r="BT53" s="1071"/>
      <c r="BU53" s="1067"/>
      <c r="BV53" s="1067"/>
      <c r="BW53" s="1030"/>
      <c r="BX53" s="2"/>
      <c r="BY53" s="2"/>
      <c r="BZ53" s="2"/>
      <c r="CA53" s="2"/>
    </row>
    <row r="54" spans="1:83" s="215" customFormat="1" ht="18">
      <c r="A54" s="1302"/>
      <c r="B54" s="1305"/>
      <c r="C54" s="444"/>
      <c r="D54" s="461"/>
      <c r="E54" s="459"/>
      <c r="F54" s="459"/>
      <c r="G54" s="461"/>
      <c r="H54" s="461"/>
      <c r="I54" s="456"/>
      <c r="J54" s="417"/>
      <c r="K54" s="476"/>
      <c r="L54" s="494"/>
      <c r="M54" s="492"/>
      <c r="N54" s="492"/>
      <c r="O54" s="494"/>
      <c r="P54" s="494"/>
      <c r="Q54" s="489"/>
      <c r="R54" s="417"/>
      <c r="S54" s="1033"/>
      <c r="T54" s="1067"/>
      <c r="U54" s="1064"/>
      <c r="V54" s="1064"/>
      <c r="W54" s="1064"/>
      <c r="X54" s="1067"/>
      <c r="Y54" s="1024"/>
      <c r="Z54" s="1056"/>
      <c r="AA54" s="422"/>
      <c r="AB54" s="705"/>
      <c r="AC54" s="699"/>
      <c r="AD54" s="755"/>
      <c r="AE54" s="755"/>
      <c r="AF54" s="758"/>
      <c r="AG54" s="758"/>
      <c r="AH54" s="745"/>
      <c r="AI54" s="554"/>
      <c r="AJ54" s="1033"/>
      <c r="AK54" s="1067"/>
      <c r="AL54" s="1064"/>
      <c r="AM54" s="1064"/>
      <c r="AN54" s="1067"/>
      <c r="AO54" s="1067"/>
      <c r="AP54" s="1056"/>
      <c r="AQ54" s="755"/>
      <c r="AR54" s="690"/>
      <c r="AS54" s="915"/>
      <c r="AT54" s="986"/>
      <c r="AU54" s="983"/>
      <c r="AV54" s="983"/>
      <c r="AW54" s="986"/>
      <c r="AX54" s="986"/>
      <c r="AY54" s="975"/>
      <c r="AZ54" s="755"/>
      <c r="BA54" s="1000"/>
      <c r="BB54" s="997"/>
      <c r="BC54" s="1018"/>
      <c r="BD54" s="1018"/>
      <c r="BE54" s="1021"/>
      <c r="BF54" s="1021"/>
      <c r="BG54" s="1064"/>
      <c r="BH54" s="1031"/>
      <c r="BI54" s="359"/>
      <c r="BJ54" s="359"/>
      <c r="BK54" s="359"/>
      <c r="BL54" s="359"/>
      <c r="BM54" s="359"/>
      <c r="BN54" s="359"/>
      <c r="BO54" s="359"/>
      <c r="BP54" s="755"/>
      <c r="BQ54" s="1033"/>
      <c r="BR54" s="1067"/>
      <c r="BS54" s="1066"/>
      <c r="BT54" s="1066"/>
      <c r="BU54" s="1067"/>
      <c r="BV54" s="1067"/>
      <c r="BW54" s="1030"/>
      <c r="BX54" s="2"/>
      <c r="BY54" s="2"/>
      <c r="BZ54" s="2"/>
      <c r="CA54" s="2"/>
      <c r="CB54" s="4"/>
      <c r="CC54" s="4"/>
      <c r="CD54" s="4"/>
      <c r="CE54" s="4"/>
    </row>
    <row r="55" spans="1:83" ht="18">
      <c r="A55" s="1302"/>
      <c r="B55" s="1305"/>
      <c r="C55" s="444"/>
      <c r="D55" s="461"/>
      <c r="E55" s="459"/>
      <c r="F55" s="459"/>
      <c r="G55" s="461"/>
      <c r="H55" s="461"/>
      <c r="I55" s="459"/>
      <c r="J55" s="422"/>
      <c r="K55" s="476"/>
      <c r="L55" s="494"/>
      <c r="M55" s="492"/>
      <c r="N55" s="492"/>
      <c r="O55" s="494"/>
      <c r="P55" s="494"/>
      <c r="Q55" s="492"/>
      <c r="R55" s="422"/>
      <c r="S55" s="1033"/>
      <c r="T55" s="1067"/>
      <c r="U55" s="1064"/>
      <c r="V55" s="1064"/>
      <c r="W55" s="1064"/>
      <c r="X55" s="1067"/>
      <c r="Y55" s="1067"/>
      <c r="Z55" s="1064"/>
      <c r="AA55" s="400"/>
      <c r="AB55" s="705"/>
      <c r="AC55" s="758"/>
      <c r="AD55" s="755"/>
      <c r="AE55" s="755"/>
      <c r="AF55" s="758"/>
      <c r="AG55" s="758"/>
      <c r="AH55" s="745"/>
      <c r="AI55" s="556"/>
      <c r="AJ55" s="824"/>
      <c r="AK55" s="890"/>
      <c r="AL55" s="887"/>
      <c r="AM55" s="887"/>
      <c r="AN55" s="890"/>
      <c r="AO55" s="890"/>
      <c r="AP55" s="879"/>
      <c r="AQ55" s="755"/>
      <c r="AR55" s="690"/>
      <c r="AS55" s="915"/>
      <c r="AT55" s="986"/>
      <c r="AU55" s="983"/>
      <c r="AV55" s="983"/>
      <c r="AW55" s="986"/>
      <c r="AX55" s="986"/>
      <c r="AY55" s="975"/>
      <c r="AZ55" s="755"/>
      <c r="BA55" s="1000"/>
      <c r="BB55" s="997"/>
      <c r="BC55" s="1018"/>
      <c r="BD55" s="1018"/>
      <c r="BE55" s="1021"/>
      <c r="BF55" s="1021"/>
      <c r="BG55" s="1064"/>
      <c r="BH55" s="1031"/>
      <c r="BI55" s="359"/>
      <c r="BJ55" s="359"/>
      <c r="BK55" s="359"/>
      <c r="BL55" s="359"/>
      <c r="BM55" s="359"/>
      <c r="BN55" s="359"/>
      <c r="BO55" s="359"/>
      <c r="BP55" s="719"/>
      <c r="BQ55" s="1033"/>
      <c r="BR55" s="1034"/>
      <c r="BS55" s="1064"/>
      <c r="BT55" s="1064"/>
      <c r="BU55" s="1067"/>
      <c r="BV55" s="1024"/>
      <c r="BW55" s="1064"/>
      <c r="BX55" s="2"/>
      <c r="BY55" s="2"/>
      <c r="BZ55" s="2"/>
      <c r="CA55" s="2"/>
    </row>
    <row r="56" spans="1:83" ht="18">
      <c r="A56" s="1302"/>
      <c r="B56" s="1306"/>
      <c r="C56" s="437"/>
      <c r="D56" s="438"/>
      <c r="E56" s="439"/>
      <c r="F56" s="439"/>
      <c r="G56" s="438"/>
      <c r="H56" s="438"/>
      <c r="I56" s="439"/>
      <c r="J56" s="422"/>
      <c r="K56" s="469"/>
      <c r="L56" s="470"/>
      <c r="M56" s="471"/>
      <c r="N56" s="471"/>
      <c r="O56" s="470"/>
      <c r="P56" s="470"/>
      <c r="Q56" s="471"/>
      <c r="R56" s="422"/>
      <c r="S56" s="1025"/>
      <c r="T56" s="1026"/>
      <c r="U56" s="1027"/>
      <c r="V56" s="1027"/>
      <c r="W56" s="1027"/>
      <c r="X56" s="1026"/>
      <c r="Y56" s="1026"/>
      <c r="Z56" s="1027"/>
      <c r="AA56" s="400"/>
      <c r="AB56" s="706"/>
      <c r="AC56" s="687"/>
      <c r="AD56" s="688"/>
      <c r="AE56" s="688"/>
      <c r="AF56" s="687"/>
      <c r="AG56" s="687"/>
      <c r="AH56" s="703"/>
      <c r="AI56" s="556"/>
      <c r="AJ56" s="824"/>
      <c r="AK56" s="890"/>
      <c r="AL56" s="887"/>
      <c r="AM56" s="887"/>
      <c r="AN56" s="890"/>
      <c r="AO56" s="890"/>
      <c r="AP56" s="879"/>
      <c r="AQ56" s="755"/>
      <c r="AR56" s="690"/>
      <c r="AS56" s="915"/>
      <c r="AT56" s="986"/>
      <c r="AU56" s="983"/>
      <c r="AV56" s="983"/>
      <c r="AW56" s="986"/>
      <c r="AX56" s="986"/>
      <c r="AY56" s="975"/>
      <c r="AZ56" s="755"/>
      <c r="BA56" s="1001"/>
      <c r="BB56" s="1008"/>
      <c r="BC56" s="990"/>
      <c r="BD56" s="990"/>
      <c r="BE56" s="989"/>
      <c r="BF56" s="989"/>
      <c r="BG56" s="1027"/>
      <c r="BH56" s="1031"/>
      <c r="BI56" s="1135"/>
      <c r="BJ56" s="190"/>
      <c r="BK56" s="190"/>
      <c r="BL56" s="190"/>
      <c r="BM56" s="190"/>
      <c r="BN56" s="190"/>
      <c r="BO56" s="190"/>
      <c r="BP56" s="719"/>
      <c r="BQ56" s="1033"/>
      <c r="BR56" s="1052"/>
      <c r="BS56" s="1066"/>
      <c r="BT56" s="1066"/>
      <c r="BU56" s="1052"/>
      <c r="BV56" s="1052"/>
      <c r="BW56" s="1030"/>
      <c r="BX56" s="2"/>
      <c r="BY56" s="2"/>
      <c r="BZ56" s="2"/>
      <c r="CA56" s="2"/>
    </row>
    <row r="57" spans="1:83" ht="18">
      <c r="A57" s="1302"/>
      <c r="B57" s="1304" t="s">
        <v>159</v>
      </c>
      <c r="C57" s="734"/>
      <c r="D57" s="743"/>
      <c r="E57" s="742"/>
      <c r="F57" s="749"/>
      <c r="G57" s="743"/>
      <c r="H57" s="743"/>
      <c r="I57" s="749"/>
      <c r="J57" s="755"/>
      <c r="K57" s="1033"/>
      <c r="L57" s="1067"/>
      <c r="M57" s="1064"/>
      <c r="N57" s="1064"/>
      <c r="O57" s="1067"/>
      <c r="P57" s="1067"/>
      <c r="Q57" s="1061"/>
      <c r="R57" s="418"/>
      <c r="S57" s="894" t="s">
        <v>313</v>
      </c>
      <c r="T57" s="892" t="s">
        <v>18</v>
      </c>
      <c r="U57" s="893" t="s">
        <v>25</v>
      </c>
      <c r="V57" s="893"/>
      <c r="W57" s="893"/>
      <c r="X57" s="892" t="s">
        <v>47</v>
      </c>
      <c r="Y57" s="892" t="s">
        <v>47</v>
      </c>
      <c r="Z57" s="811" t="s">
        <v>149</v>
      </c>
      <c r="AA57" s="422"/>
      <c r="AB57" s="705"/>
      <c r="AC57" s="758"/>
      <c r="AD57" s="755"/>
      <c r="AE57" s="755"/>
      <c r="AF57" s="758"/>
      <c r="AG57" s="758"/>
      <c r="AH57" s="745"/>
      <c r="AI57" s="556"/>
      <c r="AJ57" s="1055" t="s">
        <v>355</v>
      </c>
      <c r="AK57" s="1057" t="s">
        <v>18</v>
      </c>
      <c r="AL57" s="1053" t="s">
        <v>112</v>
      </c>
      <c r="AM57" s="1053"/>
      <c r="AN57" s="1057" t="s">
        <v>435</v>
      </c>
      <c r="AO57" s="1057" t="s">
        <v>435</v>
      </c>
      <c r="AP57" s="1053" t="s">
        <v>371</v>
      </c>
      <c r="AQ57" s="757"/>
      <c r="AR57" s="682"/>
      <c r="AS57" s="974" t="s">
        <v>355</v>
      </c>
      <c r="AT57" s="976" t="s">
        <v>18</v>
      </c>
      <c r="AU57" s="897" t="s">
        <v>112</v>
      </c>
      <c r="AV57" s="1209"/>
      <c r="AW57" s="976" t="s">
        <v>47</v>
      </c>
      <c r="AX57" s="976" t="s">
        <v>47</v>
      </c>
      <c r="AY57" s="897" t="s">
        <v>371</v>
      </c>
      <c r="AZ57" s="757"/>
      <c r="BA57" s="894"/>
      <c r="BB57" s="892"/>
      <c r="BC57" s="893"/>
      <c r="BD57" s="893"/>
      <c r="BE57" s="892"/>
      <c r="BF57" s="892"/>
      <c r="BG57" s="1061"/>
      <c r="BH57" s="1031"/>
      <c r="BI57" s="357" t="s">
        <v>391</v>
      </c>
      <c r="BJ57" s="338" t="s">
        <v>398</v>
      </c>
      <c r="BK57" s="336" t="s">
        <v>144</v>
      </c>
      <c r="BL57" s="336"/>
      <c r="BM57" s="336" t="s">
        <v>47</v>
      </c>
      <c r="BN57" s="336" t="s">
        <v>47</v>
      </c>
      <c r="BO57" s="336" t="s">
        <v>65</v>
      </c>
      <c r="BP57" s="708"/>
      <c r="BQ57" s="1055"/>
      <c r="BR57" s="1060"/>
      <c r="BS57" s="1053"/>
      <c r="BT57" s="1077"/>
      <c r="BU57" s="1053"/>
      <c r="BV57" s="1053"/>
      <c r="BW57" s="1059"/>
      <c r="BX57" s="2"/>
      <c r="BY57" s="2"/>
      <c r="BZ57" s="2"/>
      <c r="CA57" s="2"/>
    </row>
    <row r="58" spans="1:83" ht="18">
      <c r="A58" s="1302"/>
      <c r="B58" s="1305"/>
      <c r="C58" s="444"/>
      <c r="D58" s="461"/>
      <c r="E58" s="459"/>
      <c r="F58" s="459"/>
      <c r="G58" s="461"/>
      <c r="H58" s="461"/>
      <c r="I58" s="456"/>
      <c r="J58" s="417"/>
      <c r="K58" s="1033"/>
      <c r="L58" s="1067"/>
      <c r="M58" s="1064"/>
      <c r="N58" s="1064"/>
      <c r="O58" s="1067"/>
      <c r="P58" s="1067"/>
      <c r="Q58" s="1064"/>
      <c r="R58" s="417"/>
      <c r="S58" s="1033"/>
      <c r="T58" s="1034"/>
      <c r="U58" s="1064"/>
      <c r="V58" s="891" t="s">
        <v>111</v>
      </c>
      <c r="W58" s="891"/>
      <c r="X58" s="801"/>
      <c r="Y58" s="809"/>
      <c r="Z58" s="806" t="s">
        <v>152</v>
      </c>
      <c r="AA58" s="422"/>
      <c r="AB58" s="705"/>
      <c r="AC58" s="758"/>
      <c r="AD58" s="755"/>
      <c r="AE58" s="755"/>
      <c r="AF58" s="758"/>
      <c r="AG58" s="758"/>
      <c r="AH58" s="745"/>
      <c r="AI58" s="554"/>
      <c r="AJ58" s="1150"/>
      <c r="AK58" s="1151"/>
      <c r="AL58" s="1152"/>
      <c r="AM58" s="1153"/>
      <c r="AN58" s="1151"/>
      <c r="AO58" s="1197"/>
      <c r="AP58" s="891"/>
      <c r="AQ58" s="755"/>
      <c r="AR58" s="693"/>
      <c r="AS58" s="1158"/>
      <c r="AT58" s="1199"/>
      <c r="AU58" s="806"/>
      <c r="AV58" s="806"/>
      <c r="AW58" s="801"/>
      <c r="AX58" s="1199"/>
      <c r="AY58" s="891"/>
      <c r="AZ58" s="755"/>
      <c r="BA58" s="996"/>
      <c r="BB58" s="997"/>
      <c r="BC58" s="1018"/>
      <c r="BD58" s="1018"/>
      <c r="BE58" s="1021"/>
      <c r="BF58" s="1021"/>
      <c r="BG58" s="1064"/>
      <c r="BH58" s="1031"/>
      <c r="BI58" s="1150" t="s">
        <v>390</v>
      </c>
      <c r="BJ58" s="1162" t="s">
        <v>397</v>
      </c>
      <c r="BK58" s="1153" t="s">
        <v>8</v>
      </c>
      <c r="BL58" s="1153"/>
      <c r="BM58" s="1153" t="s">
        <v>418</v>
      </c>
      <c r="BN58" s="1153" t="s">
        <v>445</v>
      </c>
      <c r="BO58" s="1153" t="s">
        <v>188</v>
      </c>
      <c r="BP58" s="737"/>
      <c r="BQ58" s="1078"/>
      <c r="BR58" s="1078"/>
      <c r="BS58" s="1078"/>
      <c r="BT58" s="1078"/>
      <c r="BU58" s="1078"/>
      <c r="BV58" s="1078"/>
      <c r="BW58" s="1080"/>
      <c r="BX58" s="2"/>
      <c r="BY58" s="2"/>
      <c r="BZ58" s="2"/>
      <c r="CA58" s="2"/>
    </row>
    <row r="59" spans="1:83" s="215" customFormat="1" ht="18">
      <c r="A59" s="1302"/>
      <c r="B59" s="1305"/>
      <c r="C59" s="444"/>
      <c r="D59" s="461"/>
      <c r="E59" s="459"/>
      <c r="F59" s="459"/>
      <c r="G59" s="461"/>
      <c r="H59" s="461"/>
      <c r="I59" s="456"/>
      <c r="J59" s="417"/>
      <c r="K59" s="476"/>
      <c r="L59" s="494"/>
      <c r="M59" s="492"/>
      <c r="N59" s="492"/>
      <c r="O59" s="494"/>
      <c r="P59" s="494"/>
      <c r="Q59" s="489"/>
      <c r="R59" s="417"/>
      <c r="S59" s="1033"/>
      <c r="T59" s="1067"/>
      <c r="U59" s="1064"/>
      <c r="V59" s="1064"/>
      <c r="W59" s="1064"/>
      <c r="X59" s="1067"/>
      <c r="Y59" s="1067"/>
      <c r="Z59" s="1056"/>
      <c r="AA59" s="422"/>
      <c r="AB59" s="557"/>
      <c r="AC59" s="618"/>
      <c r="AD59" s="615"/>
      <c r="AE59" s="615"/>
      <c r="AF59" s="618"/>
      <c r="AG59" s="618"/>
      <c r="AH59" s="609"/>
      <c r="AI59" s="554"/>
      <c r="AJ59" s="824"/>
      <c r="AK59" s="868"/>
      <c r="AL59" s="887"/>
      <c r="AM59" s="887"/>
      <c r="AN59" s="890"/>
      <c r="AO59" s="875"/>
      <c r="AP59" s="871"/>
      <c r="AQ59" s="755"/>
      <c r="AR59" s="693"/>
      <c r="AS59" s="915"/>
      <c r="AT59" s="960"/>
      <c r="AU59" s="983"/>
      <c r="AV59" s="983"/>
      <c r="AW59" s="986"/>
      <c r="AX59" s="971"/>
      <c r="AY59" s="985"/>
      <c r="AZ59" s="757"/>
      <c r="BA59" s="996"/>
      <c r="BB59" s="997"/>
      <c r="BC59" s="1018"/>
      <c r="BD59" s="1018"/>
      <c r="BE59" s="1021"/>
      <c r="BF59" s="1021"/>
      <c r="BG59" s="1064"/>
      <c r="BH59" s="1031"/>
      <c r="BI59" s="50"/>
      <c r="BJ59" s="332"/>
      <c r="BK59" s="237"/>
      <c r="BL59" s="237"/>
      <c r="BM59" s="237"/>
      <c r="BN59" s="237"/>
      <c r="BO59" s="237"/>
      <c r="BP59" s="737"/>
      <c r="BQ59" s="1065"/>
      <c r="BR59" s="1052"/>
      <c r="BS59" s="1066"/>
      <c r="BT59" s="1066"/>
      <c r="BU59" s="1052"/>
      <c r="BV59" s="1052"/>
      <c r="BW59" s="1030"/>
      <c r="BX59" s="2"/>
      <c r="BY59" s="2"/>
      <c r="BZ59" s="2"/>
      <c r="CA59" s="2"/>
      <c r="CB59" s="4"/>
      <c r="CC59" s="4"/>
      <c r="CD59" s="4"/>
      <c r="CE59" s="4"/>
    </row>
    <row r="60" spans="1:83" ht="18">
      <c r="A60" s="1302"/>
      <c r="B60" s="1305"/>
      <c r="C60" s="448"/>
      <c r="D60" s="448"/>
      <c r="E60" s="448"/>
      <c r="F60" s="448"/>
      <c r="G60" s="451"/>
      <c r="H60" s="451"/>
      <c r="I60" s="448"/>
      <c r="J60" s="411"/>
      <c r="K60" s="480"/>
      <c r="L60" s="480"/>
      <c r="M60" s="480"/>
      <c r="N60" s="480"/>
      <c r="O60" s="484"/>
      <c r="P60" s="484"/>
      <c r="Q60" s="480"/>
      <c r="R60" s="411"/>
      <c r="S60" s="776"/>
      <c r="T60" s="791"/>
      <c r="U60" s="799"/>
      <c r="V60" s="799"/>
      <c r="W60" s="799"/>
      <c r="X60" s="791"/>
      <c r="Y60" s="791"/>
      <c r="Z60" s="786"/>
      <c r="AA60" s="422"/>
      <c r="AB60" s="557"/>
      <c r="AC60" s="618"/>
      <c r="AD60" s="615"/>
      <c r="AE60" s="615"/>
      <c r="AF60" s="618"/>
      <c r="AG60" s="618"/>
      <c r="AH60" s="609"/>
      <c r="AI60" s="556"/>
      <c r="AJ60" s="824"/>
      <c r="AK60" s="890"/>
      <c r="AL60" s="887"/>
      <c r="AM60" s="887"/>
      <c r="AN60" s="890"/>
      <c r="AO60" s="890"/>
      <c r="AP60" s="879"/>
      <c r="AQ60" s="755"/>
      <c r="AR60" s="690"/>
      <c r="AS60" s="915"/>
      <c r="AT60" s="986"/>
      <c r="AU60" s="983"/>
      <c r="AV60" s="983"/>
      <c r="AW60" s="986"/>
      <c r="AX60" s="986"/>
      <c r="AY60" s="975"/>
      <c r="AZ60" s="755"/>
      <c r="BA60" s="996"/>
      <c r="BB60" s="1021"/>
      <c r="BC60" s="1018"/>
      <c r="BD60" s="1018"/>
      <c r="BE60" s="1021"/>
      <c r="BF60" s="1021"/>
      <c r="BG60" s="1064"/>
      <c r="BH60" s="1031"/>
      <c r="BI60" s="50"/>
      <c r="BJ60" s="332"/>
      <c r="BK60" s="237"/>
      <c r="BL60" s="237"/>
      <c r="BM60" s="237"/>
      <c r="BN60" s="237"/>
      <c r="BO60" s="237"/>
      <c r="BP60" s="752"/>
      <c r="BQ60" s="1033"/>
      <c r="BR60" s="1067"/>
      <c r="BS60" s="1064"/>
      <c r="BT60" s="1064"/>
      <c r="BU60" s="1067"/>
      <c r="BV60" s="1067"/>
      <c r="BW60" s="1064"/>
      <c r="BX60" s="2"/>
      <c r="BY60" s="2"/>
      <c r="BZ60" s="2"/>
      <c r="CA60" s="2"/>
    </row>
    <row r="61" spans="1:83" ht="18">
      <c r="A61" s="1302"/>
      <c r="B61" s="1306"/>
      <c r="C61" s="443"/>
      <c r="D61" s="443"/>
      <c r="E61" s="443"/>
      <c r="F61" s="443"/>
      <c r="G61" s="449"/>
      <c r="H61" s="449"/>
      <c r="I61" s="443"/>
      <c r="J61" s="411"/>
      <c r="K61" s="475"/>
      <c r="L61" s="475"/>
      <c r="M61" s="475"/>
      <c r="N61" s="475"/>
      <c r="O61" s="481"/>
      <c r="P61" s="481"/>
      <c r="Q61" s="475"/>
      <c r="R61" s="403"/>
      <c r="S61" s="776"/>
      <c r="T61" s="791"/>
      <c r="U61" s="799"/>
      <c r="V61" s="799"/>
      <c r="W61" s="799"/>
      <c r="X61" s="791"/>
      <c r="Y61" s="791"/>
      <c r="Z61" s="786"/>
      <c r="AA61" s="422"/>
      <c r="AB61" s="557"/>
      <c r="AC61" s="618"/>
      <c r="AD61" s="615"/>
      <c r="AE61" s="615"/>
      <c r="AF61" s="618"/>
      <c r="AG61" s="618"/>
      <c r="AH61" s="609"/>
      <c r="AI61" s="556"/>
      <c r="AJ61" s="824"/>
      <c r="AK61" s="890"/>
      <c r="AL61" s="887"/>
      <c r="AM61" s="887"/>
      <c r="AN61" s="890"/>
      <c r="AO61" s="890"/>
      <c r="AP61" s="879"/>
      <c r="AQ61" s="755"/>
      <c r="AR61" s="690"/>
      <c r="AS61" s="915"/>
      <c r="AT61" s="986"/>
      <c r="AU61" s="983"/>
      <c r="AV61" s="983"/>
      <c r="AW61" s="986"/>
      <c r="AX61" s="986"/>
      <c r="AY61" s="975"/>
      <c r="AZ61" s="755"/>
      <c r="BA61" s="988"/>
      <c r="BB61" s="989"/>
      <c r="BC61" s="990"/>
      <c r="BD61" s="990"/>
      <c r="BE61" s="989"/>
      <c r="BF61" s="989"/>
      <c r="BG61" s="1027"/>
      <c r="BH61" s="1031"/>
      <c r="BI61" s="1112"/>
      <c r="BJ61" s="208"/>
      <c r="BK61" s="302"/>
      <c r="BL61" s="302"/>
      <c r="BM61" s="302"/>
      <c r="BN61" s="302"/>
      <c r="BO61" s="302"/>
      <c r="BP61" s="421"/>
      <c r="BQ61" s="1037"/>
      <c r="BR61" s="1026"/>
      <c r="BS61" s="1027"/>
      <c r="BT61" s="1027"/>
      <c r="BU61" s="1026"/>
      <c r="BV61" s="1026"/>
      <c r="BW61" s="1027"/>
      <c r="BX61" s="2"/>
      <c r="BY61" s="2"/>
      <c r="BZ61" s="2"/>
      <c r="CA61" s="2"/>
    </row>
    <row r="62" spans="1:83" ht="18">
      <c r="A62" s="1302"/>
      <c r="B62" s="1304" t="s">
        <v>160</v>
      </c>
      <c r="C62" s="450"/>
      <c r="D62" s="455"/>
      <c r="E62" s="454"/>
      <c r="F62" s="457"/>
      <c r="G62" s="455"/>
      <c r="H62" s="455"/>
      <c r="I62" s="457"/>
      <c r="J62" s="422"/>
      <c r="K62" s="483"/>
      <c r="L62" s="488"/>
      <c r="M62" s="487"/>
      <c r="N62" s="490"/>
      <c r="O62" s="488"/>
      <c r="P62" s="488"/>
      <c r="Q62" s="490"/>
      <c r="R62" s="419"/>
      <c r="S62" s="805" t="s">
        <v>78</v>
      </c>
      <c r="T62" s="803"/>
      <c r="U62" s="804"/>
      <c r="V62" s="804"/>
      <c r="W62" s="804"/>
      <c r="X62" s="892" t="s">
        <v>331</v>
      </c>
      <c r="Y62" s="892" t="s">
        <v>331</v>
      </c>
      <c r="Z62" s="811"/>
      <c r="AA62" s="422"/>
      <c r="AB62" s="608"/>
      <c r="AC62" s="607"/>
      <c r="AD62" s="606"/>
      <c r="AE62" s="606"/>
      <c r="AF62" s="610"/>
      <c r="AG62" s="610"/>
      <c r="AH62" s="552"/>
      <c r="AI62" s="556"/>
      <c r="AJ62" s="878"/>
      <c r="AK62" s="877"/>
      <c r="AL62" s="876"/>
      <c r="AM62" s="876"/>
      <c r="AN62" s="880"/>
      <c r="AO62" s="880"/>
      <c r="AP62" s="830"/>
      <c r="AQ62" s="755"/>
      <c r="AR62" s="673"/>
      <c r="AS62" s="974"/>
      <c r="AT62" s="973"/>
      <c r="AU62" s="972"/>
      <c r="AV62" s="972"/>
      <c r="AW62" s="976"/>
      <c r="AX62" s="976"/>
      <c r="AY62" s="921"/>
      <c r="AZ62" s="755"/>
      <c r="BA62" s="991"/>
      <c r="BB62" s="1013"/>
      <c r="BC62" s="1016"/>
      <c r="BD62" s="1016"/>
      <c r="BE62" s="1013"/>
      <c r="BF62" s="1013"/>
      <c r="BG62" s="1061"/>
      <c r="BH62" s="1031"/>
      <c r="BI62" s="1111"/>
      <c r="BJ62" s="338"/>
      <c r="BK62" s="1127"/>
      <c r="BL62" s="1127"/>
      <c r="BM62" s="1127"/>
      <c r="BN62" s="1127"/>
      <c r="BO62" s="1127"/>
      <c r="BP62" s="419"/>
      <c r="BQ62" s="1075"/>
      <c r="BR62" s="1054"/>
      <c r="BS62" s="1053"/>
      <c r="BT62" s="1073"/>
      <c r="BU62" s="1054"/>
      <c r="BV62" s="1054"/>
      <c r="BW62" s="1079"/>
      <c r="BX62" s="2"/>
      <c r="BY62" s="2"/>
      <c r="BZ62" s="2"/>
      <c r="CA62" s="2"/>
    </row>
    <row r="63" spans="1:83" s="215" customFormat="1" ht="18">
      <c r="A63" s="1302"/>
      <c r="B63" s="1305"/>
      <c r="C63" s="444"/>
      <c r="D63" s="461"/>
      <c r="E63" s="459"/>
      <c r="F63" s="459"/>
      <c r="G63" s="461"/>
      <c r="H63" s="461"/>
      <c r="I63" s="459"/>
      <c r="J63" s="422"/>
      <c r="K63" s="476"/>
      <c r="L63" s="494"/>
      <c r="M63" s="492"/>
      <c r="N63" s="492"/>
      <c r="O63" s="494"/>
      <c r="P63" s="494"/>
      <c r="Q63" s="492"/>
      <c r="R63" s="422"/>
      <c r="S63" s="807"/>
      <c r="T63" s="810"/>
      <c r="U63" s="802"/>
      <c r="V63" s="802"/>
      <c r="W63" s="802"/>
      <c r="X63" s="801"/>
      <c r="Y63" s="809"/>
      <c r="Z63" s="806"/>
      <c r="AA63" s="422"/>
      <c r="AB63" s="546"/>
      <c r="AC63" s="618"/>
      <c r="AD63" s="617"/>
      <c r="AE63" s="617"/>
      <c r="AF63" s="605"/>
      <c r="AG63" s="605"/>
      <c r="AH63" s="609"/>
      <c r="AI63" s="556"/>
      <c r="AJ63" s="888"/>
      <c r="AK63" s="890"/>
      <c r="AL63" s="889"/>
      <c r="AM63" s="889"/>
      <c r="AN63" s="875"/>
      <c r="AO63" s="875"/>
      <c r="AP63" s="879"/>
      <c r="AQ63" s="755"/>
      <c r="AR63" s="690"/>
      <c r="AS63" s="984"/>
      <c r="AT63" s="986"/>
      <c r="AU63" s="985"/>
      <c r="AV63" s="985"/>
      <c r="AW63" s="971"/>
      <c r="AX63" s="971"/>
      <c r="AY63" s="975"/>
      <c r="AZ63" s="755"/>
      <c r="BA63" s="996"/>
      <c r="BB63" s="997"/>
      <c r="BC63" s="1018"/>
      <c r="BD63" s="1018"/>
      <c r="BE63" s="1021"/>
      <c r="BF63" s="1021"/>
      <c r="BG63" s="1064"/>
      <c r="BH63" s="1031"/>
      <c r="BI63" s="50"/>
      <c r="BJ63" s="332"/>
      <c r="BK63" s="237"/>
      <c r="BL63" s="237"/>
      <c r="BM63" s="237"/>
      <c r="BN63" s="237"/>
      <c r="BO63" s="237"/>
      <c r="BP63" s="422"/>
      <c r="BQ63" s="1064"/>
      <c r="BR63" s="1067"/>
      <c r="BS63" s="1064"/>
      <c r="BT63" s="1064"/>
      <c r="BU63" s="1067"/>
      <c r="BV63" s="1024"/>
      <c r="BW63" s="1064"/>
      <c r="BX63" s="2"/>
      <c r="BY63" s="2"/>
      <c r="BZ63" s="2"/>
      <c r="CA63" s="2"/>
      <c r="CB63" s="4"/>
      <c r="CC63" s="4"/>
      <c r="CD63" s="4"/>
      <c r="CE63" s="4"/>
    </row>
    <row r="64" spans="1:83" ht="18">
      <c r="A64" s="1302"/>
      <c r="B64" s="1305"/>
      <c r="C64" s="444"/>
      <c r="D64" s="461"/>
      <c r="E64" s="459"/>
      <c r="F64" s="459"/>
      <c r="G64" s="461"/>
      <c r="H64" s="461"/>
      <c r="I64" s="459"/>
      <c r="J64" s="422"/>
      <c r="K64" s="476"/>
      <c r="L64" s="494"/>
      <c r="M64" s="492"/>
      <c r="N64" s="492"/>
      <c r="O64" s="494"/>
      <c r="P64" s="494"/>
      <c r="Q64" s="492"/>
      <c r="R64" s="422"/>
      <c r="S64" s="776"/>
      <c r="T64" s="800"/>
      <c r="U64" s="797"/>
      <c r="V64" s="797"/>
      <c r="W64" s="797"/>
      <c r="X64" s="800"/>
      <c r="Y64" s="767"/>
      <c r="Z64" s="793"/>
      <c r="AA64" s="422"/>
      <c r="AB64" s="534"/>
      <c r="AC64" s="605"/>
      <c r="AD64" s="617"/>
      <c r="AE64" s="617"/>
      <c r="AF64" s="617"/>
      <c r="AG64" s="605"/>
      <c r="AH64" s="591"/>
      <c r="AI64" s="556"/>
      <c r="AJ64" s="889"/>
      <c r="AK64" s="875"/>
      <c r="AL64" s="889"/>
      <c r="AM64" s="889"/>
      <c r="AN64" s="889"/>
      <c r="AO64" s="875"/>
      <c r="AP64" s="865"/>
      <c r="AQ64" s="741"/>
      <c r="AR64" s="731"/>
      <c r="AS64" s="985"/>
      <c r="AT64" s="971"/>
      <c r="AU64" s="985"/>
      <c r="AV64" s="985"/>
      <c r="AW64" s="985"/>
      <c r="AX64" s="971"/>
      <c r="AY64" s="956"/>
      <c r="AZ64" s="741"/>
      <c r="BA64" s="996"/>
      <c r="BB64" s="997"/>
      <c r="BC64" s="1018"/>
      <c r="BD64" s="1018"/>
      <c r="BE64" s="1021"/>
      <c r="BF64" s="1021"/>
      <c r="BG64" s="1064"/>
      <c r="BH64" s="1031"/>
      <c r="BI64" s="50"/>
      <c r="BJ64" s="332"/>
      <c r="BK64" s="237"/>
      <c r="BL64" s="237"/>
      <c r="BM64" s="237"/>
      <c r="BN64" s="237"/>
      <c r="BO64" s="237"/>
      <c r="BP64" s="420"/>
      <c r="BQ64" s="1033"/>
      <c r="BR64" s="1067"/>
      <c r="BS64" s="1064"/>
      <c r="BT64" s="1064"/>
      <c r="BU64" s="1067"/>
      <c r="BV64" s="1067"/>
      <c r="BW64" s="1064"/>
      <c r="BX64" s="2"/>
      <c r="BY64" s="2"/>
      <c r="BZ64" s="2"/>
      <c r="CA64" s="2"/>
    </row>
    <row r="65" spans="1:83" ht="18">
      <c r="A65" s="1302"/>
      <c r="B65" s="1305"/>
      <c r="C65" s="444"/>
      <c r="D65" s="461"/>
      <c r="E65" s="459"/>
      <c r="F65" s="459"/>
      <c r="G65" s="461"/>
      <c r="H65" s="461"/>
      <c r="I65" s="459"/>
      <c r="J65" s="422"/>
      <c r="K65" s="476"/>
      <c r="L65" s="494"/>
      <c r="M65" s="492"/>
      <c r="N65" s="492"/>
      <c r="O65" s="494"/>
      <c r="P65" s="494"/>
      <c r="Q65" s="492"/>
      <c r="R65" s="422"/>
      <c r="S65" s="776"/>
      <c r="T65" s="777"/>
      <c r="U65" s="797"/>
      <c r="V65" s="797"/>
      <c r="W65" s="797"/>
      <c r="X65" s="800"/>
      <c r="Y65" s="767"/>
      <c r="Z65" s="793"/>
      <c r="AA65" s="422"/>
      <c r="AB65" s="546"/>
      <c r="AC65" s="605"/>
      <c r="AD65" s="617"/>
      <c r="AE65" s="617"/>
      <c r="AF65" s="617"/>
      <c r="AG65" s="605"/>
      <c r="AH65" s="591"/>
      <c r="AI65" s="556"/>
      <c r="AJ65" s="888"/>
      <c r="AK65" s="875"/>
      <c r="AL65" s="889"/>
      <c r="AM65" s="889"/>
      <c r="AN65" s="889"/>
      <c r="AO65" s="875"/>
      <c r="AP65" s="865"/>
      <c r="AQ65" s="741"/>
      <c r="AR65" s="731"/>
      <c r="AS65" s="984"/>
      <c r="AT65" s="971"/>
      <c r="AU65" s="985"/>
      <c r="AV65" s="985"/>
      <c r="AW65" s="985"/>
      <c r="AX65" s="971"/>
      <c r="AY65" s="956"/>
      <c r="AZ65" s="741"/>
      <c r="BA65" s="996"/>
      <c r="BB65" s="997"/>
      <c r="BC65" s="1018"/>
      <c r="BD65" s="1018"/>
      <c r="BE65" s="1021"/>
      <c r="BF65" s="1021"/>
      <c r="BG65" s="1064"/>
      <c r="BH65" s="1031"/>
      <c r="BI65" s="50"/>
      <c r="BJ65" s="332"/>
      <c r="BK65" s="237"/>
      <c r="BL65" s="237"/>
      <c r="BM65" s="237"/>
      <c r="BN65" s="237"/>
      <c r="BO65" s="237"/>
      <c r="BP65" s="420"/>
      <c r="BQ65" s="1033"/>
      <c r="BR65" s="1067"/>
      <c r="BS65" s="1064"/>
      <c r="BT65" s="1064"/>
      <c r="BU65" s="1067"/>
      <c r="BV65" s="1067"/>
      <c r="BW65" s="1064"/>
      <c r="BX65" s="2"/>
      <c r="BY65" s="2"/>
      <c r="BZ65" s="2"/>
      <c r="CA65" s="2"/>
    </row>
    <row r="66" spans="1:83" ht="18">
      <c r="A66" s="1303"/>
      <c r="B66" s="1306"/>
      <c r="C66" s="443"/>
      <c r="D66" s="443"/>
      <c r="E66" s="443"/>
      <c r="F66" s="443"/>
      <c r="G66" s="449"/>
      <c r="H66" s="449"/>
      <c r="I66" s="443"/>
      <c r="J66" s="411"/>
      <c r="K66" s="475"/>
      <c r="L66" s="475"/>
      <c r="M66" s="475"/>
      <c r="N66" s="475"/>
      <c r="O66" s="481"/>
      <c r="P66" s="481"/>
      <c r="Q66" s="475"/>
      <c r="R66" s="411"/>
      <c r="S66" s="776"/>
      <c r="T66" s="791"/>
      <c r="U66" s="799"/>
      <c r="V66" s="799"/>
      <c r="W66" s="799"/>
      <c r="X66" s="791"/>
      <c r="Y66" s="791"/>
      <c r="Z66" s="786"/>
      <c r="AA66" s="400"/>
      <c r="AB66" s="546"/>
      <c r="AC66" s="605"/>
      <c r="AD66" s="617"/>
      <c r="AE66" s="617"/>
      <c r="AF66" s="617"/>
      <c r="AG66" s="605"/>
      <c r="AH66" s="591"/>
      <c r="AI66" s="556"/>
      <c r="AJ66" s="888"/>
      <c r="AK66" s="875"/>
      <c r="AL66" s="889"/>
      <c r="AM66" s="889"/>
      <c r="AN66" s="889"/>
      <c r="AO66" s="875"/>
      <c r="AP66" s="865"/>
      <c r="AQ66" s="741"/>
      <c r="AR66" s="731"/>
      <c r="AS66" s="984"/>
      <c r="AT66" s="971"/>
      <c r="AU66" s="985"/>
      <c r="AV66" s="985"/>
      <c r="AW66" s="985"/>
      <c r="AX66" s="971"/>
      <c r="AY66" s="956"/>
      <c r="AZ66" s="741"/>
      <c r="BA66" s="988"/>
      <c r="BB66" s="989"/>
      <c r="BC66" s="990"/>
      <c r="BD66" s="990"/>
      <c r="BE66" s="989"/>
      <c r="BF66" s="989"/>
      <c r="BG66" s="1027"/>
      <c r="BH66" s="1031"/>
      <c r="BI66" s="1112"/>
      <c r="BJ66" s="208"/>
      <c r="BK66" s="302"/>
      <c r="BL66" s="302"/>
      <c r="BM66" s="302"/>
      <c r="BN66" s="302"/>
      <c r="BO66" s="302"/>
      <c r="BP66" s="399"/>
      <c r="BQ66" s="1025"/>
      <c r="BR66" s="1026"/>
      <c r="BS66" s="1027"/>
      <c r="BT66" s="1027"/>
      <c r="BU66" s="1026"/>
      <c r="BV66" s="1026"/>
      <c r="BW66" s="1027"/>
      <c r="BX66" s="2"/>
      <c r="BY66" s="2"/>
      <c r="BZ66" s="2"/>
      <c r="CA66" s="2"/>
    </row>
    <row r="67" spans="1:83" ht="18">
      <c r="A67" s="434"/>
      <c r="B67" s="431"/>
      <c r="C67" s="447"/>
      <c r="D67" s="445"/>
      <c r="E67" s="447"/>
      <c r="F67" s="447"/>
      <c r="G67" s="445"/>
      <c r="H67" s="445"/>
      <c r="I67" s="447"/>
      <c r="J67" s="401"/>
      <c r="K67" s="479"/>
      <c r="L67" s="477"/>
      <c r="M67" s="479"/>
      <c r="N67" s="479"/>
      <c r="O67" s="477"/>
      <c r="P67" s="477"/>
      <c r="Q67" s="479"/>
      <c r="R67" s="408"/>
      <c r="S67" s="783"/>
      <c r="T67" s="778"/>
      <c r="U67" s="782"/>
      <c r="V67" s="782"/>
      <c r="W67" s="782"/>
      <c r="X67" s="778"/>
      <c r="Y67" s="778"/>
      <c r="Z67" s="782"/>
      <c r="AA67" s="422"/>
      <c r="AB67" s="561"/>
      <c r="AC67" s="551"/>
      <c r="AD67" s="560"/>
      <c r="AE67" s="560"/>
      <c r="AF67" s="551"/>
      <c r="AG67" s="551"/>
      <c r="AH67" s="560"/>
      <c r="AI67" s="556"/>
      <c r="AJ67" s="836"/>
      <c r="AK67" s="828"/>
      <c r="AL67" s="835"/>
      <c r="AM67" s="835"/>
      <c r="AN67" s="828"/>
      <c r="AO67" s="828"/>
      <c r="AP67" s="835"/>
      <c r="AQ67" s="755"/>
      <c r="AR67" s="693"/>
      <c r="AS67" s="927"/>
      <c r="AT67" s="919"/>
      <c r="AU67" s="926"/>
      <c r="AV67" s="926"/>
      <c r="AW67" s="919"/>
      <c r="AX67" s="919"/>
      <c r="AY67" s="926"/>
      <c r="AZ67" s="755"/>
      <c r="BA67" s="1002"/>
      <c r="BB67" s="998"/>
      <c r="BC67" s="1002"/>
      <c r="BD67" s="1002"/>
      <c r="BE67" s="998"/>
      <c r="BF67" s="998"/>
      <c r="BG67" s="1206"/>
      <c r="BH67" s="628"/>
      <c r="BI67" s="1207"/>
      <c r="BJ67" s="1120"/>
      <c r="BK67" s="1128"/>
      <c r="BL67" s="1128"/>
      <c r="BM67" s="1128"/>
      <c r="BN67" s="1128"/>
      <c r="BO67" s="236"/>
      <c r="BP67" s="401"/>
      <c r="BQ67" s="1031"/>
      <c r="BR67" s="1031"/>
      <c r="BS67" s="1031"/>
      <c r="BT67" s="1031"/>
      <c r="BU67" s="1031"/>
      <c r="BV67" s="1031"/>
      <c r="BW67" s="1031"/>
      <c r="BX67" s="2"/>
      <c r="BY67" s="2"/>
      <c r="BZ67" s="2"/>
      <c r="CA67" s="2"/>
    </row>
    <row r="68" spans="1:83" ht="18" customHeight="1">
      <c r="A68" s="1301" t="s">
        <v>51</v>
      </c>
      <c r="B68" s="1304" t="s">
        <v>155</v>
      </c>
      <c r="C68" s="894" t="s">
        <v>285</v>
      </c>
      <c r="D68" s="892" t="s">
        <v>18</v>
      </c>
      <c r="E68" s="893" t="s">
        <v>115</v>
      </c>
      <c r="F68" s="893" t="s">
        <v>107</v>
      </c>
      <c r="G68" s="892" t="s">
        <v>47</v>
      </c>
      <c r="H68" s="892" t="s">
        <v>47</v>
      </c>
      <c r="I68" s="893" t="s">
        <v>252</v>
      </c>
      <c r="J68" s="755"/>
      <c r="K68" s="1183"/>
      <c r="L68" s="1184"/>
      <c r="M68" s="1210"/>
      <c r="N68" s="1210"/>
      <c r="O68" s="1184"/>
      <c r="P68" s="1184"/>
      <c r="Q68" s="1210"/>
      <c r="R68" s="422"/>
      <c r="S68" s="776" t="s">
        <v>348</v>
      </c>
      <c r="T68" s="777" t="s">
        <v>16</v>
      </c>
      <c r="U68" s="797" t="s">
        <v>144</v>
      </c>
      <c r="V68" s="797"/>
      <c r="W68" s="797"/>
      <c r="X68" s="800" t="s">
        <v>47</v>
      </c>
      <c r="Y68" s="800" t="s">
        <v>47</v>
      </c>
      <c r="Z68" s="793" t="s">
        <v>99</v>
      </c>
      <c r="AA68" s="755"/>
      <c r="AB68" s="894" t="s">
        <v>186</v>
      </c>
      <c r="AC68" s="896" t="s">
        <v>16</v>
      </c>
      <c r="AD68" s="891" t="s">
        <v>212</v>
      </c>
      <c r="AE68" s="898"/>
      <c r="AF68" s="899" t="s">
        <v>349</v>
      </c>
      <c r="AG68" s="899" t="s">
        <v>349</v>
      </c>
      <c r="AH68" s="1192" t="s">
        <v>134</v>
      </c>
      <c r="AI68" s="556"/>
      <c r="AJ68" s="894" t="s">
        <v>186</v>
      </c>
      <c r="AK68" s="896" t="s">
        <v>16</v>
      </c>
      <c r="AL68" s="891" t="s">
        <v>212</v>
      </c>
      <c r="AM68" s="898"/>
      <c r="AN68" s="899" t="s">
        <v>47</v>
      </c>
      <c r="AO68" s="899" t="s">
        <v>47</v>
      </c>
      <c r="AP68" s="893" t="s">
        <v>442</v>
      </c>
      <c r="AQ68" s="757"/>
      <c r="AR68" s="690"/>
      <c r="AS68" s="894" t="s">
        <v>186</v>
      </c>
      <c r="AT68" s="896" t="s">
        <v>16</v>
      </c>
      <c r="AU68" s="891" t="s">
        <v>212</v>
      </c>
      <c r="AV68" s="898"/>
      <c r="AW68" s="899" t="s">
        <v>47</v>
      </c>
      <c r="AX68" s="899" t="s">
        <v>47</v>
      </c>
      <c r="AY68" s="893" t="s">
        <v>442</v>
      </c>
      <c r="AZ68" s="757"/>
      <c r="BA68" s="894" t="s">
        <v>439</v>
      </c>
      <c r="BB68" s="892" t="s">
        <v>16</v>
      </c>
      <c r="BC68" s="893" t="s">
        <v>352</v>
      </c>
      <c r="BD68" s="893"/>
      <c r="BE68" s="1054" t="s">
        <v>47</v>
      </c>
      <c r="BF68" s="1054" t="s">
        <v>47</v>
      </c>
      <c r="BG68" s="1061" t="s">
        <v>148</v>
      </c>
      <c r="BH68" s="1031"/>
      <c r="BI68" s="357" t="s">
        <v>448</v>
      </c>
      <c r="BJ68" s="1170" t="s">
        <v>395</v>
      </c>
      <c r="BK68" s="336" t="s">
        <v>8</v>
      </c>
      <c r="BL68" s="336"/>
      <c r="BM68" s="1167" t="s">
        <v>445</v>
      </c>
      <c r="BN68" s="336" t="s">
        <v>48</v>
      </c>
      <c r="BO68" s="1167" t="s">
        <v>119</v>
      </c>
      <c r="BP68" s="422"/>
      <c r="BQ68" s="894" t="s">
        <v>186</v>
      </c>
      <c r="BR68" s="892" t="s">
        <v>16</v>
      </c>
      <c r="BS68" s="893" t="s">
        <v>212</v>
      </c>
      <c r="BT68" s="897"/>
      <c r="BU68" s="900" t="s">
        <v>47</v>
      </c>
      <c r="BV68" s="900" t="s">
        <v>47</v>
      </c>
      <c r="BW68" s="1192" t="s">
        <v>134</v>
      </c>
      <c r="BX68" s="2"/>
      <c r="BY68" s="2"/>
      <c r="BZ68" s="2"/>
      <c r="CA68" s="2"/>
    </row>
    <row r="69" spans="1:83" ht="18">
      <c r="A69" s="1302"/>
      <c r="B69" s="1305"/>
      <c r="C69" s="891" t="s">
        <v>465</v>
      </c>
      <c r="D69" s="801"/>
      <c r="E69" s="891"/>
      <c r="F69" s="891"/>
      <c r="G69" s="801"/>
      <c r="H69" s="801"/>
      <c r="I69" s="806"/>
      <c r="J69" s="417"/>
      <c r="K69" s="1189"/>
      <c r="L69" s="801"/>
      <c r="M69" s="891"/>
      <c r="N69" s="891"/>
      <c r="O69" s="801"/>
      <c r="P69" s="801"/>
      <c r="Q69" s="806"/>
      <c r="R69" s="422"/>
      <c r="S69" s="798"/>
      <c r="T69" s="791"/>
      <c r="U69" s="799"/>
      <c r="V69" s="799"/>
      <c r="W69" s="799"/>
      <c r="X69" s="791"/>
      <c r="Y69" s="791"/>
      <c r="Z69" s="786"/>
      <c r="AA69" s="691"/>
      <c r="AB69" s="1149" t="s">
        <v>343</v>
      </c>
      <c r="AC69" s="1193" t="s">
        <v>16</v>
      </c>
      <c r="AD69" s="1225" t="s">
        <v>108</v>
      </c>
      <c r="AE69" s="1225"/>
      <c r="AF69" s="1193" t="s">
        <v>347</v>
      </c>
      <c r="AG69" s="1193" t="s">
        <v>347</v>
      </c>
      <c r="AH69" s="1226" t="s">
        <v>133</v>
      </c>
      <c r="AI69" s="554"/>
      <c r="AJ69" s="870" t="s">
        <v>357</v>
      </c>
      <c r="AK69" s="875"/>
      <c r="AL69" s="889"/>
      <c r="AM69" s="889"/>
      <c r="AN69" s="875"/>
      <c r="AO69" s="875"/>
      <c r="AP69" s="871"/>
      <c r="AQ69" s="757"/>
      <c r="AR69" s="684"/>
      <c r="AS69" s="1050" t="s">
        <v>357</v>
      </c>
      <c r="AT69" s="1052"/>
      <c r="AU69" s="1066"/>
      <c r="AV69" s="1066"/>
      <c r="AW69" s="1052"/>
      <c r="AX69" s="1052"/>
      <c r="AY69" s="963"/>
      <c r="AZ69" s="963"/>
      <c r="BA69" s="1158"/>
      <c r="BB69" s="809"/>
      <c r="BC69" s="806"/>
      <c r="BD69" s="806"/>
      <c r="BE69" s="1024"/>
      <c r="BF69" s="1024"/>
      <c r="BG69" s="1064"/>
      <c r="BH69" s="1031"/>
      <c r="BI69" s="1150" t="s">
        <v>449</v>
      </c>
      <c r="BJ69" s="1153" t="s">
        <v>18</v>
      </c>
      <c r="BK69" s="1153" t="s">
        <v>248</v>
      </c>
      <c r="BL69" s="1153" t="s">
        <v>104</v>
      </c>
      <c r="BM69" s="1153" t="s">
        <v>48</v>
      </c>
      <c r="BN69" s="1153" t="s">
        <v>47</v>
      </c>
      <c r="BO69" s="1153" t="s">
        <v>119</v>
      </c>
      <c r="BP69" s="422"/>
      <c r="BQ69" s="1033"/>
      <c r="BR69" s="1067"/>
      <c r="BS69" s="1064"/>
      <c r="BT69" s="1064"/>
      <c r="BU69" s="1067"/>
      <c r="BV69" s="1067"/>
      <c r="BW69" s="1064"/>
      <c r="BX69" s="2"/>
      <c r="BY69" s="2"/>
      <c r="BZ69" s="2"/>
      <c r="CA69" s="2"/>
    </row>
    <row r="70" spans="1:83" s="215" customFormat="1" ht="18">
      <c r="A70" s="1302"/>
      <c r="B70" s="1305"/>
      <c r="C70" s="444"/>
      <c r="D70" s="461"/>
      <c r="E70" s="459"/>
      <c r="F70" s="459"/>
      <c r="G70" s="461"/>
      <c r="H70" s="461"/>
      <c r="I70" s="459"/>
      <c r="J70" s="422"/>
      <c r="K70" s="1033"/>
      <c r="L70" s="1067"/>
      <c r="M70" s="1064"/>
      <c r="N70" s="1064"/>
      <c r="O70" s="1067"/>
      <c r="P70" s="1067"/>
      <c r="Q70" s="492"/>
      <c r="R70" s="422"/>
      <c r="S70" s="776"/>
      <c r="T70" s="800"/>
      <c r="U70" s="797"/>
      <c r="V70" s="797"/>
      <c r="W70" s="797"/>
      <c r="X70" s="800"/>
      <c r="Y70" s="800"/>
      <c r="Z70" s="793"/>
      <c r="AA70" s="755"/>
      <c r="AB70" s="690"/>
      <c r="AC70" s="758"/>
      <c r="AD70" s="755"/>
      <c r="AE70" s="755"/>
      <c r="AF70" s="758"/>
      <c r="AG70" s="758"/>
      <c r="AH70" s="745"/>
      <c r="AI70" s="554"/>
      <c r="AJ70" s="887"/>
      <c r="AK70" s="890"/>
      <c r="AL70" s="887"/>
      <c r="AM70" s="887"/>
      <c r="AN70" s="890"/>
      <c r="AO70" s="890"/>
      <c r="AP70" s="879"/>
      <c r="AQ70" s="662"/>
      <c r="AR70" s="637"/>
      <c r="AS70" s="983"/>
      <c r="AT70" s="986"/>
      <c r="AU70" s="983"/>
      <c r="AV70" s="983"/>
      <c r="AW70" s="986"/>
      <c r="AX70" s="986"/>
      <c r="AY70" s="975"/>
      <c r="AZ70" s="662"/>
      <c r="BA70" s="996"/>
      <c r="BB70" s="997"/>
      <c r="BC70" s="1018"/>
      <c r="BD70" s="1018"/>
      <c r="BE70" s="1021"/>
      <c r="BF70" s="1021"/>
      <c r="BG70" s="1064"/>
      <c r="BH70" s="1031"/>
      <c r="BI70" s="50"/>
      <c r="BJ70" s="332"/>
      <c r="BK70" s="237"/>
      <c r="BL70" s="237"/>
      <c r="BM70" s="237"/>
      <c r="BN70" s="237"/>
      <c r="BO70" s="335"/>
      <c r="BP70" s="422"/>
      <c r="BQ70" s="1033"/>
      <c r="BR70" s="1067"/>
      <c r="BS70" s="1064"/>
      <c r="BT70" s="1064"/>
      <c r="BU70" s="1067"/>
      <c r="BV70" s="1067"/>
      <c r="BW70" s="1064"/>
      <c r="BX70" s="2"/>
      <c r="BY70" s="2"/>
      <c r="BZ70" s="2"/>
      <c r="CA70" s="2"/>
      <c r="CB70" s="4"/>
      <c r="CC70" s="4"/>
      <c r="CD70" s="4"/>
      <c r="CE70" s="4"/>
    </row>
    <row r="71" spans="1:83" ht="18">
      <c r="A71" s="1302"/>
      <c r="B71" s="1305"/>
      <c r="C71" s="444"/>
      <c r="D71" s="461"/>
      <c r="E71" s="459"/>
      <c r="F71" s="459"/>
      <c r="G71" s="461"/>
      <c r="H71" s="461"/>
      <c r="I71" s="459"/>
      <c r="J71" s="422"/>
      <c r="K71" s="476"/>
      <c r="L71" s="494"/>
      <c r="M71" s="492"/>
      <c r="N71" s="492"/>
      <c r="O71" s="494"/>
      <c r="P71" s="494"/>
      <c r="Q71" s="492"/>
      <c r="R71" s="422"/>
      <c r="S71" s="776"/>
      <c r="T71" s="800"/>
      <c r="U71" s="797"/>
      <c r="V71" s="797"/>
      <c r="W71" s="797"/>
      <c r="X71" s="800"/>
      <c r="Y71" s="800"/>
      <c r="Z71" s="793"/>
      <c r="AA71" s="755"/>
      <c r="AB71" s="730"/>
      <c r="AC71" s="704"/>
      <c r="AD71" s="719"/>
      <c r="AE71" s="719"/>
      <c r="AF71" s="735"/>
      <c r="AG71" s="735"/>
      <c r="AH71" s="724"/>
      <c r="AI71" s="556"/>
      <c r="AJ71" s="845"/>
      <c r="AK71" s="831"/>
      <c r="AL71" s="845"/>
      <c r="AM71" s="845"/>
      <c r="AN71" s="872"/>
      <c r="AO71" s="872"/>
      <c r="AP71" s="857"/>
      <c r="AQ71" s="646"/>
      <c r="AR71" s="652"/>
      <c r="AS71" s="937"/>
      <c r="AT71" s="922"/>
      <c r="AU71" s="937"/>
      <c r="AV71" s="937"/>
      <c r="AW71" s="965"/>
      <c r="AX71" s="965"/>
      <c r="AY71" s="949"/>
      <c r="AZ71" s="646"/>
      <c r="BA71" s="1006"/>
      <c r="BB71" s="1006"/>
      <c r="BC71" s="1020"/>
      <c r="BD71" s="1020"/>
      <c r="BE71" s="1011"/>
      <c r="BF71" s="1011"/>
      <c r="BG71" s="1064"/>
      <c r="BH71" s="1031"/>
      <c r="BI71" s="50"/>
      <c r="BJ71" s="346"/>
      <c r="BK71" s="50"/>
      <c r="BL71" s="50"/>
      <c r="BM71" s="50"/>
      <c r="BN71" s="50"/>
      <c r="BO71" s="359"/>
      <c r="BP71" s="411"/>
      <c r="BQ71" s="1065"/>
      <c r="BR71" s="1052"/>
      <c r="BS71" s="1066"/>
      <c r="BT71" s="1066"/>
      <c r="BU71" s="1052"/>
      <c r="BV71" s="1052"/>
      <c r="BW71" s="1030"/>
      <c r="BX71" s="2"/>
      <c r="BY71" s="2"/>
      <c r="BZ71" s="2"/>
      <c r="CA71" s="2"/>
    </row>
    <row r="72" spans="1:83" ht="18">
      <c r="A72" s="1302"/>
      <c r="B72" s="1306"/>
      <c r="C72" s="437"/>
      <c r="D72" s="438"/>
      <c r="E72" s="439"/>
      <c r="F72" s="439"/>
      <c r="G72" s="438"/>
      <c r="H72" s="438"/>
      <c r="I72" s="439"/>
      <c r="J72" s="422"/>
      <c r="K72" s="469"/>
      <c r="L72" s="470"/>
      <c r="M72" s="471"/>
      <c r="N72" s="471"/>
      <c r="O72" s="470"/>
      <c r="P72" s="470"/>
      <c r="Q72" s="471"/>
      <c r="R72" s="399"/>
      <c r="S72" s="768"/>
      <c r="T72" s="769"/>
      <c r="U72" s="770"/>
      <c r="V72" s="770"/>
      <c r="W72" s="770"/>
      <c r="X72" s="769"/>
      <c r="Y72" s="769"/>
      <c r="Z72" s="779"/>
      <c r="AA72" s="755"/>
      <c r="AB72" s="728"/>
      <c r="AC72" s="710"/>
      <c r="AD72" s="695"/>
      <c r="AE72" s="695"/>
      <c r="AF72" s="723"/>
      <c r="AG72" s="723"/>
      <c r="AH72" s="726"/>
      <c r="AI72" s="556"/>
      <c r="AJ72" s="823"/>
      <c r="AK72" s="837"/>
      <c r="AL72" s="823"/>
      <c r="AM72" s="823"/>
      <c r="AN72" s="848"/>
      <c r="AO72" s="848"/>
      <c r="AP72" s="861"/>
      <c r="AQ72" s="646"/>
      <c r="AR72" s="652"/>
      <c r="AS72" s="914"/>
      <c r="AT72" s="929"/>
      <c r="AU72" s="914"/>
      <c r="AV72" s="914"/>
      <c r="AW72" s="940"/>
      <c r="AX72" s="940"/>
      <c r="AY72" s="953"/>
      <c r="AZ72" s="646"/>
      <c r="BA72" s="995"/>
      <c r="BB72" s="995"/>
      <c r="BC72" s="994"/>
      <c r="BD72" s="994"/>
      <c r="BE72" s="1007"/>
      <c r="BF72" s="1007"/>
      <c r="BG72" s="1027"/>
      <c r="BH72" s="1031"/>
      <c r="BI72" s="1112"/>
      <c r="BJ72" s="208"/>
      <c r="BK72" s="302"/>
      <c r="BL72" s="302"/>
      <c r="BM72" s="302"/>
      <c r="BN72" s="302"/>
      <c r="BO72" s="218"/>
      <c r="BP72" s="411"/>
      <c r="BQ72" s="1025"/>
      <c r="BR72" s="1026"/>
      <c r="BS72" s="1027"/>
      <c r="BT72" s="1027"/>
      <c r="BU72" s="1026"/>
      <c r="BV72" s="1026"/>
      <c r="BW72" s="1027"/>
      <c r="BX72" s="2"/>
      <c r="BY72" s="2"/>
      <c r="BZ72" s="2"/>
      <c r="CA72" s="2"/>
    </row>
    <row r="73" spans="1:83" ht="18">
      <c r="A73" s="1302"/>
      <c r="B73" s="1304" t="s">
        <v>156</v>
      </c>
      <c r="C73" s="440" t="s">
        <v>162</v>
      </c>
      <c r="D73" s="461" t="s">
        <v>199</v>
      </c>
      <c r="E73" s="459" t="s">
        <v>14</v>
      </c>
      <c r="F73" s="459"/>
      <c r="G73" s="461" t="s">
        <v>47</v>
      </c>
      <c r="H73" s="461" t="s">
        <v>47</v>
      </c>
      <c r="I73" s="456" t="s">
        <v>88</v>
      </c>
      <c r="J73" s="417"/>
      <c r="K73" s="472" t="s">
        <v>162</v>
      </c>
      <c r="L73" s="494" t="s">
        <v>199</v>
      </c>
      <c r="M73" s="492" t="s">
        <v>14</v>
      </c>
      <c r="N73" s="492"/>
      <c r="O73" s="494" t="s">
        <v>47</v>
      </c>
      <c r="P73" s="494" t="s">
        <v>47</v>
      </c>
      <c r="Q73" s="489" t="s">
        <v>88</v>
      </c>
      <c r="R73" s="417"/>
      <c r="S73" s="894" t="s">
        <v>430</v>
      </c>
      <c r="T73" s="892" t="s">
        <v>16</v>
      </c>
      <c r="U73" s="893" t="s">
        <v>25</v>
      </c>
      <c r="V73" s="893"/>
      <c r="W73" s="893"/>
      <c r="X73" s="892" t="s">
        <v>331</v>
      </c>
      <c r="Y73" s="892" t="s">
        <v>331</v>
      </c>
      <c r="Z73" s="811" t="s">
        <v>149</v>
      </c>
      <c r="AA73" s="755"/>
      <c r="AB73" s="1149" t="s">
        <v>343</v>
      </c>
      <c r="AC73" s="1035" t="s">
        <v>16</v>
      </c>
      <c r="AD73" s="1040" t="s">
        <v>108</v>
      </c>
      <c r="AE73" s="1040"/>
      <c r="AF73" s="1035" t="s">
        <v>347</v>
      </c>
      <c r="AG73" s="1035" t="s">
        <v>347</v>
      </c>
      <c r="AH73" s="930" t="s">
        <v>133</v>
      </c>
      <c r="AI73" s="556"/>
      <c r="AJ73" s="1083" t="s">
        <v>372</v>
      </c>
      <c r="AK73" s="963" t="s">
        <v>16</v>
      </c>
      <c r="AL73" s="1084" t="s">
        <v>73</v>
      </c>
      <c r="AM73" s="1056"/>
      <c r="AN73" s="956" t="s">
        <v>435</v>
      </c>
      <c r="AO73" s="956" t="s">
        <v>435</v>
      </c>
      <c r="AP73" s="884" t="s">
        <v>134</v>
      </c>
      <c r="AQ73" s="662"/>
      <c r="AR73" s="658"/>
      <c r="AS73" s="1150" t="s">
        <v>240</v>
      </c>
      <c r="AT73" s="801" t="s">
        <v>16</v>
      </c>
      <c r="AU73" s="891" t="s">
        <v>12</v>
      </c>
      <c r="AV73" s="891"/>
      <c r="AW73" s="1193" t="s">
        <v>331</v>
      </c>
      <c r="AX73" s="1193" t="s">
        <v>331</v>
      </c>
      <c r="AY73" s="901" t="s">
        <v>100</v>
      </c>
      <c r="AZ73" s="660"/>
      <c r="BA73" s="894" t="s">
        <v>439</v>
      </c>
      <c r="BB73" s="892" t="s">
        <v>16</v>
      </c>
      <c r="BC73" s="893" t="s">
        <v>352</v>
      </c>
      <c r="BD73" s="893"/>
      <c r="BE73" s="1054" t="s">
        <v>47</v>
      </c>
      <c r="BF73" s="1054" t="s">
        <v>47</v>
      </c>
      <c r="BG73" s="1064" t="s">
        <v>148</v>
      </c>
      <c r="BH73" s="1031"/>
      <c r="BI73" s="357" t="s">
        <v>392</v>
      </c>
      <c r="BJ73" s="338" t="s">
        <v>398</v>
      </c>
      <c r="BK73" s="336" t="s">
        <v>113</v>
      </c>
      <c r="BL73" s="1127"/>
      <c r="BM73" s="338" t="s">
        <v>47</v>
      </c>
      <c r="BN73" s="338" t="s">
        <v>48</v>
      </c>
      <c r="BO73" s="336" t="s">
        <v>65</v>
      </c>
      <c r="BP73" s="757"/>
      <c r="BQ73" s="1183"/>
      <c r="BR73" s="1196"/>
      <c r="BS73" s="1180"/>
      <c r="BT73" s="1179"/>
      <c r="BU73" s="1204"/>
      <c r="BV73" s="1204"/>
      <c r="BW73" s="1205"/>
      <c r="BX73" s="2"/>
      <c r="BY73" s="2"/>
      <c r="BZ73" s="2"/>
      <c r="CA73" s="2"/>
    </row>
    <row r="74" spans="1:83" ht="18">
      <c r="A74" s="1302"/>
      <c r="B74" s="1305"/>
      <c r="C74" s="444" t="s">
        <v>163</v>
      </c>
      <c r="D74" s="461"/>
      <c r="E74" s="459"/>
      <c r="F74" s="459"/>
      <c r="G74" s="461"/>
      <c r="H74" s="461"/>
      <c r="I74" s="459"/>
      <c r="J74" s="422"/>
      <c r="K74" s="476" t="s">
        <v>262</v>
      </c>
      <c r="L74" s="494"/>
      <c r="M74" s="492"/>
      <c r="N74" s="492"/>
      <c r="O74" s="494"/>
      <c r="P74" s="494"/>
      <c r="Q74" s="492"/>
      <c r="R74" s="1056"/>
      <c r="S74" s="1158" t="s">
        <v>171</v>
      </c>
      <c r="T74" s="809" t="s">
        <v>16</v>
      </c>
      <c r="U74" s="806" t="s">
        <v>115</v>
      </c>
      <c r="V74" s="806"/>
      <c r="W74" s="806"/>
      <c r="X74" s="809" t="s">
        <v>344</v>
      </c>
      <c r="Y74" s="809" t="s">
        <v>344</v>
      </c>
      <c r="Z74" s="1227" t="s">
        <v>64</v>
      </c>
      <c r="AA74" s="1064"/>
      <c r="AB74" s="732"/>
      <c r="AC74" s="732"/>
      <c r="AD74" s="732"/>
      <c r="AE74" s="757"/>
      <c r="AF74" s="757"/>
      <c r="AG74" s="757"/>
      <c r="AH74" s="750"/>
      <c r="AI74" s="554"/>
      <c r="AK74" s="870"/>
      <c r="AL74" s="870"/>
      <c r="AM74" s="889"/>
      <c r="AN74" s="889"/>
      <c r="AO74" s="889"/>
      <c r="AP74" s="884"/>
      <c r="AQ74" s="663"/>
      <c r="AR74" s="638"/>
      <c r="AS74" s="962"/>
      <c r="AT74" s="962"/>
      <c r="AU74" s="962"/>
      <c r="AV74" s="985"/>
      <c r="AW74" s="985"/>
      <c r="AX74" s="985"/>
      <c r="AY74" s="980"/>
      <c r="AZ74" s="697"/>
      <c r="BA74" s="1158"/>
      <c r="BB74" s="809"/>
      <c r="BC74" s="806"/>
      <c r="BD74" s="806"/>
      <c r="BE74" s="1024"/>
      <c r="BF74" s="1024"/>
      <c r="BG74" s="1064"/>
      <c r="BH74" s="1031"/>
      <c r="BI74" s="1150" t="s">
        <v>392</v>
      </c>
      <c r="BJ74" s="1162" t="s">
        <v>399</v>
      </c>
      <c r="BK74" s="1153" t="s">
        <v>113</v>
      </c>
      <c r="BL74" s="1153" t="s">
        <v>112</v>
      </c>
      <c r="BM74" s="1162" t="s">
        <v>48</v>
      </c>
      <c r="BN74" s="1162" t="s">
        <v>47</v>
      </c>
      <c r="BO74" s="1153" t="s">
        <v>371</v>
      </c>
      <c r="BP74" s="755"/>
      <c r="BQ74" s="1058"/>
      <c r="BR74" s="1024"/>
      <c r="BS74" s="1064"/>
      <c r="BT74" s="1056"/>
      <c r="BU74" s="1067"/>
      <c r="BV74" s="1067"/>
      <c r="BW74" s="1064"/>
      <c r="BX74" s="2"/>
      <c r="BY74" s="2"/>
      <c r="BZ74" s="2"/>
      <c r="CA74" s="2"/>
    </row>
    <row r="75" spans="1:83" s="215" customFormat="1" ht="18">
      <c r="A75" s="1302"/>
      <c r="B75" s="1305"/>
      <c r="C75" s="452"/>
      <c r="D75" s="461"/>
      <c r="E75" s="459"/>
      <c r="F75" s="459"/>
      <c r="G75" s="461"/>
      <c r="H75" s="461"/>
      <c r="I75" s="459"/>
      <c r="J75" s="422"/>
      <c r="K75" s="485"/>
      <c r="L75" s="494"/>
      <c r="M75" s="492"/>
      <c r="N75" s="492"/>
      <c r="O75" s="494"/>
      <c r="P75" s="494"/>
      <c r="Q75" s="492"/>
      <c r="R75" s="422"/>
      <c r="S75" s="776"/>
      <c r="T75" s="800"/>
      <c r="U75" s="797"/>
      <c r="V75" s="797"/>
      <c r="W75" s="797"/>
      <c r="X75" s="800"/>
      <c r="Y75" s="767"/>
      <c r="Z75" s="793"/>
      <c r="AA75" s="755"/>
      <c r="AB75" s="1149"/>
      <c r="AC75" s="701"/>
      <c r="AD75" s="708"/>
      <c r="AE75" s="708"/>
      <c r="AF75" s="701"/>
      <c r="AG75" s="701"/>
      <c r="AH75" s="712"/>
      <c r="AI75" s="554"/>
      <c r="AJ75" s="833"/>
      <c r="AK75" s="826"/>
      <c r="AL75" s="834"/>
      <c r="AM75" s="834"/>
      <c r="AN75" s="826"/>
      <c r="AO75" s="826"/>
      <c r="AP75" s="838"/>
      <c r="AQ75" s="662"/>
      <c r="AR75" s="656"/>
      <c r="AS75" s="924"/>
      <c r="AT75" s="917"/>
      <c r="AU75" s="925"/>
      <c r="AV75" s="925"/>
      <c r="AW75" s="917"/>
      <c r="AX75" s="917"/>
      <c r="AY75" s="930"/>
      <c r="AZ75" s="644"/>
      <c r="BA75" s="996"/>
      <c r="BB75" s="997"/>
      <c r="BC75" s="1018"/>
      <c r="BD75" s="1018"/>
      <c r="BE75" s="1021"/>
      <c r="BF75" s="1021"/>
      <c r="BG75" s="1064"/>
      <c r="BH75" s="1031"/>
      <c r="BI75" s="50"/>
      <c r="BJ75" s="291"/>
      <c r="BK75" s="237"/>
      <c r="BL75" s="237"/>
      <c r="BM75" s="237"/>
      <c r="BN75" s="237"/>
      <c r="BO75" s="237"/>
      <c r="BP75" s="755"/>
      <c r="BQ75" s="1033"/>
      <c r="BR75" s="1067"/>
      <c r="BS75" s="1064"/>
      <c r="BT75" s="1064"/>
      <c r="BU75" s="1067"/>
      <c r="BV75" s="1067"/>
      <c r="BW75" s="1067"/>
      <c r="BX75" s="2"/>
      <c r="BY75" s="2"/>
      <c r="BZ75" s="2"/>
      <c r="CA75" s="2"/>
      <c r="CB75" s="4"/>
      <c r="CC75" s="4"/>
      <c r="CD75" s="4"/>
      <c r="CE75" s="4"/>
    </row>
    <row r="76" spans="1:83" ht="18">
      <c r="A76" s="1302"/>
      <c r="B76" s="1305"/>
      <c r="C76" s="444"/>
      <c r="D76" s="461"/>
      <c r="E76" s="459"/>
      <c r="F76" s="459"/>
      <c r="G76" s="461"/>
      <c r="H76" s="461"/>
      <c r="I76" s="459"/>
      <c r="J76" s="422"/>
      <c r="K76" s="476"/>
      <c r="L76" s="494"/>
      <c r="M76" s="492"/>
      <c r="N76" s="492"/>
      <c r="O76" s="494"/>
      <c r="P76" s="494"/>
      <c r="Q76" s="492"/>
      <c r="R76" s="422"/>
      <c r="S76" s="776"/>
      <c r="T76" s="800"/>
      <c r="U76" s="797"/>
      <c r="V76" s="797"/>
      <c r="W76" s="797"/>
      <c r="X76" s="800"/>
      <c r="Y76" s="800"/>
      <c r="Z76" s="793"/>
      <c r="AA76" s="755"/>
      <c r="AB76" s="722"/>
      <c r="AC76" s="721"/>
      <c r="AD76" s="752"/>
      <c r="AE76" s="752"/>
      <c r="AF76" s="721"/>
      <c r="AG76" s="721"/>
      <c r="AH76" s="716"/>
      <c r="AI76" s="556"/>
      <c r="AJ76" s="847"/>
      <c r="AK76" s="846"/>
      <c r="AL76" s="886"/>
      <c r="AM76" s="886"/>
      <c r="AN76" s="846"/>
      <c r="AO76" s="846"/>
      <c r="AP76" s="842"/>
      <c r="AQ76" s="755"/>
      <c r="AR76" s="690"/>
      <c r="AS76" s="939"/>
      <c r="AT76" s="938"/>
      <c r="AU76" s="982"/>
      <c r="AV76" s="982"/>
      <c r="AW76" s="938"/>
      <c r="AX76" s="938"/>
      <c r="AY76" s="934"/>
      <c r="AZ76" s="752"/>
      <c r="BA76" s="1006"/>
      <c r="BB76" s="1006"/>
      <c r="BC76" s="1020"/>
      <c r="BD76" s="1020"/>
      <c r="BE76" s="1011"/>
      <c r="BF76" s="1011"/>
      <c r="BG76" s="1045"/>
      <c r="BH76" s="725"/>
      <c r="BI76" s="50"/>
      <c r="BJ76" s="1118"/>
      <c r="BK76" s="50"/>
      <c r="BL76" s="50"/>
      <c r="BM76" s="50"/>
      <c r="BN76" s="50"/>
      <c r="BO76" s="50"/>
      <c r="BP76" s="755"/>
      <c r="BQ76" s="1065"/>
      <c r="BR76" s="1052"/>
      <c r="BS76" s="1066"/>
      <c r="BT76" s="1066"/>
      <c r="BU76" s="1052"/>
      <c r="BV76" s="1052"/>
      <c r="BW76" s="1030"/>
      <c r="BX76" s="2"/>
      <c r="BY76" s="2"/>
      <c r="BZ76" s="2"/>
      <c r="CA76" s="2"/>
    </row>
    <row r="77" spans="1:83" ht="18">
      <c r="A77" s="1302"/>
      <c r="B77" s="1306"/>
      <c r="C77" s="437"/>
      <c r="D77" s="438"/>
      <c r="E77" s="439"/>
      <c r="F77" s="439"/>
      <c r="G77" s="438"/>
      <c r="H77" s="438"/>
      <c r="I77" s="439"/>
      <c r="J77" s="422"/>
      <c r="K77" s="469"/>
      <c r="L77" s="470"/>
      <c r="M77" s="471"/>
      <c r="N77" s="471"/>
      <c r="O77" s="470"/>
      <c r="P77" s="470"/>
      <c r="Q77" s="471"/>
      <c r="R77" s="399"/>
      <c r="S77" s="768"/>
      <c r="T77" s="769"/>
      <c r="U77" s="770"/>
      <c r="V77" s="770"/>
      <c r="W77" s="770"/>
      <c r="X77" s="769"/>
      <c r="Y77" s="769"/>
      <c r="Z77" s="779"/>
      <c r="AA77" s="755"/>
      <c r="AB77" s="713"/>
      <c r="AC77" s="702"/>
      <c r="AD77" s="714"/>
      <c r="AE77" s="714"/>
      <c r="AF77" s="702"/>
      <c r="AG77" s="702"/>
      <c r="AH77" s="718"/>
      <c r="AI77" s="556"/>
      <c r="AJ77" s="839"/>
      <c r="AK77" s="827"/>
      <c r="AL77" s="840"/>
      <c r="AM77" s="840"/>
      <c r="AN77" s="827"/>
      <c r="AO77" s="827"/>
      <c r="AP77" s="843"/>
      <c r="AQ77" s="755"/>
      <c r="AR77" s="690"/>
      <c r="AS77" s="931"/>
      <c r="AT77" s="918"/>
      <c r="AU77" s="932"/>
      <c r="AV77" s="932"/>
      <c r="AW77" s="918"/>
      <c r="AX77" s="918"/>
      <c r="AY77" s="936"/>
      <c r="AZ77" s="752"/>
      <c r="BA77" s="995"/>
      <c r="BB77" s="995"/>
      <c r="BC77" s="994"/>
      <c r="BD77" s="994"/>
      <c r="BE77" s="1007"/>
      <c r="BF77" s="1007"/>
      <c r="BG77" s="1032"/>
      <c r="BH77" s="725"/>
      <c r="BI77" s="1112"/>
      <c r="BJ77" s="254"/>
      <c r="BK77" s="302"/>
      <c r="BL77" s="302"/>
      <c r="BM77" s="302"/>
      <c r="BN77" s="302"/>
      <c r="BO77" s="302"/>
      <c r="BP77" s="755"/>
      <c r="BQ77" s="1025"/>
      <c r="BR77" s="1026"/>
      <c r="BS77" s="1027"/>
      <c r="BT77" s="1027"/>
      <c r="BU77" s="1026"/>
      <c r="BV77" s="1026"/>
      <c r="BW77" s="1027"/>
      <c r="BX77" s="2"/>
      <c r="BY77" s="2"/>
      <c r="BZ77" s="2"/>
      <c r="CA77" s="2"/>
    </row>
    <row r="78" spans="1:83" ht="18">
      <c r="A78" s="1302"/>
      <c r="B78" s="1304" t="s">
        <v>157</v>
      </c>
      <c r="C78" s="894" t="s">
        <v>246</v>
      </c>
      <c r="D78" s="892" t="s">
        <v>16</v>
      </c>
      <c r="E78" s="893" t="s">
        <v>115</v>
      </c>
      <c r="F78" s="893"/>
      <c r="G78" s="892" t="s">
        <v>47</v>
      </c>
      <c r="H78" s="892" t="s">
        <v>47</v>
      </c>
      <c r="I78" s="893" t="s">
        <v>88</v>
      </c>
      <c r="J78" s="417"/>
      <c r="K78" s="894" t="s">
        <v>246</v>
      </c>
      <c r="L78" s="892" t="s">
        <v>16</v>
      </c>
      <c r="M78" s="893" t="s">
        <v>115</v>
      </c>
      <c r="N78" s="893"/>
      <c r="O78" s="892" t="s">
        <v>47</v>
      </c>
      <c r="P78" s="892" t="s">
        <v>47</v>
      </c>
      <c r="Q78" s="806" t="s">
        <v>88</v>
      </c>
      <c r="R78" s="417"/>
      <c r="S78" s="807" t="s">
        <v>430</v>
      </c>
      <c r="T78" s="801" t="s">
        <v>16</v>
      </c>
      <c r="U78" s="891" t="s">
        <v>73</v>
      </c>
      <c r="V78" s="891"/>
      <c r="W78" s="891"/>
      <c r="X78" s="801" t="s">
        <v>331</v>
      </c>
      <c r="Y78" s="809" t="s">
        <v>331</v>
      </c>
      <c r="Z78" s="806" t="s">
        <v>134</v>
      </c>
      <c r="AA78" s="755"/>
      <c r="AB78" s="705" t="s">
        <v>153</v>
      </c>
      <c r="AC78" s="699" t="s">
        <v>199</v>
      </c>
      <c r="AD78" s="755" t="s">
        <v>154</v>
      </c>
      <c r="AE78" s="755"/>
      <c r="AF78" s="758"/>
      <c r="AG78" s="758" t="s">
        <v>47</v>
      </c>
      <c r="AH78" s="745" t="s">
        <v>102</v>
      </c>
      <c r="AI78" s="556"/>
      <c r="AJ78" s="818"/>
      <c r="AK78" s="877"/>
      <c r="AL78" s="883"/>
      <c r="AM78" s="883"/>
      <c r="AN78" s="877"/>
      <c r="AO78" s="877"/>
      <c r="AP78" s="884"/>
      <c r="AQ78" s="750"/>
      <c r="AR78" s="720"/>
      <c r="AS78" s="984" t="s">
        <v>240</v>
      </c>
      <c r="AT78" s="916" t="s">
        <v>16</v>
      </c>
      <c r="AU78" s="985" t="s">
        <v>12</v>
      </c>
      <c r="AV78" s="985"/>
      <c r="AW78" s="1193" t="s">
        <v>331</v>
      </c>
      <c r="AX78" s="1193" t="s">
        <v>331</v>
      </c>
      <c r="AY78" s="980" t="s">
        <v>100</v>
      </c>
      <c r="AZ78" s="750"/>
      <c r="BA78" s="894" t="s">
        <v>161</v>
      </c>
      <c r="BB78" s="892" t="s">
        <v>16</v>
      </c>
      <c r="BC78" s="891" t="s">
        <v>212</v>
      </c>
      <c r="BD78" s="891"/>
      <c r="BE78" s="892" t="s">
        <v>47</v>
      </c>
      <c r="BF78" s="892" t="s">
        <v>47</v>
      </c>
      <c r="BG78" s="891" t="s">
        <v>177</v>
      </c>
      <c r="BH78" s="1208"/>
      <c r="BI78" s="1169" t="s">
        <v>392</v>
      </c>
      <c r="BJ78" s="1170" t="s">
        <v>399</v>
      </c>
      <c r="BK78" s="1167" t="s">
        <v>113</v>
      </c>
      <c r="BL78" s="1167" t="s">
        <v>112</v>
      </c>
      <c r="BM78" s="1170" t="s">
        <v>47</v>
      </c>
      <c r="BN78" s="1170" t="s">
        <v>47</v>
      </c>
      <c r="BO78" s="1167" t="s">
        <v>371</v>
      </c>
      <c r="BP78" s="684"/>
      <c r="BQ78" s="1075"/>
      <c r="BR78" s="1054"/>
      <c r="BS78" s="1053"/>
      <c r="BT78" s="1073"/>
      <c r="BU78" s="1054"/>
      <c r="BV78" s="1054"/>
      <c r="BW78" s="1061"/>
      <c r="BX78" s="2"/>
      <c r="BY78" s="2"/>
      <c r="BZ78" s="2"/>
      <c r="CA78" s="2"/>
    </row>
    <row r="79" spans="1:83" ht="18">
      <c r="A79" s="1302"/>
      <c r="B79" s="1305"/>
      <c r="C79" s="1033"/>
      <c r="D79" s="1067"/>
      <c r="E79" s="1064"/>
      <c r="F79" s="1064"/>
      <c r="G79" s="1067"/>
      <c r="H79" s="1067"/>
      <c r="I79" s="1064"/>
      <c r="J79" s="422"/>
      <c r="K79" s="476"/>
      <c r="L79" s="494"/>
      <c r="M79" s="492"/>
      <c r="N79" s="492"/>
      <c r="O79" s="494"/>
      <c r="P79" s="494"/>
      <c r="Q79" s="492"/>
      <c r="R79" s="422"/>
      <c r="S79" s="807" t="s">
        <v>172</v>
      </c>
      <c r="T79" s="896" t="s">
        <v>16</v>
      </c>
      <c r="U79" s="891" t="s">
        <v>14</v>
      </c>
      <c r="V79" s="891"/>
      <c r="W79" s="891"/>
      <c r="X79" s="801" t="s">
        <v>344</v>
      </c>
      <c r="Y79" s="809"/>
      <c r="Z79" s="806" t="s">
        <v>133</v>
      </c>
      <c r="AA79" s="755"/>
      <c r="AB79" s="705" t="s">
        <v>441</v>
      </c>
      <c r="AC79" s="699" t="s">
        <v>199</v>
      </c>
      <c r="AD79" s="755" t="s">
        <v>154</v>
      </c>
      <c r="AE79" s="755"/>
      <c r="AF79" s="758" t="s">
        <v>47</v>
      </c>
      <c r="AG79" s="758"/>
      <c r="AH79" s="745" t="s">
        <v>102</v>
      </c>
      <c r="AI79" s="554"/>
      <c r="AJ79" s="813"/>
      <c r="AK79" s="890"/>
      <c r="AL79" s="889"/>
      <c r="AM79" s="889"/>
      <c r="AN79" s="889"/>
      <c r="AO79" s="875"/>
      <c r="AP79" s="1056"/>
      <c r="AQ79" s="758"/>
      <c r="AR79" s="690"/>
      <c r="AS79" s="983" t="s">
        <v>353</v>
      </c>
      <c r="AT79" s="986"/>
      <c r="AU79" s="983"/>
      <c r="AV79" s="983"/>
      <c r="AW79" s="986"/>
      <c r="AX79" s="986"/>
      <c r="AY79" s="904"/>
      <c r="AZ79" s="1024"/>
      <c r="BA79" s="1158"/>
      <c r="BB79" s="809"/>
      <c r="BC79" s="806"/>
      <c r="BD79" s="806"/>
      <c r="BE79" s="809"/>
      <c r="BF79" s="809"/>
      <c r="BG79" s="891"/>
      <c r="BH79" s="1208"/>
      <c r="BI79" s="50"/>
      <c r="BJ79" s="1118"/>
      <c r="BK79" s="50"/>
      <c r="BL79" s="50"/>
      <c r="BM79" s="50"/>
      <c r="BN79" s="50"/>
      <c r="BO79" s="50"/>
      <c r="BP79" s="1064"/>
      <c r="BQ79" s="1033"/>
      <c r="BR79" s="1067"/>
      <c r="BS79" s="1064"/>
      <c r="BT79" s="1064"/>
      <c r="BU79" s="1067"/>
      <c r="BV79" s="1024"/>
      <c r="BW79" s="1064"/>
      <c r="BX79" s="2"/>
      <c r="BY79" s="2"/>
      <c r="BZ79" s="2"/>
      <c r="CA79" s="2"/>
    </row>
    <row r="80" spans="1:83" s="215" customFormat="1" ht="18">
      <c r="A80" s="1302"/>
      <c r="B80" s="1305"/>
      <c r="C80" s="1033"/>
      <c r="D80" s="1067"/>
      <c r="E80" s="1064"/>
      <c r="F80" s="1064"/>
      <c r="G80" s="1067"/>
      <c r="H80" s="1067"/>
      <c r="I80" s="1064"/>
      <c r="J80" s="422"/>
      <c r="K80" s="476"/>
      <c r="L80" s="494"/>
      <c r="M80" s="492"/>
      <c r="N80" s="492"/>
      <c r="O80" s="494"/>
      <c r="P80" s="494"/>
      <c r="Q80" s="492"/>
      <c r="R80" s="422"/>
      <c r="S80" s="807"/>
      <c r="T80" s="801"/>
      <c r="U80" s="891"/>
      <c r="V80" s="891"/>
      <c r="W80" s="891"/>
      <c r="X80" s="801"/>
      <c r="Y80" s="809"/>
      <c r="Z80" s="806"/>
      <c r="AA80" s="755"/>
      <c r="AB80" s="740"/>
      <c r="AC80" s="701"/>
      <c r="AD80" s="708"/>
      <c r="AE80" s="708"/>
      <c r="AF80" s="701"/>
      <c r="AG80" s="701"/>
      <c r="AH80" s="712"/>
      <c r="AI80" s="554"/>
      <c r="AJ80" s="874"/>
      <c r="AK80" s="826"/>
      <c r="AL80" s="834"/>
      <c r="AM80" s="834"/>
      <c r="AN80" s="826"/>
      <c r="AO80" s="826"/>
      <c r="AP80" s="838"/>
      <c r="AQ80" s="755"/>
      <c r="AR80" s="737"/>
      <c r="AS80" s="924"/>
      <c r="AT80" s="917"/>
      <c r="AU80" s="925"/>
      <c r="AV80" s="925"/>
      <c r="AW80" s="917"/>
      <c r="AX80" s="917"/>
      <c r="AY80" s="930"/>
      <c r="AZ80" s="708"/>
      <c r="BA80" s="996"/>
      <c r="BB80" s="997"/>
      <c r="BC80" s="1018"/>
      <c r="BD80" s="1018"/>
      <c r="BE80" s="1021"/>
      <c r="BF80" s="1021"/>
      <c r="BG80" s="1064"/>
      <c r="BH80" s="1031"/>
      <c r="BI80" s="50"/>
      <c r="BJ80" s="1118"/>
      <c r="BK80" s="50"/>
      <c r="BL80" s="50"/>
      <c r="BM80" s="50"/>
      <c r="BN80" s="50"/>
      <c r="BO80" s="50"/>
      <c r="BP80" s="755"/>
      <c r="BQ80" s="1033"/>
      <c r="BR80" s="1067"/>
      <c r="BS80" s="1064"/>
      <c r="BT80" s="1064"/>
      <c r="BU80" s="1067"/>
      <c r="BV80" s="1024"/>
      <c r="BW80" s="1064"/>
      <c r="BX80" s="2"/>
      <c r="BY80" s="2"/>
      <c r="BZ80" s="2"/>
      <c r="CA80" s="2"/>
      <c r="CB80" s="4"/>
      <c r="CC80" s="4"/>
      <c r="CD80" s="4"/>
      <c r="CE80" s="4"/>
    </row>
    <row r="81" spans="1:83" ht="16.5" customHeight="1">
      <c r="A81" s="1302"/>
      <c r="B81" s="1305"/>
      <c r="C81" s="444"/>
      <c r="D81" s="461"/>
      <c r="E81" s="459"/>
      <c r="F81" s="459"/>
      <c r="G81" s="461"/>
      <c r="H81" s="461"/>
      <c r="I81" s="456"/>
      <c r="J81" s="417"/>
      <c r="K81" s="476"/>
      <c r="L81" s="494"/>
      <c r="M81" s="492"/>
      <c r="N81" s="492"/>
      <c r="O81" s="494"/>
      <c r="P81" s="494"/>
      <c r="Q81" s="489"/>
      <c r="R81" s="417"/>
      <c r="S81" s="776"/>
      <c r="T81" s="800"/>
      <c r="U81" s="797"/>
      <c r="V81" s="797"/>
      <c r="W81" s="797"/>
      <c r="X81" s="800"/>
      <c r="Y81" s="800"/>
      <c r="Z81" s="797"/>
      <c r="AA81" s="755"/>
      <c r="AB81" s="736"/>
      <c r="AC81" s="721"/>
      <c r="AD81" s="752"/>
      <c r="AE81" s="752"/>
      <c r="AF81" s="721"/>
      <c r="AG81" s="721"/>
      <c r="AH81" s="716"/>
      <c r="AI81" s="556"/>
      <c r="AJ81" s="873"/>
      <c r="AK81" s="846"/>
      <c r="AL81" s="886"/>
      <c r="AM81" s="886"/>
      <c r="AN81" s="846"/>
      <c r="AO81" s="846"/>
      <c r="AP81" s="842"/>
      <c r="AQ81" s="755"/>
      <c r="AR81" s="747"/>
      <c r="AS81" s="939"/>
      <c r="AT81" s="938"/>
      <c r="AU81" s="982"/>
      <c r="AV81" s="982"/>
      <c r="AW81" s="938"/>
      <c r="AX81" s="938"/>
      <c r="AY81" s="934"/>
      <c r="AZ81" s="752"/>
      <c r="BA81" s="996"/>
      <c r="BB81" s="997"/>
      <c r="BC81" s="1018"/>
      <c r="BD81" s="1018"/>
      <c r="BE81" s="1021"/>
      <c r="BF81" s="1021"/>
      <c r="BG81" s="1064"/>
      <c r="BH81" s="1031"/>
      <c r="BI81" s="50"/>
      <c r="BJ81" s="1118"/>
      <c r="BK81" s="50"/>
      <c r="BL81" s="50"/>
      <c r="BM81" s="50"/>
      <c r="BN81" s="50"/>
      <c r="BO81" s="50"/>
      <c r="BP81" s="755"/>
      <c r="BQ81" s="1033"/>
      <c r="BR81" s="1067"/>
      <c r="BS81" s="1064"/>
      <c r="BT81" s="1064"/>
      <c r="BU81" s="1067"/>
      <c r="BV81" s="1067"/>
      <c r="BW81" s="1064"/>
      <c r="BX81" s="2"/>
      <c r="BY81" s="2"/>
      <c r="BZ81" s="2"/>
      <c r="CA81" s="2"/>
    </row>
    <row r="82" spans="1:83" ht="18">
      <c r="A82" s="1302"/>
      <c r="B82" s="1306"/>
      <c r="C82" s="437"/>
      <c r="D82" s="438"/>
      <c r="E82" s="439"/>
      <c r="F82" s="439"/>
      <c r="G82" s="438"/>
      <c r="H82" s="438"/>
      <c r="I82" s="446"/>
      <c r="J82" s="417"/>
      <c r="K82" s="469"/>
      <c r="L82" s="470"/>
      <c r="M82" s="471"/>
      <c r="N82" s="471"/>
      <c r="O82" s="470"/>
      <c r="P82" s="470"/>
      <c r="Q82" s="478"/>
      <c r="R82" s="405"/>
      <c r="S82" s="768"/>
      <c r="T82" s="769"/>
      <c r="U82" s="770"/>
      <c r="V82" s="770"/>
      <c r="W82" s="770"/>
      <c r="X82" s="769"/>
      <c r="Y82" s="769"/>
      <c r="Z82" s="770"/>
      <c r="AA82" s="422"/>
      <c r="AB82" s="567"/>
      <c r="AC82" s="550"/>
      <c r="AD82" s="563"/>
      <c r="AE82" s="563"/>
      <c r="AF82" s="550"/>
      <c r="AG82" s="550"/>
      <c r="AH82" s="566"/>
      <c r="AI82" s="556"/>
      <c r="AJ82" s="844"/>
      <c r="AK82" s="827"/>
      <c r="AL82" s="840"/>
      <c r="AM82" s="840"/>
      <c r="AN82" s="827"/>
      <c r="AO82" s="827"/>
      <c r="AP82" s="843"/>
      <c r="AQ82" s="755"/>
      <c r="AR82" s="747"/>
      <c r="AS82" s="931"/>
      <c r="AT82" s="918"/>
      <c r="AU82" s="932"/>
      <c r="AV82" s="932"/>
      <c r="AW82" s="918"/>
      <c r="AX82" s="918"/>
      <c r="AY82" s="936"/>
      <c r="AZ82" s="752"/>
      <c r="BA82" s="988"/>
      <c r="BB82" s="1008"/>
      <c r="BC82" s="990"/>
      <c r="BD82" s="990"/>
      <c r="BE82" s="989"/>
      <c r="BF82" s="989"/>
      <c r="BG82" s="1027"/>
      <c r="BH82" s="1031"/>
      <c r="BI82" s="1112"/>
      <c r="BJ82" s="254"/>
      <c r="BK82" s="302"/>
      <c r="BL82" s="302"/>
      <c r="BM82" s="302"/>
      <c r="BN82" s="302"/>
      <c r="BO82" s="302"/>
      <c r="BP82" s="422"/>
      <c r="BQ82" s="1025"/>
      <c r="BR82" s="1026"/>
      <c r="BS82" s="1027"/>
      <c r="BT82" s="1027"/>
      <c r="BU82" s="1026"/>
      <c r="BV82" s="1026"/>
      <c r="BW82" s="1074"/>
      <c r="BX82" s="2"/>
      <c r="BY82" s="2"/>
      <c r="BZ82" s="2"/>
      <c r="CA82" s="2"/>
    </row>
    <row r="83" spans="1:83" ht="18">
      <c r="A83" s="1302"/>
      <c r="B83" s="1304" t="s">
        <v>158</v>
      </c>
      <c r="C83" s="444"/>
      <c r="D83" s="461"/>
      <c r="E83" s="459"/>
      <c r="F83" s="459"/>
      <c r="G83" s="461"/>
      <c r="H83" s="461"/>
      <c r="I83" s="456"/>
      <c r="J83" s="417"/>
      <c r="K83" s="476"/>
      <c r="L83" s="494"/>
      <c r="M83" s="492"/>
      <c r="N83" s="492"/>
      <c r="O83" s="494"/>
      <c r="P83" s="494"/>
      <c r="Q83" s="489"/>
      <c r="R83" s="417"/>
      <c r="S83" s="894" t="s">
        <v>431</v>
      </c>
      <c r="T83" s="892" t="s">
        <v>17</v>
      </c>
      <c r="U83" s="893" t="s">
        <v>432</v>
      </c>
      <c r="V83" s="893"/>
      <c r="W83" s="893"/>
      <c r="X83" s="892" t="s">
        <v>47</v>
      </c>
      <c r="Y83" s="892" t="s">
        <v>47</v>
      </c>
      <c r="Z83" s="811" t="s">
        <v>134</v>
      </c>
      <c r="AA83" s="422"/>
      <c r="AB83" s="538"/>
      <c r="AC83" s="547"/>
      <c r="AD83" s="615"/>
      <c r="AE83" s="615"/>
      <c r="AF83" s="618"/>
      <c r="AG83" s="618"/>
      <c r="AH83" s="555"/>
      <c r="AI83" s="580"/>
      <c r="AJ83" s="824"/>
      <c r="AK83" s="825"/>
      <c r="AL83" s="887"/>
      <c r="AM83" s="887"/>
      <c r="AN83" s="890"/>
      <c r="AO83" s="890"/>
      <c r="AP83" s="879"/>
      <c r="AQ83" s="663"/>
      <c r="AR83" s="641"/>
      <c r="AS83" s="807" t="s">
        <v>464</v>
      </c>
      <c r="AT83" s="896" t="s">
        <v>16</v>
      </c>
      <c r="AU83" s="891" t="s">
        <v>461</v>
      </c>
      <c r="AV83" s="891" t="s">
        <v>437</v>
      </c>
      <c r="AW83" s="801" t="s">
        <v>47</v>
      </c>
      <c r="AX83" s="801" t="s">
        <v>47</v>
      </c>
      <c r="AY83" s="975" t="s">
        <v>120</v>
      </c>
      <c r="AZ83" s="662"/>
      <c r="BA83" s="991"/>
      <c r="BB83" s="1013"/>
      <c r="BC83" s="1016"/>
      <c r="BD83" s="1016"/>
      <c r="BE83" s="1013"/>
      <c r="BF83" s="1013"/>
      <c r="BG83" s="1061"/>
      <c r="BH83" s="1031"/>
      <c r="BI83" s="1111"/>
      <c r="BJ83" s="337"/>
      <c r="BK83" s="1127"/>
      <c r="BL83" s="1127"/>
      <c r="BM83" s="1127"/>
      <c r="BN83" s="1127"/>
      <c r="BO83" s="1127"/>
      <c r="BP83" s="422"/>
      <c r="BQ83" s="1075"/>
      <c r="BR83" s="1054"/>
      <c r="BS83" s="1053"/>
      <c r="BT83" s="1073"/>
      <c r="BU83" s="1054"/>
      <c r="BV83" s="1054"/>
      <c r="BW83" s="1079"/>
      <c r="BX83" s="2"/>
      <c r="BY83" s="2"/>
      <c r="BZ83" s="2"/>
      <c r="CA83" s="2"/>
    </row>
    <row r="84" spans="1:83" s="215" customFormat="1" ht="18">
      <c r="A84" s="1302"/>
      <c r="B84" s="1305"/>
      <c r="C84" s="444"/>
      <c r="D84" s="461"/>
      <c r="E84" s="459"/>
      <c r="F84" s="459"/>
      <c r="G84" s="461"/>
      <c r="H84" s="461"/>
      <c r="I84" s="456"/>
      <c r="J84" s="417"/>
      <c r="K84" s="476"/>
      <c r="L84" s="494"/>
      <c r="M84" s="492"/>
      <c r="N84" s="492"/>
      <c r="O84" s="494"/>
      <c r="P84" s="494"/>
      <c r="Q84" s="489"/>
      <c r="R84" s="417"/>
      <c r="S84" s="776"/>
      <c r="T84" s="777"/>
      <c r="U84" s="797"/>
      <c r="V84" s="797"/>
      <c r="W84" s="797"/>
      <c r="X84" s="800"/>
      <c r="Y84" s="767"/>
      <c r="Z84" s="793"/>
      <c r="AA84" s="422"/>
      <c r="AB84" s="557"/>
      <c r="AC84" s="547"/>
      <c r="AD84" s="615"/>
      <c r="AE84" s="615"/>
      <c r="AF84" s="618"/>
      <c r="AG84" s="618"/>
      <c r="AH84" s="609"/>
      <c r="AI84" s="580"/>
      <c r="AJ84" s="824"/>
      <c r="AK84" s="825"/>
      <c r="AL84" s="887"/>
      <c r="AM84" s="887"/>
      <c r="AN84" s="890"/>
      <c r="AO84" s="890"/>
      <c r="AP84" s="879"/>
      <c r="AQ84" s="663"/>
      <c r="AR84" s="641"/>
      <c r="AS84" s="915" t="s">
        <v>460</v>
      </c>
      <c r="AT84" s="916"/>
      <c r="AU84" s="983"/>
      <c r="AV84" s="983"/>
      <c r="AW84" s="986"/>
      <c r="AX84" s="986"/>
      <c r="AY84" s="975"/>
      <c r="AZ84" s="662"/>
      <c r="BA84" s="996"/>
      <c r="BB84" s="997"/>
      <c r="BC84" s="1018"/>
      <c r="BD84" s="1018"/>
      <c r="BE84" s="1021"/>
      <c r="BF84" s="1021"/>
      <c r="BG84" s="1064"/>
      <c r="BH84" s="1031"/>
      <c r="BI84" s="359"/>
      <c r="BJ84" s="332"/>
      <c r="BK84" s="335"/>
      <c r="BL84" s="237"/>
      <c r="BM84" s="332"/>
      <c r="BN84" s="332"/>
      <c r="BO84" s="335"/>
      <c r="BP84" s="422"/>
      <c r="BQ84" s="1064"/>
      <c r="BR84" s="1067"/>
      <c r="BS84" s="1064"/>
      <c r="BT84" s="1064"/>
      <c r="BU84" s="1067"/>
      <c r="BV84" s="1024"/>
      <c r="BW84" s="1064"/>
      <c r="BX84" s="2"/>
      <c r="BY84" s="2"/>
      <c r="BZ84" s="2"/>
      <c r="CA84" s="2"/>
      <c r="CB84" s="4"/>
      <c r="CC84" s="4"/>
      <c r="CD84" s="4"/>
      <c r="CE84" s="4"/>
    </row>
    <row r="85" spans="1:83" ht="18">
      <c r="A85" s="1302"/>
      <c r="B85" s="1305"/>
      <c r="C85" s="444"/>
      <c r="D85" s="461"/>
      <c r="E85" s="459"/>
      <c r="F85" s="459"/>
      <c r="G85" s="461"/>
      <c r="H85" s="461"/>
      <c r="I85" s="456"/>
      <c r="J85" s="417"/>
      <c r="K85" s="476"/>
      <c r="L85" s="494"/>
      <c r="M85" s="492"/>
      <c r="N85" s="492"/>
      <c r="O85" s="494"/>
      <c r="P85" s="494"/>
      <c r="Q85" s="489"/>
      <c r="R85" s="417"/>
      <c r="S85" s="776"/>
      <c r="T85" s="800"/>
      <c r="U85" s="797"/>
      <c r="V85" s="797"/>
      <c r="W85" s="797"/>
      <c r="X85" s="800"/>
      <c r="Y85" s="800"/>
      <c r="Z85" s="793"/>
      <c r="AA85" s="422"/>
      <c r="AB85" s="587"/>
      <c r="AC85" s="573"/>
      <c r="AD85" s="572"/>
      <c r="AE85" s="572"/>
      <c r="AF85" s="572"/>
      <c r="AG85" s="574"/>
      <c r="AH85" s="583"/>
      <c r="AI85" s="581"/>
      <c r="AJ85" s="849"/>
      <c r="AK85" s="850"/>
      <c r="AL85" s="849"/>
      <c r="AM85" s="849"/>
      <c r="AN85" s="849"/>
      <c r="AO85" s="851"/>
      <c r="AP85" s="859"/>
      <c r="AQ85" s="649"/>
      <c r="AR85" s="674"/>
      <c r="AS85" s="941"/>
      <c r="AT85" s="942"/>
      <c r="AU85" s="941"/>
      <c r="AV85" s="941"/>
      <c r="AW85" s="941"/>
      <c r="AX85" s="943"/>
      <c r="AY85" s="951"/>
      <c r="AZ85" s="649"/>
      <c r="BA85" s="1018"/>
      <c r="BB85" s="997"/>
      <c r="BC85" s="1018"/>
      <c r="BD85" s="1018"/>
      <c r="BE85" s="1021"/>
      <c r="BF85" s="1021"/>
      <c r="BG85" s="1064"/>
      <c r="BH85" s="1031"/>
      <c r="BI85" s="50"/>
      <c r="BJ85" s="291"/>
      <c r="BK85" s="237"/>
      <c r="BL85" s="237"/>
      <c r="BM85" s="237"/>
      <c r="BN85" s="237"/>
      <c r="BO85" s="237"/>
      <c r="BP85" s="410"/>
      <c r="BQ85" s="1033"/>
      <c r="BR85" s="1067"/>
      <c r="BS85" s="1064"/>
      <c r="BT85" s="1064"/>
      <c r="BU85" s="1067"/>
      <c r="BV85" s="1067"/>
      <c r="BW85" s="1064"/>
      <c r="BX85" s="2"/>
      <c r="BY85" s="2"/>
      <c r="BZ85" s="2"/>
      <c r="CA85" s="2"/>
    </row>
    <row r="86" spans="1:83" ht="18">
      <c r="A86" s="1302"/>
      <c r="B86" s="1305"/>
      <c r="C86" s="444"/>
      <c r="D86" s="461"/>
      <c r="E86" s="459"/>
      <c r="F86" s="459"/>
      <c r="G86" s="461"/>
      <c r="H86" s="461"/>
      <c r="I86" s="456"/>
      <c r="J86" s="417"/>
      <c r="K86" s="476"/>
      <c r="L86" s="494"/>
      <c r="M86" s="492"/>
      <c r="N86" s="492"/>
      <c r="O86" s="494"/>
      <c r="P86" s="494"/>
      <c r="Q86" s="489"/>
      <c r="R86" s="417"/>
      <c r="S86" s="794"/>
      <c r="T86" s="800"/>
      <c r="U86" s="797"/>
      <c r="V86" s="797"/>
      <c r="W86" s="797"/>
      <c r="X86" s="800"/>
      <c r="Y86" s="800"/>
      <c r="Z86" s="793"/>
      <c r="AA86" s="422"/>
      <c r="AB86" s="588"/>
      <c r="AC86" s="573"/>
      <c r="AD86" s="572"/>
      <c r="AE86" s="572"/>
      <c r="AF86" s="572"/>
      <c r="AG86" s="574"/>
      <c r="AH86" s="583"/>
      <c r="AI86" s="581"/>
      <c r="AJ86" s="852"/>
      <c r="AK86" s="850"/>
      <c r="AL86" s="849"/>
      <c r="AM86" s="849"/>
      <c r="AN86" s="849"/>
      <c r="AO86" s="851"/>
      <c r="AP86" s="859"/>
      <c r="AQ86" s="649"/>
      <c r="AR86" s="674"/>
      <c r="AS86" s="944"/>
      <c r="AT86" s="942"/>
      <c r="AU86" s="941"/>
      <c r="AV86" s="941"/>
      <c r="AW86" s="941"/>
      <c r="AX86" s="943"/>
      <c r="AY86" s="951"/>
      <c r="AZ86" s="649"/>
      <c r="BA86" s="996"/>
      <c r="BB86" s="997"/>
      <c r="BC86" s="1018"/>
      <c r="BD86" s="1018"/>
      <c r="BE86" s="1021"/>
      <c r="BF86" s="1021"/>
      <c r="BG86" s="1064"/>
      <c r="BH86" s="1031"/>
      <c r="BI86" s="50"/>
      <c r="BJ86" s="291"/>
      <c r="BK86" s="237"/>
      <c r="BL86" s="237"/>
      <c r="BM86" s="237"/>
      <c r="BN86" s="237"/>
      <c r="BO86" s="237"/>
      <c r="BP86" s="410"/>
      <c r="BQ86" s="1033"/>
      <c r="BR86" s="1067"/>
      <c r="BS86" s="1064"/>
      <c r="BT86" s="1064"/>
      <c r="BU86" s="1067"/>
      <c r="BV86" s="1067"/>
      <c r="BW86" s="1064"/>
      <c r="BX86" s="2"/>
      <c r="BY86" s="2"/>
      <c r="BZ86" s="2"/>
      <c r="CA86" s="2"/>
    </row>
    <row r="87" spans="1:83" ht="18">
      <c r="A87" s="1303"/>
      <c r="B87" s="1306"/>
      <c r="C87" s="437"/>
      <c r="D87" s="438"/>
      <c r="E87" s="439"/>
      <c r="F87" s="439"/>
      <c r="G87" s="438"/>
      <c r="H87" s="438"/>
      <c r="I87" s="446"/>
      <c r="J87" s="417"/>
      <c r="K87" s="469"/>
      <c r="L87" s="470"/>
      <c r="M87" s="471"/>
      <c r="N87" s="471"/>
      <c r="O87" s="470"/>
      <c r="P87" s="470"/>
      <c r="Q87" s="478"/>
      <c r="R87" s="405"/>
      <c r="S87" s="780"/>
      <c r="T87" s="769"/>
      <c r="U87" s="770"/>
      <c r="V87" s="770"/>
      <c r="W87" s="770"/>
      <c r="X87" s="769"/>
      <c r="Y87" s="769"/>
      <c r="Z87" s="779"/>
      <c r="AA87" s="422"/>
      <c r="AB87" s="589"/>
      <c r="AC87" s="575"/>
      <c r="AD87" s="576"/>
      <c r="AE87" s="576"/>
      <c r="AF87" s="576"/>
      <c r="AG87" s="577"/>
      <c r="AH87" s="584"/>
      <c r="AI87" s="580"/>
      <c r="AJ87" s="853"/>
      <c r="AK87" s="854"/>
      <c r="AL87" s="855"/>
      <c r="AM87" s="855"/>
      <c r="AN87" s="855"/>
      <c r="AO87" s="856"/>
      <c r="AP87" s="860"/>
      <c r="AQ87" s="649"/>
      <c r="AR87" s="674"/>
      <c r="AS87" s="945"/>
      <c r="AT87" s="946"/>
      <c r="AU87" s="947"/>
      <c r="AV87" s="947"/>
      <c r="AW87" s="947"/>
      <c r="AX87" s="948"/>
      <c r="AY87" s="952"/>
      <c r="AZ87" s="649"/>
      <c r="BA87" s="988"/>
      <c r="BB87" s="989"/>
      <c r="BC87" s="990"/>
      <c r="BD87" s="990"/>
      <c r="BE87" s="989"/>
      <c r="BF87" s="989"/>
      <c r="BG87" s="1027"/>
      <c r="BH87" s="1031"/>
      <c r="BI87" s="1112"/>
      <c r="BJ87" s="254"/>
      <c r="BK87" s="302"/>
      <c r="BL87" s="302"/>
      <c r="BM87" s="302"/>
      <c r="BN87" s="302"/>
      <c r="BO87" s="302"/>
      <c r="BP87" s="411"/>
      <c r="BQ87" s="1025"/>
      <c r="BR87" s="1026"/>
      <c r="BS87" s="1027"/>
      <c r="BT87" s="1027"/>
      <c r="BU87" s="1026"/>
      <c r="BV87" s="1026"/>
      <c r="BW87" s="1027"/>
      <c r="BX87" s="2"/>
      <c r="BY87" s="2"/>
      <c r="BZ87" s="2"/>
      <c r="CA87" s="2"/>
    </row>
    <row r="88" spans="1:83" ht="18">
      <c r="A88" s="434"/>
      <c r="B88" s="430"/>
      <c r="C88" s="442"/>
      <c r="D88" s="441"/>
      <c r="E88" s="442"/>
      <c r="F88" s="442"/>
      <c r="G88" s="441"/>
      <c r="H88" s="441"/>
      <c r="I88" s="442"/>
      <c r="J88" s="401"/>
      <c r="K88" s="474"/>
      <c r="L88" s="473"/>
      <c r="M88" s="474"/>
      <c r="N88" s="474"/>
      <c r="O88" s="473"/>
      <c r="P88" s="473"/>
      <c r="Q88" s="474"/>
      <c r="R88" s="401"/>
      <c r="S88" s="773"/>
      <c r="T88" s="772"/>
      <c r="U88" s="774"/>
      <c r="V88" s="774"/>
      <c r="W88" s="774"/>
      <c r="X88" s="772"/>
      <c r="Y88" s="772"/>
      <c r="Z88" s="774"/>
      <c r="AA88" s="422"/>
      <c r="AB88" s="541"/>
      <c r="AC88" s="539"/>
      <c r="AD88" s="542"/>
      <c r="AE88" s="542"/>
      <c r="AF88" s="539"/>
      <c r="AG88" s="539"/>
      <c r="AH88" s="542"/>
      <c r="AI88" s="556"/>
      <c r="AJ88" s="820"/>
      <c r="AK88" s="819"/>
      <c r="AL88" s="821"/>
      <c r="AM88" s="821"/>
      <c r="AN88" s="819"/>
      <c r="AO88" s="819"/>
      <c r="AP88" s="821"/>
      <c r="AQ88" s="662"/>
      <c r="AR88" s="542"/>
      <c r="AS88" s="911"/>
      <c r="AT88" s="909"/>
      <c r="AU88" s="912"/>
      <c r="AV88" s="912"/>
      <c r="AW88" s="909"/>
      <c r="AX88" s="909"/>
      <c r="AY88" s="912"/>
      <c r="AZ88" s="662"/>
      <c r="BA88" s="993"/>
      <c r="BB88" s="992"/>
      <c r="BC88" s="993"/>
      <c r="BD88" s="993"/>
      <c r="BE88" s="992"/>
      <c r="BF88" s="992"/>
      <c r="BG88" s="628"/>
      <c r="BH88" s="628"/>
      <c r="BI88" s="1114"/>
      <c r="BJ88" s="1121"/>
      <c r="BK88" s="83"/>
      <c r="BL88" s="83"/>
      <c r="BM88" s="83"/>
      <c r="BN88" s="83"/>
      <c r="BO88" s="83"/>
      <c r="BP88" s="401"/>
      <c r="BQ88" s="1031"/>
      <c r="BR88" s="1031"/>
      <c r="BS88" s="1031"/>
      <c r="BT88" s="1031"/>
      <c r="BU88" s="1031"/>
      <c r="BV88" s="1031"/>
      <c r="BW88" s="1031"/>
      <c r="BX88" s="2"/>
      <c r="BY88" s="2"/>
      <c r="BZ88" s="2"/>
      <c r="CA88" s="2"/>
    </row>
    <row r="89" spans="1:83" ht="18" customHeight="1">
      <c r="A89" s="1301" t="s">
        <v>52</v>
      </c>
      <c r="B89" s="1304" t="s">
        <v>155</v>
      </c>
      <c r="C89" s="894" t="s">
        <v>145</v>
      </c>
      <c r="D89" s="892" t="s">
        <v>16</v>
      </c>
      <c r="E89" s="893" t="s">
        <v>25</v>
      </c>
      <c r="F89" s="893"/>
      <c r="G89" s="892" t="s">
        <v>47</v>
      </c>
      <c r="H89" s="892" t="s">
        <v>47</v>
      </c>
      <c r="I89" s="811" t="s">
        <v>134</v>
      </c>
      <c r="J89" s="1061"/>
      <c r="K89" s="1183"/>
      <c r="L89" s="1184"/>
      <c r="M89" s="1210"/>
      <c r="N89" s="1210"/>
      <c r="O89" s="1184"/>
      <c r="P89" s="1184"/>
      <c r="Q89" s="1210"/>
      <c r="R89" s="419"/>
      <c r="S89" s="771" t="s">
        <v>173</v>
      </c>
      <c r="T89" s="792" t="s">
        <v>17</v>
      </c>
      <c r="U89" s="795" t="s">
        <v>7</v>
      </c>
      <c r="V89" s="795"/>
      <c r="W89" s="795"/>
      <c r="X89" s="792" t="s">
        <v>47</v>
      </c>
      <c r="Y89" s="792" t="s">
        <v>47</v>
      </c>
      <c r="Z89" s="781" t="s">
        <v>81</v>
      </c>
      <c r="AA89" s="755"/>
      <c r="AB89" s="1028" t="s">
        <v>261</v>
      </c>
      <c r="AC89" s="1054" t="s">
        <v>46</v>
      </c>
      <c r="AD89" s="1061" t="s">
        <v>154</v>
      </c>
      <c r="AE89" s="1061"/>
      <c r="AF89" s="1054" t="s">
        <v>47</v>
      </c>
      <c r="AG89" s="1054" t="s">
        <v>47</v>
      </c>
      <c r="AH89" s="1061" t="s">
        <v>215</v>
      </c>
      <c r="AI89" s="556"/>
      <c r="AJ89" s="894" t="s">
        <v>436</v>
      </c>
      <c r="AK89" s="892" t="s">
        <v>16</v>
      </c>
      <c r="AL89" s="893" t="s">
        <v>144</v>
      </c>
      <c r="AM89" s="893"/>
      <c r="AN89" s="892" t="s">
        <v>434</v>
      </c>
      <c r="AO89" s="892" t="s">
        <v>434</v>
      </c>
      <c r="AP89" s="893" t="s">
        <v>133</v>
      </c>
      <c r="AQ89" s="662"/>
      <c r="AR89" s="655"/>
      <c r="AS89" s="973"/>
      <c r="AT89" s="979"/>
      <c r="AU89" s="979"/>
      <c r="AV89" s="973"/>
      <c r="AW89" s="973"/>
      <c r="AX89" s="921"/>
      <c r="AY89" s="979"/>
      <c r="AZ89" s="662"/>
      <c r="BA89" s="991"/>
      <c r="BB89" s="1013"/>
      <c r="BC89" s="1016"/>
      <c r="BD89" s="1016"/>
      <c r="BE89" s="1013"/>
      <c r="BF89" s="1013"/>
      <c r="BG89" s="1061"/>
      <c r="BH89" s="1031"/>
      <c r="BI89" s="1169" t="s">
        <v>428</v>
      </c>
      <c r="BJ89" s="1167" t="s">
        <v>18</v>
      </c>
      <c r="BK89" s="1167" t="s">
        <v>248</v>
      </c>
      <c r="BL89" s="1167" t="s">
        <v>104</v>
      </c>
      <c r="BM89" s="1167" t="s">
        <v>47</v>
      </c>
      <c r="BN89" s="1167" t="s">
        <v>47</v>
      </c>
      <c r="BO89" s="1167" t="s">
        <v>90</v>
      </c>
      <c r="BP89" s="422"/>
      <c r="BQ89" s="894"/>
      <c r="BR89" s="892"/>
      <c r="BS89" s="893"/>
      <c r="BT89" s="893"/>
      <c r="BU89" s="892"/>
      <c r="BV89" s="892"/>
      <c r="BW89" s="893"/>
      <c r="BX89" s="2"/>
      <c r="BY89" s="2"/>
      <c r="BZ89" s="2"/>
      <c r="CA89" s="2"/>
    </row>
    <row r="90" spans="1:83" ht="18">
      <c r="A90" s="1302"/>
      <c r="B90" s="1305"/>
      <c r="C90" s="444"/>
      <c r="D90" s="461"/>
      <c r="E90" s="459"/>
      <c r="F90" s="459"/>
      <c r="G90" s="461"/>
      <c r="H90" s="461"/>
      <c r="I90" s="456"/>
      <c r="J90" s="417"/>
      <c r="K90" s="476"/>
      <c r="L90" s="494"/>
      <c r="M90" s="492"/>
      <c r="N90" s="492"/>
      <c r="O90" s="494"/>
      <c r="P90" s="494"/>
      <c r="Q90" s="492"/>
      <c r="R90" s="417"/>
      <c r="S90" s="798"/>
      <c r="T90" s="791"/>
      <c r="U90" s="799"/>
      <c r="V90" s="799"/>
      <c r="W90" s="799"/>
      <c r="X90" s="791"/>
      <c r="Y90" s="791"/>
      <c r="Z90" s="786"/>
      <c r="AA90" s="691"/>
      <c r="AB90" s="1000" t="s">
        <v>153</v>
      </c>
      <c r="AC90" s="1067"/>
      <c r="AD90" s="1064"/>
      <c r="AE90" s="1064"/>
      <c r="AF90" s="1067"/>
      <c r="AG90" s="1067"/>
      <c r="AH90" s="1056"/>
      <c r="AI90" s="554"/>
      <c r="AJ90" s="888"/>
      <c r="AK90" s="875"/>
      <c r="AL90" s="889"/>
      <c r="AM90" s="889"/>
      <c r="AN90" s="875"/>
      <c r="AO90" s="875"/>
      <c r="AP90" s="841"/>
      <c r="AQ90" s="639"/>
      <c r="AR90" s="645"/>
      <c r="AS90" s="923"/>
      <c r="AT90" s="916"/>
      <c r="AU90" s="902"/>
      <c r="AV90" s="983"/>
      <c r="AW90" s="986"/>
      <c r="AX90" s="986"/>
      <c r="AY90" s="975"/>
      <c r="AZ90" s="662"/>
      <c r="BA90" s="1018"/>
      <c r="BB90" s="1021"/>
      <c r="BC90" s="1018"/>
      <c r="BD90" s="1018"/>
      <c r="BE90" s="1021"/>
      <c r="BF90" s="1021"/>
      <c r="BG90" s="1064"/>
      <c r="BH90" s="1031"/>
      <c r="BI90" s="50"/>
      <c r="BJ90" s="346"/>
      <c r="BK90" s="50"/>
      <c r="BL90" s="50"/>
      <c r="BM90" s="50"/>
      <c r="BN90" s="50"/>
      <c r="BO90" s="359"/>
      <c r="BP90" s="422"/>
      <c r="BQ90" s="1065"/>
      <c r="BR90" s="1052"/>
      <c r="BS90" s="1066"/>
      <c r="BT90" s="1066"/>
      <c r="BU90" s="1052"/>
      <c r="BV90" s="1052"/>
      <c r="BW90" s="1030"/>
      <c r="BX90" s="2"/>
      <c r="BY90" s="2"/>
      <c r="BZ90" s="2"/>
      <c r="CA90" s="2"/>
    </row>
    <row r="91" spans="1:83" s="215" customFormat="1" ht="18">
      <c r="A91" s="1302"/>
      <c r="B91" s="1305"/>
      <c r="C91" s="444"/>
      <c r="D91" s="461"/>
      <c r="E91" s="459"/>
      <c r="F91" s="459"/>
      <c r="G91" s="461"/>
      <c r="H91" s="461"/>
      <c r="I91" s="456"/>
      <c r="J91" s="417"/>
      <c r="K91" s="476"/>
      <c r="L91" s="494"/>
      <c r="M91" s="492"/>
      <c r="N91" s="492"/>
      <c r="O91" s="494"/>
      <c r="P91" s="494"/>
      <c r="Q91" s="489"/>
      <c r="R91" s="417"/>
      <c r="S91" s="776"/>
      <c r="T91" s="800"/>
      <c r="U91" s="797"/>
      <c r="V91" s="797"/>
      <c r="W91" s="797"/>
      <c r="X91" s="800"/>
      <c r="Y91" s="767"/>
      <c r="Z91" s="793"/>
      <c r="AA91" s="755"/>
      <c r="AB91" s="1000"/>
      <c r="AC91" s="960"/>
      <c r="AD91" s="1064"/>
      <c r="AE91" s="1064"/>
      <c r="AF91" s="1067"/>
      <c r="AG91" s="1052"/>
      <c r="AH91" s="963"/>
      <c r="AI91" s="554"/>
      <c r="AJ91" s="824"/>
      <c r="AK91" s="825"/>
      <c r="AL91" s="887"/>
      <c r="AM91" s="887"/>
      <c r="AN91" s="890"/>
      <c r="AO91" s="890"/>
      <c r="AP91" s="879"/>
      <c r="AQ91" s="662"/>
      <c r="AR91" s="637"/>
      <c r="AS91" s="970"/>
      <c r="AT91" s="971"/>
      <c r="AU91" s="983"/>
      <c r="AV91" s="983"/>
      <c r="AW91" s="986"/>
      <c r="AX91" s="971"/>
      <c r="AY91" s="969"/>
      <c r="AZ91" s="663"/>
      <c r="BA91" s="1018"/>
      <c r="BB91" s="997"/>
      <c r="BC91" s="1018"/>
      <c r="BD91" s="1018"/>
      <c r="BE91" s="1021"/>
      <c r="BF91" s="1021"/>
      <c r="BG91" s="1064"/>
      <c r="BH91" s="1031"/>
      <c r="BI91" s="50"/>
      <c r="BJ91" s="346"/>
      <c r="BK91" s="50"/>
      <c r="BL91" s="50"/>
      <c r="BM91" s="50"/>
      <c r="BN91" s="50"/>
      <c r="BO91" s="359"/>
      <c r="BP91" s="422"/>
      <c r="BQ91" s="1033"/>
      <c r="BR91" s="1034"/>
      <c r="BS91" s="1064"/>
      <c r="BT91" s="1064"/>
      <c r="BU91" s="1067"/>
      <c r="BV91" s="1067"/>
      <c r="BW91" s="1064"/>
      <c r="BX91" s="2"/>
      <c r="BY91" s="2"/>
      <c r="BZ91" s="2"/>
      <c r="CA91" s="2"/>
      <c r="CB91" s="4"/>
      <c r="CC91" s="4"/>
      <c r="CD91" s="4"/>
      <c r="CE91" s="4"/>
    </row>
    <row r="92" spans="1:83" ht="18">
      <c r="A92" s="1302"/>
      <c r="B92" s="1305"/>
      <c r="C92" s="444"/>
      <c r="D92" s="461"/>
      <c r="E92" s="459"/>
      <c r="F92" s="459"/>
      <c r="G92" s="461"/>
      <c r="H92" s="461"/>
      <c r="I92" s="459"/>
      <c r="J92" s="422"/>
      <c r="K92" s="476"/>
      <c r="L92" s="494"/>
      <c r="M92" s="492"/>
      <c r="N92" s="492"/>
      <c r="O92" s="494"/>
      <c r="P92" s="494"/>
      <c r="Q92" s="492"/>
      <c r="R92" s="422"/>
      <c r="S92" s="776"/>
      <c r="T92" s="800"/>
      <c r="U92" s="797"/>
      <c r="V92" s="797"/>
      <c r="W92" s="797"/>
      <c r="X92" s="800"/>
      <c r="Y92" s="800"/>
      <c r="Z92" s="793"/>
      <c r="AA92" s="755"/>
      <c r="AB92" s="1000"/>
      <c r="AC92" s="1045"/>
      <c r="AD92" s="1045"/>
      <c r="AE92" s="1045"/>
      <c r="AF92" s="1051"/>
      <c r="AG92" s="1051"/>
      <c r="AH92" s="949"/>
      <c r="AI92" s="556"/>
      <c r="AJ92" s="845"/>
      <c r="AK92" s="845"/>
      <c r="AL92" s="845"/>
      <c r="AM92" s="845"/>
      <c r="AN92" s="872"/>
      <c r="AO92" s="872"/>
      <c r="AP92" s="857"/>
      <c r="AQ92" s="646"/>
      <c r="AR92" s="652"/>
      <c r="AS92" s="911"/>
      <c r="AT92" s="971"/>
      <c r="AU92" s="983"/>
      <c r="AV92" s="983"/>
      <c r="AW92" s="986"/>
      <c r="AX92" s="971"/>
      <c r="AY92" s="969"/>
      <c r="AZ92" s="663"/>
      <c r="BA92" s="996"/>
      <c r="BB92" s="1021"/>
      <c r="BC92" s="1018"/>
      <c r="BD92" s="1018"/>
      <c r="BE92" s="1021"/>
      <c r="BF92" s="1021"/>
      <c r="BG92" s="1064"/>
      <c r="BH92" s="1031"/>
      <c r="BI92" s="50"/>
      <c r="BJ92" s="346"/>
      <c r="BK92" s="50"/>
      <c r="BL92" s="50"/>
      <c r="BM92" s="50"/>
      <c r="BN92" s="50"/>
      <c r="BO92" s="359"/>
      <c r="BP92" s="411"/>
      <c r="BQ92" s="1045"/>
      <c r="BR92" s="1045"/>
      <c r="BS92" s="1045"/>
      <c r="BT92" s="1045"/>
      <c r="BU92" s="1051"/>
      <c r="BV92" s="1051"/>
      <c r="BW92" s="1045"/>
      <c r="BX92" s="2"/>
      <c r="BY92" s="2"/>
      <c r="BZ92" s="2"/>
      <c r="CA92" s="2"/>
    </row>
    <row r="93" spans="1:83" ht="18">
      <c r="A93" s="1302"/>
      <c r="B93" s="1306"/>
      <c r="C93" s="437"/>
      <c r="D93" s="438"/>
      <c r="E93" s="439"/>
      <c r="F93" s="439"/>
      <c r="G93" s="438"/>
      <c r="H93" s="438"/>
      <c r="I93" s="439"/>
      <c r="J93" s="422"/>
      <c r="K93" s="469"/>
      <c r="L93" s="470"/>
      <c r="M93" s="471"/>
      <c r="N93" s="471"/>
      <c r="O93" s="470"/>
      <c r="P93" s="470"/>
      <c r="Q93" s="471"/>
      <c r="R93" s="399"/>
      <c r="S93" s="768"/>
      <c r="T93" s="769"/>
      <c r="U93" s="770"/>
      <c r="V93" s="770"/>
      <c r="W93" s="770"/>
      <c r="X93" s="769"/>
      <c r="Y93" s="769"/>
      <c r="Z93" s="779"/>
      <c r="AA93" s="755"/>
      <c r="AB93" s="1001"/>
      <c r="AC93" s="1032"/>
      <c r="AD93" s="1032"/>
      <c r="AE93" s="1032"/>
      <c r="AF93" s="1048"/>
      <c r="AG93" s="1048"/>
      <c r="AH93" s="953"/>
      <c r="AI93" s="556"/>
      <c r="AJ93" s="823"/>
      <c r="AK93" s="823"/>
      <c r="AL93" s="823"/>
      <c r="AM93" s="823"/>
      <c r="AN93" s="848"/>
      <c r="AO93" s="848"/>
      <c r="AP93" s="861"/>
      <c r="AQ93" s="646"/>
      <c r="AR93" s="652"/>
      <c r="AS93" s="928"/>
      <c r="AT93" s="981"/>
      <c r="AU93" s="907"/>
      <c r="AV93" s="907"/>
      <c r="AW93" s="906"/>
      <c r="AX93" s="981"/>
      <c r="AY93" s="935"/>
      <c r="AZ93" s="663"/>
      <c r="BA93" s="988"/>
      <c r="BB93" s="989"/>
      <c r="BC93" s="990"/>
      <c r="BD93" s="990"/>
      <c r="BE93" s="989"/>
      <c r="BF93" s="989"/>
      <c r="BG93" s="1027"/>
      <c r="BH93" s="1031"/>
      <c r="BI93" s="1112"/>
      <c r="BJ93" s="208"/>
      <c r="BK93" s="302"/>
      <c r="BL93" s="302"/>
      <c r="BM93" s="302"/>
      <c r="BN93" s="302"/>
      <c r="BO93" s="218"/>
      <c r="BP93" s="411"/>
      <c r="BQ93" s="1032"/>
      <c r="BR93" s="1032"/>
      <c r="BS93" s="1032"/>
      <c r="BT93" s="1032"/>
      <c r="BU93" s="1048"/>
      <c r="BV93" s="1048"/>
      <c r="BW93" s="1032"/>
      <c r="BX93" s="2"/>
      <c r="BY93" s="2"/>
      <c r="BZ93" s="2"/>
      <c r="CA93" s="2"/>
    </row>
    <row r="94" spans="1:83" ht="18">
      <c r="A94" s="1302"/>
      <c r="B94" s="1304" t="s">
        <v>156</v>
      </c>
      <c r="C94" s="689" t="s">
        <v>246</v>
      </c>
      <c r="D94" s="892" t="s">
        <v>17</v>
      </c>
      <c r="E94" s="749" t="s">
        <v>115</v>
      </c>
      <c r="F94" s="749"/>
      <c r="G94" s="743" t="s">
        <v>47</v>
      </c>
      <c r="H94" s="743" t="s">
        <v>47</v>
      </c>
      <c r="I94" s="745" t="s">
        <v>88</v>
      </c>
      <c r="J94" s="755"/>
      <c r="K94" s="689" t="s">
        <v>246</v>
      </c>
      <c r="L94" s="892" t="s">
        <v>17</v>
      </c>
      <c r="M94" s="749" t="s">
        <v>115</v>
      </c>
      <c r="N94" s="749"/>
      <c r="O94" s="743" t="s">
        <v>47</v>
      </c>
      <c r="P94" s="743" t="s">
        <v>47</v>
      </c>
      <c r="Q94" s="749" t="s">
        <v>88</v>
      </c>
      <c r="R94" s="419"/>
      <c r="S94" s="894" t="s">
        <v>313</v>
      </c>
      <c r="T94" s="892" t="s">
        <v>16</v>
      </c>
      <c r="U94" s="893" t="s">
        <v>25</v>
      </c>
      <c r="V94" s="893"/>
      <c r="W94" s="893"/>
      <c r="X94" s="892" t="s">
        <v>47</v>
      </c>
      <c r="Y94" s="892" t="s">
        <v>47</v>
      </c>
      <c r="Z94" s="790" t="s">
        <v>149</v>
      </c>
      <c r="AA94" s="755"/>
      <c r="AB94" s="1028" t="s">
        <v>261</v>
      </c>
      <c r="AC94" s="1054" t="s">
        <v>46</v>
      </c>
      <c r="AD94" s="1061" t="s">
        <v>154</v>
      </c>
      <c r="AE94" s="1061"/>
      <c r="AF94" s="1054" t="s">
        <v>47</v>
      </c>
      <c r="AG94" s="1054" t="s">
        <v>47</v>
      </c>
      <c r="AH94" s="1061" t="s">
        <v>211</v>
      </c>
      <c r="AI94" s="556"/>
      <c r="AJ94" s="807" t="s">
        <v>436</v>
      </c>
      <c r="AK94" s="801" t="s">
        <v>16</v>
      </c>
      <c r="AL94" s="891" t="s">
        <v>144</v>
      </c>
      <c r="AM94" s="891"/>
      <c r="AN94" s="801" t="s">
        <v>434</v>
      </c>
      <c r="AO94" s="801" t="s">
        <v>434</v>
      </c>
      <c r="AP94" s="893" t="s">
        <v>133</v>
      </c>
      <c r="AQ94" s="663"/>
      <c r="AR94" s="641"/>
      <c r="AS94" s="908"/>
      <c r="AT94" s="973"/>
      <c r="AU94" s="972"/>
      <c r="AV94" s="972"/>
      <c r="AW94" s="976"/>
      <c r="AX94" s="976"/>
      <c r="AY94" s="921"/>
      <c r="AZ94" s="662"/>
      <c r="BA94" s="894" t="s">
        <v>227</v>
      </c>
      <c r="BB94" s="892" t="s">
        <v>16</v>
      </c>
      <c r="BC94" s="893" t="s">
        <v>113</v>
      </c>
      <c r="BD94" s="893"/>
      <c r="BE94" s="892" t="s">
        <v>47</v>
      </c>
      <c r="BF94" s="892" t="s">
        <v>47</v>
      </c>
      <c r="BG94" s="893" t="s">
        <v>100</v>
      </c>
      <c r="BH94" s="1208"/>
      <c r="BI94" s="177" t="s">
        <v>389</v>
      </c>
      <c r="BJ94" s="338" t="s">
        <v>395</v>
      </c>
      <c r="BK94" s="336" t="s">
        <v>298</v>
      </c>
      <c r="BL94" s="1127"/>
      <c r="BM94" s="336" t="s">
        <v>47</v>
      </c>
      <c r="BN94" s="336" t="s">
        <v>47</v>
      </c>
      <c r="BO94" s="1167" t="s">
        <v>95</v>
      </c>
      <c r="BP94" s="422"/>
      <c r="BQ94" s="1023" t="s">
        <v>351</v>
      </c>
      <c r="BR94" s="683" t="s">
        <v>350</v>
      </c>
      <c r="BS94" s="1038" t="s">
        <v>352</v>
      </c>
      <c r="BT94" s="1038"/>
      <c r="BU94" s="683" t="s">
        <v>47</v>
      </c>
      <c r="BV94" s="683" t="s">
        <v>47</v>
      </c>
      <c r="BW94" s="1061" t="s">
        <v>185</v>
      </c>
      <c r="BX94" s="2"/>
      <c r="BY94" s="2"/>
      <c r="BZ94" s="2"/>
      <c r="CA94" s="2"/>
    </row>
    <row r="95" spans="1:83" ht="18">
      <c r="A95" s="1302"/>
      <c r="B95" s="1305"/>
      <c r="C95" s="696"/>
      <c r="D95" s="758"/>
      <c r="E95" s="755"/>
      <c r="F95" s="755"/>
      <c r="G95" s="758"/>
      <c r="H95" s="758"/>
      <c r="I95" s="745"/>
      <c r="J95" s="745"/>
      <c r="K95" s="696"/>
      <c r="L95" s="758"/>
      <c r="M95" s="755"/>
      <c r="N95" s="755"/>
      <c r="O95" s="758"/>
      <c r="P95" s="758"/>
      <c r="Q95" s="745"/>
      <c r="R95" s="417"/>
      <c r="S95" s="776"/>
      <c r="T95" s="800"/>
      <c r="U95" s="797"/>
      <c r="V95" s="797"/>
      <c r="W95" s="797"/>
      <c r="X95" s="800"/>
      <c r="Y95" s="767"/>
      <c r="Z95" s="793"/>
      <c r="AA95" s="755"/>
      <c r="AB95" s="1000" t="s">
        <v>153</v>
      </c>
      <c r="AC95" s="1067"/>
      <c r="AD95" s="1064"/>
      <c r="AE95" s="1064"/>
      <c r="AF95" s="1067"/>
      <c r="AG95" s="1067"/>
      <c r="AH95" s="1056"/>
      <c r="AI95" s="554"/>
      <c r="AJ95" s="1198" t="s">
        <v>372</v>
      </c>
      <c r="AK95" s="1199" t="s">
        <v>16</v>
      </c>
      <c r="AL95" s="1200" t="s">
        <v>73</v>
      </c>
      <c r="AM95" s="806"/>
      <c r="AN95" s="1199" t="s">
        <v>435</v>
      </c>
      <c r="AO95" s="1199" t="s">
        <v>435</v>
      </c>
      <c r="AP95" s="891" t="s">
        <v>148</v>
      </c>
      <c r="AQ95" s="663"/>
      <c r="AR95" s="628"/>
      <c r="AS95" s="984"/>
      <c r="AT95" s="971"/>
      <c r="AU95" s="985"/>
      <c r="AV95" s="985"/>
      <c r="AW95" s="971"/>
      <c r="AX95" s="971"/>
      <c r="AY95" s="933"/>
      <c r="AZ95" s="639"/>
      <c r="BA95" s="996"/>
      <c r="BB95" s="997"/>
      <c r="BC95" s="1018"/>
      <c r="BD95" s="1018"/>
      <c r="BE95" s="1021"/>
      <c r="BF95" s="1021"/>
      <c r="BG95" s="1064"/>
      <c r="BH95" s="1031"/>
      <c r="BI95" s="50"/>
      <c r="BJ95" s="332"/>
      <c r="BK95" s="237"/>
      <c r="BL95" s="237"/>
      <c r="BM95" s="237"/>
      <c r="BN95" s="237"/>
      <c r="BO95" s="335"/>
      <c r="BP95" s="424"/>
      <c r="BQ95" s="1070"/>
      <c r="BR95" s="1067"/>
      <c r="BS95" s="1066"/>
      <c r="BT95" s="1076"/>
      <c r="BU95" s="1067"/>
      <c r="BV95" s="1067"/>
      <c r="BW95" s="1030"/>
      <c r="BX95" s="2"/>
      <c r="BY95" s="2"/>
      <c r="BZ95" s="2"/>
      <c r="CA95" s="2"/>
    </row>
    <row r="96" spans="1:83" s="215" customFormat="1" ht="18">
      <c r="A96" s="1302"/>
      <c r="B96" s="1305"/>
      <c r="C96" s="696"/>
      <c r="D96" s="758"/>
      <c r="E96" s="755"/>
      <c r="F96" s="755"/>
      <c r="G96" s="758"/>
      <c r="H96" s="758"/>
      <c r="I96" s="745"/>
      <c r="J96" s="745"/>
      <c r="K96" s="696"/>
      <c r="L96" s="758"/>
      <c r="M96" s="755"/>
      <c r="N96" s="755"/>
      <c r="O96" s="758"/>
      <c r="P96" s="758"/>
      <c r="Q96" s="745"/>
      <c r="R96" s="417"/>
      <c r="S96" s="1158"/>
      <c r="T96" s="809"/>
      <c r="U96" s="891"/>
      <c r="V96" s="806"/>
      <c r="W96" s="806"/>
      <c r="X96" s="809"/>
      <c r="Y96" s="809"/>
      <c r="Z96" s="1064"/>
      <c r="AA96" s="1064"/>
      <c r="AB96" s="739"/>
      <c r="AC96" s="741"/>
      <c r="AD96" s="755"/>
      <c r="AE96" s="755"/>
      <c r="AF96" s="758"/>
      <c r="AG96" s="741"/>
      <c r="AH96" s="738"/>
      <c r="AI96" s="554"/>
      <c r="AJ96" s="824"/>
      <c r="AK96" s="825"/>
      <c r="AL96" s="887"/>
      <c r="AM96" s="887"/>
      <c r="AN96" s="890"/>
      <c r="AO96" s="890"/>
      <c r="AP96" s="879"/>
      <c r="AQ96" s="663"/>
      <c r="AR96" s="641"/>
      <c r="AS96" s="915"/>
      <c r="AT96" s="916"/>
      <c r="AU96" s="983"/>
      <c r="AV96" s="983"/>
      <c r="AW96" s="986"/>
      <c r="AX96" s="986"/>
      <c r="AY96" s="975"/>
      <c r="AZ96" s="662"/>
      <c r="BA96" s="996"/>
      <c r="BB96" s="997"/>
      <c r="BC96" s="1018"/>
      <c r="BD96" s="1018"/>
      <c r="BE96" s="1021"/>
      <c r="BF96" s="1021"/>
      <c r="BG96" s="1064"/>
      <c r="BH96" s="1031"/>
      <c r="BI96" s="50"/>
      <c r="BJ96" s="332"/>
      <c r="BK96" s="237"/>
      <c r="BL96" s="237"/>
      <c r="BM96" s="237"/>
      <c r="BN96" s="237"/>
      <c r="BO96" s="335"/>
      <c r="BP96" s="422"/>
      <c r="BQ96" s="1070"/>
      <c r="BR96" s="1067"/>
      <c r="BS96" s="1066"/>
      <c r="BT96" s="1066"/>
      <c r="BU96" s="1067"/>
      <c r="BV96" s="1024"/>
      <c r="BW96" s="1030"/>
      <c r="BX96" s="2"/>
      <c r="BY96" s="2"/>
      <c r="BZ96" s="2"/>
      <c r="CA96" s="2"/>
      <c r="CB96" s="4"/>
      <c r="CC96" s="4"/>
      <c r="CD96" s="4"/>
      <c r="CE96" s="4"/>
    </row>
    <row r="97" spans="1:83" ht="18">
      <c r="A97" s="1302"/>
      <c r="B97" s="1305"/>
      <c r="C97" s="696"/>
      <c r="D97" s="758"/>
      <c r="E97" s="755"/>
      <c r="F97" s="755"/>
      <c r="G97" s="758"/>
      <c r="H97" s="758"/>
      <c r="I97" s="755"/>
      <c r="J97" s="755"/>
      <c r="K97" s="696"/>
      <c r="L97" s="758"/>
      <c r="M97" s="755"/>
      <c r="N97" s="755"/>
      <c r="O97" s="758"/>
      <c r="P97" s="758"/>
      <c r="Q97" s="755"/>
      <c r="R97" s="422"/>
      <c r="S97" s="776"/>
      <c r="T97" s="800"/>
      <c r="U97" s="797"/>
      <c r="V97" s="797"/>
      <c r="W97" s="797"/>
      <c r="X97" s="800"/>
      <c r="Y97" s="800"/>
      <c r="Z97" s="774"/>
      <c r="AA97" s="755"/>
      <c r="AB97" s="692"/>
      <c r="AC97" s="741"/>
      <c r="AD97" s="755"/>
      <c r="AE97" s="755"/>
      <c r="AF97" s="758"/>
      <c r="AG97" s="741"/>
      <c r="AH97" s="738"/>
      <c r="AI97" s="556"/>
      <c r="AJ97" s="845"/>
      <c r="AK97" s="845"/>
      <c r="AL97" s="845"/>
      <c r="AM97" s="845"/>
      <c r="AN97" s="872"/>
      <c r="AO97" s="872"/>
      <c r="AP97" s="857"/>
      <c r="AQ97" s="663"/>
      <c r="AR97" s="650"/>
      <c r="AS97" s="937"/>
      <c r="AT97" s="937"/>
      <c r="AU97" s="937"/>
      <c r="AV97" s="937"/>
      <c r="AW97" s="965"/>
      <c r="AX97" s="965"/>
      <c r="AY97" s="949"/>
      <c r="AZ97" s="646"/>
      <c r="BA97" s="1006"/>
      <c r="BB97" s="1006"/>
      <c r="BC97" s="1020"/>
      <c r="BD97" s="1020"/>
      <c r="BE97" s="1011"/>
      <c r="BF97" s="1011"/>
      <c r="BG97" s="1045"/>
      <c r="BH97" s="725"/>
      <c r="BI97" s="50"/>
      <c r="BJ97" s="332"/>
      <c r="BK97" s="237"/>
      <c r="BL97" s="237"/>
      <c r="BM97" s="237"/>
      <c r="BN97" s="237"/>
      <c r="BO97" s="335"/>
      <c r="BP97" s="422"/>
      <c r="BQ97" s="1033"/>
      <c r="BR97" s="1067"/>
      <c r="BS97" s="1064"/>
      <c r="BT97" s="1064"/>
      <c r="BU97" s="1067"/>
      <c r="BV97" s="1024"/>
      <c r="BW97" s="1064"/>
      <c r="BX97" s="2"/>
      <c r="BY97" s="2"/>
      <c r="BZ97" s="2"/>
      <c r="CA97" s="2"/>
    </row>
    <row r="98" spans="1:83" ht="18">
      <c r="A98" s="1302"/>
      <c r="B98" s="1306"/>
      <c r="C98" s="686"/>
      <c r="D98" s="687"/>
      <c r="E98" s="688"/>
      <c r="F98" s="688"/>
      <c r="G98" s="687"/>
      <c r="H98" s="687"/>
      <c r="I98" s="688"/>
      <c r="J98" s="755"/>
      <c r="K98" s="686"/>
      <c r="L98" s="687"/>
      <c r="M98" s="688"/>
      <c r="N98" s="688"/>
      <c r="O98" s="687"/>
      <c r="P98" s="687"/>
      <c r="Q98" s="688"/>
      <c r="R98" s="422"/>
      <c r="S98" s="776"/>
      <c r="T98" s="800"/>
      <c r="U98" s="797"/>
      <c r="V98" s="797"/>
      <c r="W98" s="797"/>
      <c r="X98" s="800"/>
      <c r="Y98" s="767"/>
      <c r="Z98" s="797"/>
      <c r="AA98" s="755"/>
      <c r="AB98" s="709"/>
      <c r="AC98" s="751"/>
      <c r="AD98" s="688"/>
      <c r="AE98" s="688"/>
      <c r="AF98" s="687"/>
      <c r="AG98" s="751"/>
      <c r="AH98" s="717"/>
      <c r="AI98" s="556"/>
      <c r="AJ98" s="823"/>
      <c r="AK98" s="823"/>
      <c r="AL98" s="823"/>
      <c r="AM98" s="823"/>
      <c r="AN98" s="848"/>
      <c r="AO98" s="848"/>
      <c r="AP98" s="861"/>
      <c r="AQ98" s="663"/>
      <c r="AR98" s="650"/>
      <c r="AS98" s="914"/>
      <c r="AT98" s="914"/>
      <c r="AU98" s="914"/>
      <c r="AV98" s="914"/>
      <c r="AW98" s="940"/>
      <c r="AX98" s="940"/>
      <c r="AY98" s="953"/>
      <c r="AZ98" s="646"/>
      <c r="BA98" s="995"/>
      <c r="BB98" s="995"/>
      <c r="BC98" s="994"/>
      <c r="BD98" s="994"/>
      <c r="BE98" s="1007"/>
      <c r="BF98" s="1007"/>
      <c r="BG98" s="1032"/>
      <c r="BH98" s="725"/>
      <c r="BI98" s="1112"/>
      <c r="BJ98" s="208"/>
      <c r="BK98" s="302"/>
      <c r="BL98" s="302"/>
      <c r="BM98" s="302"/>
      <c r="BN98" s="302"/>
      <c r="BO98" s="218"/>
      <c r="BP98" s="422"/>
      <c r="BQ98" s="1025"/>
      <c r="BR98" s="1026"/>
      <c r="BS98" s="1027"/>
      <c r="BT98" s="1027"/>
      <c r="BU98" s="1026"/>
      <c r="BV98" s="1026"/>
      <c r="BW98" s="1027"/>
      <c r="BX98" s="2"/>
      <c r="BY98" s="2"/>
      <c r="BZ98" s="2"/>
      <c r="CA98" s="2"/>
    </row>
    <row r="99" spans="1:83" ht="18">
      <c r="A99" s="1302"/>
      <c r="B99" s="1304" t="s">
        <v>157</v>
      </c>
      <c r="C99" s="894" t="s">
        <v>205</v>
      </c>
      <c r="D99" s="892" t="s">
        <v>16</v>
      </c>
      <c r="E99" s="891" t="s">
        <v>13</v>
      </c>
      <c r="F99" s="893"/>
      <c r="G99" s="892" t="s">
        <v>47</v>
      </c>
      <c r="H99" s="892" t="s">
        <v>47</v>
      </c>
      <c r="I99" s="893" t="s">
        <v>64</v>
      </c>
      <c r="J99" s="755"/>
      <c r="K99" s="894" t="s">
        <v>205</v>
      </c>
      <c r="L99" s="892" t="s">
        <v>16</v>
      </c>
      <c r="M99" s="891" t="s">
        <v>13</v>
      </c>
      <c r="N99" s="893"/>
      <c r="O99" s="892" t="s">
        <v>47</v>
      </c>
      <c r="P99" s="892" t="s">
        <v>47</v>
      </c>
      <c r="Q99" s="893" t="s">
        <v>64</v>
      </c>
      <c r="R99" s="419"/>
      <c r="S99" s="1028" t="s">
        <v>70</v>
      </c>
      <c r="T99" s="892" t="s">
        <v>199</v>
      </c>
      <c r="U99" s="1061" t="s">
        <v>114</v>
      </c>
      <c r="V99" s="1061"/>
      <c r="W99" s="1061"/>
      <c r="X99" s="1054" t="s">
        <v>331</v>
      </c>
      <c r="Y99" s="1054" t="s">
        <v>331</v>
      </c>
      <c r="Z99" s="1194" t="s">
        <v>65</v>
      </c>
      <c r="AA99" s="755"/>
      <c r="AB99" s="705" t="s">
        <v>77</v>
      </c>
      <c r="AC99" s="896" t="s">
        <v>199</v>
      </c>
      <c r="AD99" s="755" t="s">
        <v>144</v>
      </c>
      <c r="AE99" s="755"/>
      <c r="AF99" s="758" t="s">
        <v>47</v>
      </c>
      <c r="AG99" s="758" t="s">
        <v>47</v>
      </c>
      <c r="AH99" s="745" t="s">
        <v>102</v>
      </c>
      <c r="AI99" s="556"/>
      <c r="AJ99" s="1055" t="s">
        <v>355</v>
      </c>
      <c r="AK99" s="1057" t="s">
        <v>16</v>
      </c>
      <c r="AL99" s="1053" t="s">
        <v>113</v>
      </c>
      <c r="AM99" s="1053"/>
      <c r="AN99" s="1057" t="s">
        <v>435</v>
      </c>
      <c r="AO99" s="1057" t="s">
        <v>435</v>
      </c>
      <c r="AP99" s="1064" t="s">
        <v>177</v>
      </c>
      <c r="AQ99" s="663"/>
      <c r="AR99" s="637"/>
      <c r="AS99" s="974" t="s">
        <v>355</v>
      </c>
      <c r="AT99" s="976" t="s">
        <v>16</v>
      </c>
      <c r="AU99" s="972" t="s">
        <v>113</v>
      </c>
      <c r="AV99" s="1053"/>
      <c r="AW99" s="976" t="s">
        <v>47</v>
      </c>
      <c r="AX99" s="976" t="s">
        <v>47</v>
      </c>
      <c r="AY99" s="983" t="s">
        <v>177</v>
      </c>
      <c r="AZ99" s="662"/>
      <c r="BA99" s="894" t="s">
        <v>161</v>
      </c>
      <c r="BB99" s="1013" t="s">
        <v>16</v>
      </c>
      <c r="BC99" s="891" t="s">
        <v>73</v>
      </c>
      <c r="BD99" s="1018"/>
      <c r="BE99" s="1013" t="s">
        <v>47</v>
      </c>
      <c r="BF99" s="1013" t="s">
        <v>47</v>
      </c>
      <c r="BG99" s="1061" t="s">
        <v>100</v>
      </c>
      <c r="BH99" s="1031"/>
      <c r="BI99" s="177" t="s">
        <v>389</v>
      </c>
      <c r="BJ99" s="338" t="s">
        <v>396</v>
      </c>
      <c r="BK99" s="336" t="s">
        <v>298</v>
      </c>
      <c r="BL99" s="1127"/>
      <c r="BM99" s="1167" t="s">
        <v>424</v>
      </c>
      <c r="BN99" s="1167" t="s">
        <v>424</v>
      </c>
      <c r="BO99" s="1167" t="s">
        <v>95</v>
      </c>
      <c r="BP99" s="424"/>
      <c r="BQ99" s="1023" t="s">
        <v>351</v>
      </c>
      <c r="BR99" s="683" t="s">
        <v>350</v>
      </c>
      <c r="BS99" s="1038" t="s">
        <v>352</v>
      </c>
      <c r="BT99" s="1038"/>
      <c r="BU99" s="683" t="s">
        <v>47</v>
      </c>
      <c r="BV99" s="683" t="s">
        <v>47</v>
      </c>
      <c r="BW99" s="1061" t="s">
        <v>185</v>
      </c>
      <c r="BX99" s="2"/>
      <c r="BY99" s="2"/>
      <c r="BZ99" s="2"/>
      <c r="CA99" s="2"/>
    </row>
    <row r="100" spans="1:83" ht="18">
      <c r="A100" s="1302"/>
      <c r="B100" s="1305"/>
      <c r="C100" s="696"/>
      <c r="D100" s="758"/>
      <c r="E100" s="755"/>
      <c r="F100" s="755"/>
      <c r="G100" s="758"/>
      <c r="H100" s="758"/>
      <c r="I100" s="755"/>
      <c r="J100" s="755"/>
      <c r="K100" s="696"/>
      <c r="L100" s="758"/>
      <c r="M100" s="755"/>
      <c r="N100" s="755"/>
      <c r="O100" s="758"/>
      <c r="P100" s="758"/>
      <c r="Q100" s="745"/>
      <c r="R100" s="422"/>
      <c r="S100" s="1033" t="s">
        <v>167</v>
      </c>
      <c r="T100" s="1067" t="s">
        <v>17</v>
      </c>
      <c r="U100" s="1064" t="s">
        <v>112</v>
      </c>
      <c r="V100" s="1066"/>
      <c r="W100" s="1066"/>
      <c r="X100" s="1052" t="s">
        <v>344</v>
      </c>
      <c r="Y100" s="1052" t="s">
        <v>344</v>
      </c>
      <c r="Z100" s="933" t="s">
        <v>134</v>
      </c>
      <c r="AA100" s="755"/>
      <c r="AB100" s="698"/>
      <c r="AC100" s="741"/>
      <c r="AD100" s="757"/>
      <c r="AE100" s="757"/>
      <c r="AF100" s="741"/>
      <c r="AG100" s="741"/>
      <c r="AH100" s="750"/>
      <c r="AI100" s="554"/>
      <c r="AJ100" s="1039"/>
      <c r="AK100" s="1035"/>
      <c r="AL100" s="1040"/>
      <c r="AM100" s="1040"/>
      <c r="AN100" s="1035"/>
      <c r="AO100" s="1035"/>
      <c r="AP100" s="930"/>
      <c r="AQ100" s="639"/>
      <c r="AR100" s="628"/>
      <c r="AS100" s="924"/>
      <c r="AT100" s="917"/>
      <c r="AU100" s="925"/>
      <c r="AV100" s="925"/>
      <c r="AW100" s="917"/>
      <c r="AX100" s="917"/>
      <c r="AY100" s="930"/>
      <c r="AZ100" s="644"/>
      <c r="BA100" s="1003"/>
      <c r="BB100" s="1003"/>
      <c r="BC100" s="1003"/>
      <c r="BD100" s="1003"/>
      <c r="BE100" s="1012"/>
      <c r="BF100" s="1012"/>
      <c r="BG100" s="1003"/>
      <c r="BH100" s="416"/>
      <c r="BI100" s="50"/>
      <c r="BJ100" s="346"/>
      <c r="BK100" s="50"/>
      <c r="BL100" s="50"/>
      <c r="BM100" s="50"/>
      <c r="BN100" s="50"/>
      <c r="BO100" s="359"/>
      <c r="BP100" s="422"/>
      <c r="BQ100" s="1065"/>
      <c r="BR100" s="1034"/>
      <c r="BS100" s="1066"/>
      <c r="BT100" s="1080"/>
      <c r="BU100" s="1066"/>
      <c r="BV100" s="1066"/>
      <c r="BW100" s="1066"/>
      <c r="BX100" s="2"/>
      <c r="BY100" s="2"/>
      <c r="BZ100" s="2"/>
      <c r="CA100" s="2"/>
    </row>
    <row r="101" spans="1:83" s="215" customFormat="1" ht="18">
      <c r="A101" s="1302"/>
      <c r="B101" s="1305"/>
      <c r="C101" s="696"/>
      <c r="D101" s="758"/>
      <c r="E101" s="755"/>
      <c r="F101" s="755"/>
      <c r="G101" s="758"/>
      <c r="H101" s="758"/>
      <c r="I101" s="755"/>
      <c r="J101" s="745"/>
      <c r="K101" s="696"/>
      <c r="L101" s="758"/>
      <c r="M101" s="755"/>
      <c r="N101" s="755"/>
      <c r="O101" s="758"/>
      <c r="P101" s="758"/>
      <c r="Q101" s="745"/>
      <c r="R101" s="417"/>
      <c r="S101" s="1033" t="s">
        <v>168</v>
      </c>
      <c r="T101" s="1067"/>
      <c r="U101" s="1064"/>
      <c r="V101" s="1064"/>
      <c r="W101" s="1064"/>
      <c r="X101" s="1067"/>
      <c r="Y101" s="1024"/>
      <c r="Z101" s="1056"/>
      <c r="AA101" s="755"/>
      <c r="AB101" s="690"/>
      <c r="AC101" s="731"/>
      <c r="AD101" s="755"/>
      <c r="AE101" s="755"/>
      <c r="AF101" s="758"/>
      <c r="AG101" s="741"/>
      <c r="AH101" s="733"/>
      <c r="AI101" s="554"/>
      <c r="AJ101" s="812"/>
      <c r="AK101" s="825"/>
      <c r="AL101" s="869"/>
      <c r="AM101" s="887"/>
      <c r="AN101" s="890"/>
      <c r="AO101" s="890"/>
      <c r="AP101" s="887"/>
      <c r="AQ101" s="663"/>
      <c r="AR101" s="658"/>
      <c r="AS101" s="983"/>
      <c r="AT101" s="960"/>
      <c r="AU101" s="983"/>
      <c r="AV101" s="983"/>
      <c r="AW101" s="986"/>
      <c r="AX101" s="971"/>
      <c r="AY101" s="963"/>
      <c r="AZ101" s="663"/>
      <c r="BA101" s="1003"/>
      <c r="BB101" s="1003"/>
      <c r="BC101" s="1003"/>
      <c r="BD101" s="1003"/>
      <c r="BE101" s="1012"/>
      <c r="BF101" s="1012"/>
      <c r="BG101" s="1003"/>
      <c r="BH101" s="416"/>
      <c r="BI101" s="50"/>
      <c r="BJ101" s="346"/>
      <c r="BK101" s="50"/>
      <c r="BL101" s="50"/>
      <c r="BM101" s="50"/>
      <c r="BN101" s="50"/>
      <c r="BO101" s="359"/>
      <c r="BP101" s="422"/>
      <c r="BQ101" s="1033"/>
      <c r="BR101" s="1067"/>
      <c r="BS101" s="1064"/>
      <c r="BT101" s="1064"/>
      <c r="BU101" s="1067"/>
      <c r="BV101" s="1067"/>
      <c r="BW101" s="1064"/>
      <c r="BX101" s="2"/>
      <c r="BY101" s="2"/>
      <c r="BZ101" s="2"/>
      <c r="CA101" s="2"/>
      <c r="CB101" s="4"/>
      <c r="CC101" s="4"/>
      <c r="CD101" s="4"/>
      <c r="CE101" s="4"/>
    </row>
    <row r="102" spans="1:83" ht="18">
      <c r="A102" s="1302"/>
      <c r="B102" s="1305"/>
      <c r="C102" s="696"/>
      <c r="D102" s="758"/>
      <c r="E102" s="755"/>
      <c r="F102" s="755"/>
      <c r="G102" s="758"/>
      <c r="H102" s="758"/>
      <c r="I102" s="755"/>
      <c r="J102" s="755"/>
      <c r="K102" s="696"/>
      <c r="L102" s="758"/>
      <c r="M102" s="755"/>
      <c r="N102" s="755"/>
      <c r="O102" s="758"/>
      <c r="P102" s="758"/>
      <c r="Q102" s="755"/>
      <c r="R102" s="422"/>
      <c r="S102" s="776"/>
      <c r="T102" s="791"/>
      <c r="U102" s="799"/>
      <c r="V102" s="799"/>
      <c r="W102" s="799"/>
      <c r="X102" s="791"/>
      <c r="Y102" s="791"/>
      <c r="Z102" s="786"/>
      <c r="AA102" s="691"/>
      <c r="AB102" s="705"/>
      <c r="AC102" s="758"/>
      <c r="AD102" s="755"/>
      <c r="AE102" s="755"/>
      <c r="AF102" s="758"/>
      <c r="AG102" s="758"/>
      <c r="AH102" s="745"/>
      <c r="AI102" s="556"/>
      <c r="AJ102" s="824"/>
      <c r="AK102" s="890"/>
      <c r="AL102" s="887"/>
      <c r="AM102" s="887"/>
      <c r="AN102" s="890"/>
      <c r="AO102" s="890"/>
      <c r="AP102" s="879"/>
      <c r="AQ102" s="662"/>
      <c r="AR102" s="641"/>
      <c r="AS102" s="915"/>
      <c r="AT102" s="986"/>
      <c r="AU102" s="983"/>
      <c r="AV102" s="983"/>
      <c r="AW102" s="986"/>
      <c r="AX102" s="986"/>
      <c r="AY102" s="975"/>
      <c r="AZ102" s="662"/>
      <c r="BA102" s="999"/>
      <c r="BB102" s="999"/>
      <c r="BC102" s="999"/>
      <c r="BD102" s="999"/>
      <c r="BE102" s="1012"/>
      <c r="BF102" s="1012"/>
      <c r="BG102" s="999"/>
      <c r="BH102" s="402"/>
      <c r="BI102" s="50"/>
      <c r="BJ102" s="346"/>
      <c r="BK102" s="50"/>
      <c r="BL102" s="50"/>
      <c r="BM102" s="50"/>
      <c r="BN102" s="50"/>
      <c r="BO102" s="359"/>
      <c r="BP102" s="422"/>
      <c r="BQ102" s="1033"/>
      <c r="BR102" s="1067"/>
      <c r="BS102" s="1064"/>
      <c r="BT102" s="1064"/>
      <c r="BU102" s="1067"/>
      <c r="BV102" s="1067"/>
      <c r="BW102" s="1064"/>
      <c r="BX102" s="2"/>
      <c r="BY102" s="2"/>
      <c r="BZ102" s="2"/>
      <c r="CA102" s="2"/>
    </row>
    <row r="103" spans="1:83" ht="18">
      <c r="A103" s="1302"/>
      <c r="B103" s="1306"/>
      <c r="C103" s="686"/>
      <c r="D103" s="687"/>
      <c r="E103" s="688"/>
      <c r="F103" s="688"/>
      <c r="G103" s="687"/>
      <c r="H103" s="687"/>
      <c r="I103" s="688"/>
      <c r="J103" s="755"/>
      <c r="K103" s="686"/>
      <c r="L103" s="687"/>
      <c r="M103" s="688"/>
      <c r="N103" s="688"/>
      <c r="O103" s="687"/>
      <c r="P103" s="687"/>
      <c r="Q103" s="688"/>
      <c r="R103" s="399"/>
      <c r="S103" s="768"/>
      <c r="T103" s="796"/>
      <c r="U103" s="775"/>
      <c r="V103" s="775"/>
      <c r="W103" s="775"/>
      <c r="X103" s="796"/>
      <c r="Y103" s="796"/>
      <c r="Z103" s="788"/>
      <c r="AA103" s="691"/>
      <c r="AB103" s="706"/>
      <c r="AC103" s="687"/>
      <c r="AD103" s="688"/>
      <c r="AE103" s="688"/>
      <c r="AF103" s="687"/>
      <c r="AG103" s="687"/>
      <c r="AH103" s="703"/>
      <c r="AI103" s="556"/>
      <c r="AJ103" s="815"/>
      <c r="AK103" s="816"/>
      <c r="AL103" s="817"/>
      <c r="AM103" s="817"/>
      <c r="AN103" s="816"/>
      <c r="AO103" s="816"/>
      <c r="AP103" s="829"/>
      <c r="AQ103" s="662"/>
      <c r="AR103" s="641"/>
      <c r="AS103" s="905"/>
      <c r="AT103" s="906"/>
      <c r="AU103" s="907"/>
      <c r="AV103" s="907"/>
      <c r="AW103" s="906"/>
      <c r="AX103" s="906"/>
      <c r="AY103" s="920"/>
      <c r="AZ103" s="662"/>
      <c r="BA103" s="1004"/>
      <c r="BB103" s="1004"/>
      <c r="BC103" s="1004"/>
      <c r="BD103" s="1004"/>
      <c r="BE103" s="1017"/>
      <c r="BF103" s="1017"/>
      <c r="BG103" s="1004"/>
      <c r="BH103" s="402"/>
      <c r="BI103" s="1112"/>
      <c r="BJ103" s="208"/>
      <c r="BK103" s="302"/>
      <c r="BL103" s="302"/>
      <c r="BM103" s="302"/>
      <c r="BN103" s="302"/>
      <c r="BO103" s="218"/>
      <c r="BP103" s="422"/>
      <c r="BQ103" s="1025"/>
      <c r="BR103" s="1026"/>
      <c r="BS103" s="1027"/>
      <c r="BT103" s="1027"/>
      <c r="BU103" s="1026"/>
      <c r="BV103" s="1026"/>
      <c r="BW103" s="1027"/>
      <c r="BX103" s="2"/>
      <c r="BY103" s="2"/>
      <c r="BZ103" s="2"/>
      <c r="CA103" s="2"/>
    </row>
    <row r="104" spans="1:83" ht="18">
      <c r="A104" s="1302"/>
      <c r="B104" s="1304" t="s">
        <v>158</v>
      </c>
      <c r="C104" s="1033"/>
      <c r="D104" s="1067"/>
      <c r="E104" s="1064"/>
      <c r="F104" s="1064"/>
      <c r="G104" s="1067"/>
      <c r="H104" s="1067"/>
      <c r="I104" s="893"/>
      <c r="J104" s="755"/>
      <c r="K104" s="807" t="s">
        <v>3</v>
      </c>
      <c r="L104" s="801" t="s">
        <v>46</v>
      </c>
      <c r="M104" s="891" t="s">
        <v>14</v>
      </c>
      <c r="N104" s="891" t="s">
        <v>176</v>
      </c>
      <c r="O104" s="801"/>
      <c r="P104" s="801" t="s">
        <v>47</v>
      </c>
      <c r="Q104" s="806" t="s">
        <v>471</v>
      </c>
      <c r="R104" s="419"/>
      <c r="S104" s="1033" t="s">
        <v>0</v>
      </c>
      <c r="T104" s="1067" t="s">
        <v>18</v>
      </c>
      <c r="U104" s="1064" t="s">
        <v>110</v>
      </c>
      <c r="V104" s="1064" t="s">
        <v>154</v>
      </c>
      <c r="W104" s="1064"/>
      <c r="X104" s="1067" t="s">
        <v>331</v>
      </c>
      <c r="Y104" s="1067" t="s">
        <v>331</v>
      </c>
      <c r="Z104" s="1064" t="s">
        <v>151</v>
      </c>
      <c r="AA104" s="755"/>
      <c r="AB104" s="756" t="s">
        <v>243</v>
      </c>
      <c r="AC104" s="743" t="s">
        <v>74</v>
      </c>
      <c r="AD104" s="742" t="s">
        <v>13</v>
      </c>
      <c r="AE104" s="742"/>
      <c r="AF104" s="746" t="s">
        <v>47</v>
      </c>
      <c r="AG104" s="746" t="s">
        <v>47</v>
      </c>
      <c r="AH104" s="749" t="s">
        <v>85</v>
      </c>
      <c r="AI104" s="556"/>
      <c r="AJ104" s="895" t="s">
        <v>243</v>
      </c>
      <c r="AK104" s="892" t="s">
        <v>74</v>
      </c>
      <c r="AL104" s="897" t="s">
        <v>13</v>
      </c>
      <c r="AM104" s="897"/>
      <c r="AN104" s="900" t="s">
        <v>47</v>
      </c>
      <c r="AO104" s="900" t="s">
        <v>47</v>
      </c>
      <c r="AP104" s="883" t="s">
        <v>85</v>
      </c>
      <c r="AQ104" s="663"/>
      <c r="AR104" s="658"/>
      <c r="AS104" s="984" t="s">
        <v>243</v>
      </c>
      <c r="AT104" s="973" t="s">
        <v>74</v>
      </c>
      <c r="AU104" s="972" t="s">
        <v>13</v>
      </c>
      <c r="AV104" s="972"/>
      <c r="AW104" s="976" t="s">
        <v>331</v>
      </c>
      <c r="AX104" s="976" t="s">
        <v>331</v>
      </c>
      <c r="AY104" s="921" t="s">
        <v>85</v>
      </c>
      <c r="AZ104" s="662"/>
      <c r="BA104" s="894" t="s">
        <v>227</v>
      </c>
      <c r="BB104" s="892" t="s">
        <v>18</v>
      </c>
      <c r="BC104" s="893" t="s">
        <v>113</v>
      </c>
      <c r="BD104" s="893" t="s">
        <v>112</v>
      </c>
      <c r="BE104" s="892" t="s">
        <v>47</v>
      </c>
      <c r="BF104" s="892" t="s">
        <v>47</v>
      </c>
      <c r="BG104" s="1061" t="s">
        <v>371</v>
      </c>
      <c r="BH104" s="1031"/>
      <c r="BI104" s="1172" t="s">
        <v>389</v>
      </c>
      <c r="BJ104" s="1170" t="s">
        <v>396</v>
      </c>
      <c r="BK104" s="1167" t="s">
        <v>298</v>
      </c>
      <c r="BL104" s="1171"/>
      <c r="BM104" s="1167" t="s">
        <v>425</v>
      </c>
      <c r="BN104" s="1167" t="s">
        <v>425</v>
      </c>
      <c r="BO104" s="1167" t="s">
        <v>90</v>
      </c>
      <c r="BP104" s="422"/>
      <c r="BQ104" s="894"/>
      <c r="BR104" s="892"/>
      <c r="BS104" s="893"/>
      <c r="BT104" s="893"/>
      <c r="BU104" s="801"/>
      <c r="BV104" s="801"/>
      <c r="BW104" s="893"/>
      <c r="BX104" s="2"/>
      <c r="BY104" s="2"/>
      <c r="BZ104" s="2"/>
      <c r="CA104" s="2"/>
    </row>
    <row r="105" spans="1:83" ht="18">
      <c r="A105" s="1302"/>
      <c r="B105" s="1305"/>
      <c r="C105" s="444"/>
      <c r="D105" s="461"/>
      <c r="E105" s="459"/>
      <c r="F105" s="459"/>
      <c r="G105" s="461"/>
      <c r="H105" s="461"/>
      <c r="I105" s="456"/>
      <c r="J105" s="422"/>
      <c r="K105" s="891"/>
      <c r="L105" s="801"/>
      <c r="M105" s="891" t="s">
        <v>20</v>
      </c>
      <c r="N105" s="891"/>
      <c r="O105" s="801"/>
      <c r="P105" s="801"/>
      <c r="Q105" s="891"/>
      <c r="R105" s="422"/>
      <c r="S105" s="807" t="s">
        <v>172</v>
      </c>
      <c r="T105" s="801" t="s">
        <v>17</v>
      </c>
      <c r="U105" s="891" t="s">
        <v>115</v>
      </c>
      <c r="V105" s="891"/>
      <c r="W105" s="891"/>
      <c r="X105" s="801" t="s">
        <v>344</v>
      </c>
      <c r="Y105" s="1193"/>
      <c r="Z105" s="1064" t="s">
        <v>134</v>
      </c>
      <c r="AA105" s="691"/>
      <c r="AB105" s="684" t="s">
        <v>244</v>
      </c>
      <c r="AC105" s="758"/>
      <c r="AD105" s="757"/>
      <c r="AE105" s="757"/>
      <c r="AF105" s="757"/>
      <c r="AG105" s="741"/>
      <c r="AH105" s="685"/>
      <c r="AI105" s="554"/>
      <c r="AJ105" s="833"/>
      <c r="AK105" s="826"/>
      <c r="AL105" s="834"/>
      <c r="AM105" s="834"/>
      <c r="AN105" s="826"/>
      <c r="AO105" s="826"/>
      <c r="AP105" s="838"/>
      <c r="AQ105" s="639"/>
      <c r="AR105" s="628"/>
      <c r="AS105" s="924" t="s">
        <v>356</v>
      </c>
      <c r="AT105" s="917"/>
      <c r="AU105" s="925"/>
      <c r="AV105" s="925"/>
      <c r="AW105" s="917"/>
      <c r="AX105" s="917"/>
      <c r="AY105" s="930"/>
      <c r="AZ105" s="644"/>
      <c r="BA105" s="996"/>
      <c r="BB105" s="997"/>
      <c r="BC105" s="1018"/>
      <c r="BD105" s="1018"/>
      <c r="BE105" s="1021"/>
      <c r="BF105" s="1021"/>
      <c r="BG105" s="891" t="s">
        <v>102</v>
      </c>
      <c r="BH105" s="1031"/>
      <c r="BI105" s="359"/>
      <c r="BJ105" s="332"/>
      <c r="BK105" s="237"/>
      <c r="BL105" s="237"/>
      <c r="BM105" s="237"/>
      <c r="BN105" s="237"/>
      <c r="BO105" s="237"/>
      <c r="BP105" s="422"/>
      <c r="BQ105" s="1033"/>
      <c r="BR105" s="1034"/>
      <c r="BS105" s="1064"/>
      <c r="BT105" s="1064"/>
      <c r="BU105" s="1067"/>
      <c r="BV105" s="1067"/>
      <c r="BW105" s="1064"/>
      <c r="BX105" s="2"/>
      <c r="BY105" s="2"/>
      <c r="BZ105" s="2"/>
      <c r="CA105" s="2"/>
    </row>
    <row r="106" spans="1:83" s="215" customFormat="1" ht="18">
      <c r="A106" s="1302"/>
      <c r="B106" s="1305"/>
      <c r="C106" s="444"/>
      <c r="D106" s="461"/>
      <c r="E106" s="459"/>
      <c r="F106" s="459"/>
      <c r="G106" s="461"/>
      <c r="H106" s="461"/>
      <c r="I106" s="456"/>
      <c r="J106" s="417"/>
      <c r="K106" s="1033"/>
      <c r="L106" s="1067"/>
      <c r="M106" s="1064"/>
      <c r="N106" s="1064"/>
      <c r="O106" s="1067"/>
      <c r="P106" s="1067"/>
      <c r="Q106" s="1056"/>
      <c r="R106" s="417"/>
      <c r="S106" s="1033"/>
      <c r="T106" s="801"/>
      <c r="U106" s="891"/>
      <c r="V106" s="891"/>
      <c r="W106" s="891"/>
      <c r="X106" s="801"/>
      <c r="Y106" s="809"/>
      <c r="Z106" s="1064"/>
      <c r="AA106" s="755"/>
      <c r="AB106" s="690"/>
      <c r="AC106" s="758"/>
      <c r="AD106" s="755"/>
      <c r="AE106" s="755"/>
      <c r="AF106" s="758"/>
      <c r="AG106" s="758"/>
      <c r="AH106" s="745"/>
      <c r="AI106" s="554"/>
      <c r="AJ106" s="887"/>
      <c r="AK106" s="868"/>
      <c r="AL106" s="887"/>
      <c r="AM106" s="887"/>
      <c r="AN106" s="890"/>
      <c r="AO106" s="875"/>
      <c r="AP106" s="871"/>
      <c r="AQ106" s="662"/>
      <c r="AR106" s="658"/>
      <c r="AS106" s="983" t="s">
        <v>263</v>
      </c>
      <c r="AT106" s="960"/>
      <c r="AU106" s="983"/>
      <c r="AV106" s="983"/>
      <c r="AW106" s="986"/>
      <c r="AX106" s="971"/>
      <c r="AY106" s="963"/>
      <c r="AZ106" s="663"/>
      <c r="BA106" s="996"/>
      <c r="BB106" s="997"/>
      <c r="BC106" s="1018"/>
      <c r="BD106" s="1018"/>
      <c r="BE106" s="1021"/>
      <c r="BF106" s="1021"/>
      <c r="BG106" s="1064"/>
      <c r="BH106" s="1031"/>
      <c r="BI106" s="50"/>
      <c r="BJ106" s="291"/>
      <c r="BK106" s="237"/>
      <c r="BL106" s="237"/>
      <c r="BM106" s="237"/>
      <c r="BN106" s="237"/>
      <c r="BO106" s="237"/>
      <c r="BP106" s="422"/>
      <c r="BQ106" s="1033"/>
      <c r="BR106" s="1034"/>
      <c r="BS106" s="1064"/>
      <c r="BT106" s="1064"/>
      <c r="BU106" s="1067"/>
      <c r="BV106" s="1067"/>
      <c r="BW106" s="1064"/>
      <c r="BX106" s="2"/>
      <c r="BY106" s="2"/>
      <c r="BZ106" s="2"/>
      <c r="CA106" s="2"/>
      <c r="CB106" s="4"/>
      <c r="CC106" s="4"/>
      <c r="CD106" s="4"/>
      <c r="CE106" s="4"/>
    </row>
    <row r="107" spans="1:83" ht="18">
      <c r="A107" s="1302"/>
      <c r="B107" s="1305"/>
      <c r="C107" s="444"/>
      <c r="D107" s="461"/>
      <c r="E107" s="459"/>
      <c r="F107" s="459"/>
      <c r="G107" s="461"/>
      <c r="H107" s="461"/>
      <c r="I107" s="459"/>
      <c r="J107" s="422"/>
      <c r="K107" s="1033"/>
      <c r="L107" s="1067"/>
      <c r="M107" s="1064"/>
      <c r="N107" s="1064"/>
      <c r="O107" s="1067"/>
      <c r="P107" s="1067"/>
      <c r="Q107" s="1064"/>
      <c r="R107" s="422"/>
      <c r="S107" s="1033"/>
      <c r="T107" s="1052"/>
      <c r="U107" s="1066"/>
      <c r="V107" s="1066"/>
      <c r="W107" s="1066"/>
      <c r="X107" s="1052"/>
      <c r="Y107" s="1052"/>
      <c r="Z107" s="933"/>
      <c r="AA107" s="691"/>
      <c r="AB107" s="705"/>
      <c r="AC107" s="758"/>
      <c r="AD107" s="755"/>
      <c r="AE107" s="755"/>
      <c r="AF107" s="758"/>
      <c r="AG107" s="758"/>
      <c r="AH107" s="745"/>
      <c r="AI107" s="556"/>
      <c r="AJ107" s="824"/>
      <c r="AK107" s="890"/>
      <c r="AL107" s="887"/>
      <c r="AM107" s="887"/>
      <c r="AN107" s="890"/>
      <c r="AO107" s="890"/>
      <c r="AP107" s="879"/>
      <c r="AQ107" s="662"/>
      <c r="AR107" s="641"/>
      <c r="AS107" s="915"/>
      <c r="AT107" s="986"/>
      <c r="AU107" s="983"/>
      <c r="AV107" s="983"/>
      <c r="AW107" s="986"/>
      <c r="AX107" s="986"/>
      <c r="AY107" s="975"/>
      <c r="AZ107" s="662"/>
      <c r="BA107" s="996"/>
      <c r="BB107" s="997"/>
      <c r="BC107" s="1018"/>
      <c r="BD107" s="1018"/>
      <c r="BE107" s="1021"/>
      <c r="BF107" s="1021"/>
      <c r="BG107" s="1064"/>
      <c r="BH107" s="1031"/>
      <c r="BI107" s="50"/>
      <c r="BJ107" s="291"/>
      <c r="BK107" s="237"/>
      <c r="BL107" s="237"/>
      <c r="BM107" s="237"/>
      <c r="BN107" s="237"/>
      <c r="BO107" s="237"/>
      <c r="BP107" s="422"/>
      <c r="BQ107" s="1033"/>
      <c r="BR107" s="1034"/>
      <c r="BS107" s="1064"/>
      <c r="BT107" s="1064"/>
      <c r="BU107" s="1067"/>
      <c r="BV107" s="1067"/>
      <c r="BW107" s="1064"/>
      <c r="BX107" s="2"/>
      <c r="BY107" s="2"/>
      <c r="BZ107" s="2"/>
      <c r="CA107" s="2"/>
    </row>
    <row r="108" spans="1:83" ht="18">
      <c r="A108" s="1302"/>
      <c r="B108" s="1306"/>
      <c r="C108" s="437"/>
      <c r="D108" s="438"/>
      <c r="E108" s="439"/>
      <c r="F108" s="439"/>
      <c r="G108" s="438"/>
      <c r="H108" s="438"/>
      <c r="I108" s="439"/>
      <c r="J108" s="422"/>
      <c r="K108" s="1025"/>
      <c r="L108" s="1026"/>
      <c r="M108" s="1027"/>
      <c r="N108" s="1027"/>
      <c r="O108" s="1026"/>
      <c r="P108" s="1026"/>
      <c r="Q108" s="1027"/>
      <c r="R108" s="399"/>
      <c r="S108" s="1025"/>
      <c r="T108" s="1017"/>
      <c r="U108" s="994"/>
      <c r="V108" s="994"/>
      <c r="W108" s="994"/>
      <c r="X108" s="1017"/>
      <c r="Y108" s="1017"/>
      <c r="Z108" s="788"/>
      <c r="AA108" s="691"/>
      <c r="AB108" s="706"/>
      <c r="AC108" s="687"/>
      <c r="AD108" s="688"/>
      <c r="AE108" s="688"/>
      <c r="AF108" s="687"/>
      <c r="AG108" s="687"/>
      <c r="AH108" s="703"/>
      <c r="AI108" s="556"/>
      <c r="AJ108" s="815"/>
      <c r="AK108" s="816"/>
      <c r="AL108" s="817"/>
      <c r="AM108" s="817"/>
      <c r="AN108" s="816"/>
      <c r="AO108" s="816"/>
      <c r="AP108" s="829"/>
      <c r="AQ108" s="662"/>
      <c r="AR108" s="641"/>
      <c r="AS108" s="905"/>
      <c r="AT108" s="906"/>
      <c r="AU108" s="907"/>
      <c r="AV108" s="907"/>
      <c r="AW108" s="906"/>
      <c r="AX108" s="906"/>
      <c r="AY108" s="920"/>
      <c r="AZ108" s="662"/>
      <c r="BA108" s="988"/>
      <c r="BB108" s="1008"/>
      <c r="BC108" s="990"/>
      <c r="BD108" s="990"/>
      <c r="BE108" s="989"/>
      <c r="BF108" s="989"/>
      <c r="BG108" s="1027"/>
      <c r="BH108" s="1031"/>
      <c r="BI108" s="1112"/>
      <c r="BJ108" s="254"/>
      <c r="BK108" s="302"/>
      <c r="BL108" s="302"/>
      <c r="BM108" s="302"/>
      <c r="BN108" s="302"/>
      <c r="BO108" s="302"/>
      <c r="BP108" s="422"/>
      <c r="BQ108" s="1025"/>
      <c r="BR108" s="1049"/>
      <c r="BS108" s="1027"/>
      <c r="BT108" s="1027"/>
      <c r="BU108" s="1026"/>
      <c r="BV108" s="1026"/>
      <c r="BW108" s="1027"/>
      <c r="BX108" s="2"/>
      <c r="BY108" s="2"/>
      <c r="BZ108" s="2"/>
      <c r="CA108" s="2"/>
    </row>
    <row r="109" spans="1:83" ht="18">
      <c r="A109" s="1302"/>
      <c r="B109" s="1304" t="s">
        <v>159</v>
      </c>
      <c r="C109" s="894" t="s">
        <v>285</v>
      </c>
      <c r="D109" s="892" t="s">
        <v>18</v>
      </c>
      <c r="E109" s="893" t="s">
        <v>115</v>
      </c>
      <c r="F109" s="893" t="s">
        <v>107</v>
      </c>
      <c r="G109" s="892" t="s">
        <v>47</v>
      </c>
      <c r="H109" s="892" t="s">
        <v>47</v>
      </c>
      <c r="I109" s="893" t="s">
        <v>252</v>
      </c>
      <c r="J109" s="417"/>
      <c r="K109" s="807" t="s">
        <v>3</v>
      </c>
      <c r="L109" s="801" t="s">
        <v>46</v>
      </c>
      <c r="M109" s="891" t="s">
        <v>14</v>
      </c>
      <c r="N109" s="891" t="s">
        <v>176</v>
      </c>
      <c r="O109" s="801"/>
      <c r="P109" s="801" t="s">
        <v>47</v>
      </c>
      <c r="Q109" s="893" t="s">
        <v>471</v>
      </c>
      <c r="R109" s="417"/>
      <c r="S109" s="1028" t="s">
        <v>0</v>
      </c>
      <c r="T109" s="1054" t="s">
        <v>18</v>
      </c>
      <c r="U109" s="1061" t="s">
        <v>110</v>
      </c>
      <c r="V109" s="1061" t="s">
        <v>154</v>
      </c>
      <c r="W109" s="1061"/>
      <c r="X109" s="1054" t="s">
        <v>331</v>
      </c>
      <c r="Y109" s="1054" t="s">
        <v>331</v>
      </c>
      <c r="Z109" s="1038" t="s">
        <v>151</v>
      </c>
      <c r="AA109" s="755"/>
      <c r="AB109" s="756" t="s">
        <v>243</v>
      </c>
      <c r="AC109" s="743" t="s">
        <v>74</v>
      </c>
      <c r="AD109" s="742" t="s">
        <v>13</v>
      </c>
      <c r="AE109" s="742"/>
      <c r="AF109" s="746" t="s">
        <v>47</v>
      </c>
      <c r="AG109" s="746" t="s">
        <v>47</v>
      </c>
      <c r="AH109" s="749" t="s">
        <v>85</v>
      </c>
      <c r="AI109" s="556"/>
      <c r="AJ109" s="895" t="s">
        <v>243</v>
      </c>
      <c r="AK109" s="892" t="s">
        <v>74</v>
      </c>
      <c r="AL109" s="897" t="s">
        <v>13</v>
      </c>
      <c r="AM109" s="897"/>
      <c r="AN109" s="900" t="s">
        <v>47</v>
      </c>
      <c r="AO109" s="900" t="s">
        <v>47</v>
      </c>
      <c r="AP109" s="883" t="s">
        <v>85</v>
      </c>
      <c r="AQ109" s="662"/>
      <c r="AR109" s="637"/>
      <c r="AS109" s="984" t="s">
        <v>243</v>
      </c>
      <c r="AT109" s="973" t="s">
        <v>74</v>
      </c>
      <c r="AU109" s="972" t="s">
        <v>13</v>
      </c>
      <c r="AV109" s="972"/>
      <c r="AW109" s="917" t="s">
        <v>331</v>
      </c>
      <c r="AX109" s="917" t="s">
        <v>331</v>
      </c>
      <c r="AY109" s="921" t="s">
        <v>85</v>
      </c>
      <c r="AZ109" s="662"/>
      <c r="BA109" s="1015"/>
      <c r="BB109" s="987"/>
      <c r="BC109" s="1014"/>
      <c r="BD109" s="1014"/>
      <c r="BE109" s="987"/>
      <c r="BF109" s="987"/>
      <c r="BG109" s="1061"/>
      <c r="BH109" s="1031"/>
      <c r="BI109" s="1172" t="s">
        <v>389</v>
      </c>
      <c r="BJ109" s="1170" t="s">
        <v>396</v>
      </c>
      <c r="BK109" s="1167" t="s">
        <v>298</v>
      </c>
      <c r="BL109" s="1171"/>
      <c r="BM109" s="1167" t="s">
        <v>426</v>
      </c>
      <c r="BN109" s="1167" t="s">
        <v>426</v>
      </c>
      <c r="BO109" s="1167" t="s">
        <v>90</v>
      </c>
      <c r="BP109" s="422"/>
      <c r="BQ109" s="1058"/>
      <c r="BR109" s="1024"/>
      <c r="BS109" s="1056"/>
      <c r="BT109" s="1056"/>
      <c r="BU109" s="1024"/>
      <c r="BV109" s="1024"/>
      <c r="BW109" s="1061"/>
      <c r="BX109" s="2"/>
      <c r="BY109" s="2"/>
      <c r="BZ109" s="2"/>
      <c r="CA109" s="2"/>
    </row>
    <row r="110" spans="1:83" ht="18">
      <c r="A110" s="1302"/>
      <c r="B110" s="1305"/>
      <c r="C110" s="444"/>
      <c r="D110" s="461"/>
      <c r="E110" s="459"/>
      <c r="F110" s="459"/>
      <c r="G110" s="461"/>
      <c r="H110" s="461"/>
      <c r="I110" s="456"/>
      <c r="J110" s="422"/>
      <c r="K110" s="891"/>
      <c r="L110" s="801"/>
      <c r="M110" s="891" t="s">
        <v>20</v>
      </c>
      <c r="N110" s="891"/>
      <c r="O110" s="801"/>
      <c r="P110" s="801"/>
      <c r="Q110" s="891"/>
      <c r="R110" s="401"/>
      <c r="S110" s="765"/>
      <c r="T110" s="766"/>
      <c r="U110" s="766"/>
      <c r="V110" s="766"/>
      <c r="W110" s="766"/>
      <c r="X110" s="766"/>
      <c r="Y110" s="766"/>
      <c r="Z110" s="1050"/>
      <c r="AA110" s="755"/>
      <c r="AB110" s="684" t="s">
        <v>263</v>
      </c>
      <c r="AC110" s="758"/>
      <c r="AD110" s="757"/>
      <c r="AE110" s="757"/>
      <c r="AF110" s="757"/>
      <c r="AG110" s="741"/>
      <c r="AH110" s="685"/>
      <c r="AI110" s="554"/>
      <c r="AJ110" s="889"/>
      <c r="AK110" s="890"/>
      <c r="AL110" s="889"/>
      <c r="AM110" s="889"/>
      <c r="AN110" s="889"/>
      <c r="AO110" s="875"/>
      <c r="AP110" s="814"/>
      <c r="AQ110" s="664"/>
      <c r="AR110" s="643"/>
      <c r="AS110" s="924" t="s">
        <v>356</v>
      </c>
      <c r="AT110" s="917"/>
      <c r="AU110" s="1040"/>
      <c r="AV110" s="1040"/>
      <c r="AW110" s="672"/>
      <c r="AX110" s="672"/>
      <c r="AY110" s="904"/>
      <c r="AZ110" s="664"/>
      <c r="BA110" s="1018"/>
      <c r="BB110" s="997"/>
      <c r="BC110" s="1018"/>
      <c r="BD110" s="1018"/>
      <c r="BE110" s="1021"/>
      <c r="BF110" s="1021"/>
      <c r="BG110" s="1064"/>
      <c r="BH110" s="1031"/>
      <c r="BI110" s="50"/>
      <c r="BJ110" s="291"/>
      <c r="BK110" s="237"/>
      <c r="BL110" s="237"/>
      <c r="BM110" s="237"/>
      <c r="BN110" s="237"/>
      <c r="BO110" s="237"/>
      <c r="BP110" s="422"/>
      <c r="BQ110" s="1033"/>
      <c r="BR110" s="1067"/>
      <c r="BS110" s="1064"/>
      <c r="BT110" s="1064"/>
      <c r="BU110" s="1067"/>
      <c r="BV110" s="1067"/>
      <c r="BW110" s="1064"/>
      <c r="BX110" s="2"/>
      <c r="BY110" s="2"/>
      <c r="BZ110" s="2"/>
      <c r="CA110" s="2"/>
    </row>
    <row r="111" spans="1:83" s="215" customFormat="1" ht="18">
      <c r="A111" s="1302"/>
      <c r="B111" s="1305"/>
      <c r="C111" s="444"/>
      <c r="D111" s="461"/>
      <c r="E111" s="459"/>
      <c r="F111" s="459"/>
      <c r="G111" s="461"/>
      <c r="H111" s="461"/>
      <c r="I111" s="456"/>
      <c r="J111" s="1056"/>
      <c r="K111" s="1158"/>
      <c r="L111" s="809"/>
      <c r="M111" s="806"/>
      <c r="N111" s="806"/>
      <c r="O111" s="809"/>
      <c r="P111" s="809"/>
      <c r="Q111" s="806"/>
      <c r="R111" s="1064"/>
      <c r="S111" s="1033"/>
      <c r="T111" s="1067"/>
      <c r="U111" s="1064"/>
      <c r="V111" s="1064"/>
      <c r="W111" s="1064"/>
      <c r="X111" s="1067"/>
      <c r="Y111" s="1067"/>
      <c r="Z111" s="1031"/>
      <c r="AA111" s="755"/>
      <c r="AB111" s="698"/>
      <c r="AC111" s="758"/>
      <c r="AD111" s="757"/>
      <c r="AE111" s="757"/>
      <c r="AF111" s="757"/>
      <c r="AG111" s="741"/>
      <c r="AH111" s="685"/>
      <c r="AI111" s="554"/>
      <c r="AJ111" s="824"/>
      <c r="AK111" s="875"/>
      <c r="AL111" s="887"/>
      <c r="AM111" s="887"/>
      <c r="AN111" s="890"/>
      <c r="AO111" s="875"/>
      <c r="AP111" s="889"/>
      <c r="AQ111" s="663"/>
      <c r="AR111" s="633"/>
      <c r="AS111" s="983" t="s">
        <v>263</v>
      </c>
      <c r="AT111" s="971"/>
      <c r="AU111" s="983"/>
      <c r="AV111" s="983"/>
      <c r="AW111" s="986"/>
      <c r="AX111" s="971"/>
      <c r="AY111" s="985"/>
      <c r="AZ111" s="663"/>
      <c r="BA111" s="1018"/>
      <c r="BB111" s="997"/>
      <c r="BC111" s="1018"/>
      <c r="BD111" s="1018"/>
      <c r="BE111" s="1021"/>
      <c r="BF111" s="1021"/>
      <c r="BG111" s="1064"/>
      <c r="BH111" s="1031"/>
      <c r="BI111" s="359"/>
      <c r="BJ111" s="332"/>
      <c r="BK111" s="335"/>
      <c r="BL111" s="335"/>
      <c r="BM111" s="335"/>
      <c r="BN111" s="335"/>
      <c r="BO111" s="237"/>
      <c r="BP111" s="422"/>
      <c r="BQ111" s="1033"/>
      <c r="BR111" s="1067"/>
      <c r="BS111" s="1064"/>
      <c r="BT111" s="1064"/>
      <c r="BU111" s="1067"/>
      <c r="BV111" s="1067"/>
      <c r="BW111" s="1064"/>
      <c r="BX111" s="2"/>
      <c r="BY111" s="2"/>
      <c r="BZ111" s="2"/>
      <c r="CA111" s="2"/>
      <c r="CB111" s="4"/>
      <c r="CC111" s="4"/>
      <c r="CD111" s="4"/>
      <c r="CE111" s="4"/>
    </row>
    <row r="112" spans="1:83" ht="18">
      <c r="A112" s="1302"/>
      <c r="B112" s="1305"/>
      <c r="C112" s="444"/>
      <c r="D112" s="461"/>
      <c r="E112" s="459"/>
      <c r="F112" s="459"/>
      <c r="G112" s="461"/>
      <c r="H112" s="461"/>
      <c r="I112" s="459"/>
      <c r="J112" s="422"/>
      <c r="K112" s="492"/>
      <c r="L112" s="494"/>
      <c r="M112" s="492"/>
      <c r="N112" s="492"/>
      <c r="O112" s="494"/>
      <c r="P112" s="494"/>
      <c r="Q112" s="492"/>
      <c r="R112" s="422"/>
      <c r="S112" s="1033"/>
      <c r="T112" s="1052"/>
      <c r="U112" s="1066"/>
      <c r="V112" s="1066"/>
      <c r="W112" s="1066"/>
      <c r="X112" s="1052"/>
      <c r="Y112" s="1052"/>
      <c r="Z112" s="933"/>
      <c r="AA112" s="691"/>
      <c r="AB112" s="698"/>
      <c r="AC112" s="758"/>
      <c r="AD112" s="757"/>
      <c r="AE112" s="757"/>
      <c r="AF112" s="757"/>
      <c r="AG112" s="741"/>
      <c r="AH112" s="729"/>
      <c r="AI112" s="556"/>
      <c r="AJ112" s="888"/>
      <c r="AK112" s="890"/>
      <c r="AL112" s="889"/>
      <c r="AM112" s="889"/>
      <c r="AN112" s="889"/>
      <c r="AO112" s="875"/>
      <c r="AP112" s="865"/>
      <c r="AQ112" s="659"/>
      <c r="AR112" s="653"/>
      <c r="AS112" s="984"/>
      <c r="AT112" s="986"/>
      <c r="AU112" s="985"/>
      <c r="AV112" s="985"/>
      <c r="AW112" s="985"/>
      <c r="AX112" s="971"/>
      <c r="AY112" s="956"/>
      <c r="AZ112" s="659"/>
      <c r="BA112" s="996"/>
      <c r="BB112" s="1021"/>
      <c r="BC112" s="1018"/>
      <c r="BD112" s="1018"/>
      <c r="BE112" s="1021"/>
      <c r="BF112" s="1021"/>
      <c r="BG112" s="1064"/>
      <c r="BH112" s="1031"/>
      <c r="BI112" s="50"/>
      <c r="BJ112" s="291"/>
      <c r="BK112" s="237"/>
      <c r="BL112" s="237"/>
      <c r="BM112" s="237"/>
      <c r="BN112" s="237"/>
      <c r="BO112" s="237"/>
      <c r="BP112" s="400"/>
      <c r="BQ112" s="1065"/>
      <c r="BR112" s="1052"/>
      <c r="BS112" s="1066"/>
      <c r="BT112" s="1066"/>
      <c r="BU112" s="1052"/>
      <c r="BV112" s="1052"/>
      <c r="BW112" s="1030"/>
      <c r="BX112" s="2"/>
      <c r="BY112" s="2"/>
      <c r="BZ112" s="2"/>
      <c r="CA112" s="2"/>
    </row>
    <row r="113" spans="1:83" ht="18">
      <c r="A113" s="1302"/>
      <c r="B113" s="1306"/>
      <c r="C113" s="437"/>
      <c r="D113" s="438"/>
      <c r="E113" s="439"/>
      <c r="F113" s="439"/>
      <c r="G113" s="438"/>
      <c r="H113" s="438"/>
      <c r="I113" s="439"/>
      <c r="J113" s="422"/>
      <c r="K113" s="471"/>
      <c r="L113" s="470"/>
      <c r="M113" s="471"/>
      <c r="N113" s="471"/>
      <c r="O113" s="470"/>
      <c r="P113" s="470"/>
      <c r="Q113" s="471"/>
      <c r="R113" s="422"/>
      <c r="S113" s="776"/>
      <c r="T113" s="791"/>
      <c r="U113" s="799"/>
      <c r="V113" s="799"/>
      <c r="W113" s="799"/>
      <c r="X113" s="791"/>
      <c r="Y113" s="791"/>
      <c r="Z113" s="786"/>
      <c r="AA113" s="691"/>
      <c r="AB113" s="700"/>
      <c r="AC113" s="687"/>
      <c r="AD113" s="694"/>
      <c r="AE113" s="694"/>
      <c r="AF113" s="694"/>
      <c r="AG113" s="751"/>
      <c r="AH113" s="727"/>
      <c r="AI113" s="556"/>
      <c r="AJ113" s="864"/>
      <c r="AK113" s="816"/>
      <c r="AL113" s="822"/>
      <c r="AM113" s="822"/>
      <c r="AN113" s="822"/>
      <c r="AO113" s="885"/>
      <c r="AP113" s="862"/>
      <c r="AQ113" s="659"/>
      <c r="AR113" s="653"/>
      <c r="AS113" s="955"/>
      <c r="AT113" s="906"/>
      <c r="AU113" s="913"/>
      <c r="AV113" s="913"/>
      <c r="AW113" s="913"/>
      <c r="AX113" s="981"/>
      <c r="AY113" s="954"/>
      <c r="AZ113" s="659"/>
      <c r="BA113" s="988"/>
      <c r="BB113" s="989"/>
      <c r="BC113" s="990"/>
      <c r="BD113" s="990"/>
      <c r="BE113" s="989"/>
      <c r="BF113" s="989"/>
      <c r="BG113" s="1027"/>
      <c r="BH113" s="1031"/>
      <c r="BI113" s="1112"/>
      <c r="BJ113" s="254"/>
      <c r="BK113" s="302"/>
      <c r="BL113" s="302"/>
      <c r="BM113" s="302"/>
      <c r="BN113" s="302"/>
      <c r="BO113" s="302"/>
      <c r="BP113" s="400"/>
      <c r="BQ113" s="1025"/>
      <c r="BR113" s="1026"/>
      <c r="BS113" s="1027"/>
      <c r="BT113" s="1027"/>
      <c r="BU113" s="1026"/>
      <c r="BV113" s="1026"/>
      <c r="BW113" s="1027"/>
      <c r="BX113" s="2"/>
      <c r="BY113" s="2"/>
      <c r="BZ113" s="2"/>
      <c r="CA113" s="2"/>
    </row>
    <row r="114" spans="1:83" ht="18">
      <c r="A114" s="1302"/>
      <c r="B114" s="1304" t="s">
        <v>160</v>
      </c>
      <c r="C114" s="440"/>
      <c r="D114" s="461"/>
      <c r="E114" s="459"/>
      <c r="F114" s="459"/>
      <c r="G114" s="461"/>
      <c r="H114" s="461"/>
      <c r="I114" s="459"/>
      <c r="J114" s="422"/>
      <c r="K114" s="472"/>
      <c r="L114" s="488"/>
      <c r="M114" s="490"/>
      <c r="N114" s="490"/>
      <c r="O114" s="488"/>
      <c r="P114" s="488"/>
      <c r="Q114" s="489"/>
      <c r="R114" s="422"/>
      <c r="S114" s="894"/>
      <c r="T114" s="892"/>
      <c r="U114" s="893"/>
      <c r="V114" s="893"/>
      <c r="W114" s="893"/>
      <c r="X114" s="892"/>
      <c r="Y114" s="892"/>
      <c r="Z114" s="1061"/>
      <c r="AA114" s="422"/>
      <c r="AB114" s="616"/>
      <c r="AC114" s="607"/>
      <c r="AD114" s="606"/>
      <c r="AE114" s="606"/>
      <c r="AF114" s="610"/>
      <c r="AG114" s="610"/>
      <c r="AH114" s="555"/>
      <c r="AI114" s="556"/>
      <c r="AJ114" s="888"/>
      <c r="AK114" s="877"/>
      <c r="AL114" s="876"/>
      <c r="AM114" s="876"/>
      <c r="AN114" s="880"/>
      <c r="AO114" s="880"/>
      <c r="AP114" s="830"/>
      <c r="AQ114" s="662"/>
      <c r="AR114" s="542"/>
      <c r="AS114" s="984"/>
      <c r="AT114" s="973"/>
      <c r="AU114" s="972"/>
      <c r="AV114" s="972"/>
      <c r="AW114" s="976"/>
      <c r="AX114" s="976"/>
      <c r="AY114" s="979"/>
      <c r="AZ114" s="662"/>
      <c r="BA114" s="991"/>
      <c r="BB114" s="1013"/>
      <c r="BC114" s="1016"/>
      <c r="BD114" s="1016"/>
      <c r="BE114" s="1013"/>
      <c r="BF114" s="1013"/>
      <c r="BG114" s="1061"/>
      <c r="BH114" s="1031"/>
      <c r="BI114" s="357"/>
      <c r="BJ114" s="338"/>
      <c r="BK114" s="336"/>
      <c r="BL114" s="336"/>
      <c r="BM114" s="336"/>
      <c r="BN114" s="336"/>
      <c r="BO114" s="336"/>
      <c r="BP114" s="401"/>
      <c r="BQ114" s="1028"/>
      <c r="BR114" s="1054"/>
      <c r="BS114" s="1061"/>
      <c r="BT114" s="1061"/>
      <c r="BU114" s="1054"/>
      <c r="BV114" s="1054"/>
      <c r="BW114" s="1059"/>
      <c r="BX114" s="2"/>
      <c r="BY114" s="2"/>
      <c r="BZ114" s="2"/>
      <c r="CA114" s="2"/>
    </row>
    <row r="115" spans="1:83" ht="18">
      <c r="A115" s="1302"/>
      <c r="B115" s="1305"/>
      <c r="C115" s="444"/>
      <c r="D115" s="461"/>
      <c r="E115" s="459"/>
      <c r="F115" s="459"/>
      <c r="G115" s="461"/>
      <c r="H115" s="461"/>
      <c r="I115" s="459"/>
      <c r="J115" s="422"/>
      <c r="K115" s="476"/>
      <c r="L115" s="494"/>
      <c r="M115" s="492"/>
      <c r="N115" s="492"/>
      <c r="O115" s="494"/>
      <c r="P115" s="494"/>
      <c r="Q115" s="492"/>
      <c r="R115" s="422"/>
      <c r="S115" s="784"/>
      <c r="T115" s="784"/>
      <c r="U115" s="784"/>
      <c r="V115" s="784"/>
      <c r="W115" s="784"/>
      <c r="X115" s="791"/>
      <c r="Y115" s="791"/>
      <c r="Z115" s="787"/>
      <c r="AA115" s="409"/>
      <c r="AB115" s="534"/>
      <c r="AC115" s="618"/>
      <c r="AD115" s="617"/>
      <c r="AE115" s="617"/>
      <c r="AF115" s="617"/>
      <c r="AG115" s="605"/>
      <c r="AH115" s="535"/>
      <c r="AI115" s="554"/>
      <c r="AJ115" s="889"/>
      <c r="AK115" s="890"/>
      <c r="AL115" s="889"/>
      <c r="AM115" s="889"/>
      <c r="AN115" s="889"/>
      <c r="AO115" s="875"/>
      <c r="AP115" s="814"/>
      <c r="AQ115" s="664"/>
      <c r="AR115" s="539"/>
      <c r="AS115" s="985"/>
      <c r="AT115" s="986"/>
      <c r="AU115" s="985"/>
      <c r="AV115" s="985"/>
      <c r="AW115" s="985"/>
      <c r="AX115" s="971"/>
      <c r="AY115" s="986"/>
      <c r="AZ115" s="664"/>
      <c r="BA115" s="996"/>
      <c r="BB115" s="997"/>
      <c r="BC115" s="1018"/>
      <c r="BD115" s="1018"/>
      <c r="BE115" s="1021"/>
      <c r="BF115" s="1021"/>
      <c r="BG115" s="1064"/>
      <c r="BH115" s="1031"/>
      <c r="BI115" s="1110"/>
      <c r="BJ115" s="1122"/>
      <c r="BK115" s="185"/>
      <c r="BL115" s="185"/>
      <c r="BM115" s="185"/>
      <c r="BN115" s="185"/>
      <c r="BO115" s="185"/>
      <c r="BP115" s="401"/>
      <c r="BQ115" s="1033"/>
      <c r="BR115" s="1067"/>
      <c r="BS115" s="1064"/>
      <c r="BT115" s="1064"/>
      <c r="BU115" s="1067"/>
      <c r="BV115" s="1024"/>
      <c r="BW115" s="1064"/>
      <c r="BX115" s="2"/>
      <c r="BY115" s="2"/>
      <c r="BZ115" s="2"/>
      <c r="CA115" s="2"/>
    </row>
    <row r="116" spans="1:83" s="215" customFormat="1" ht="18">
      <c r="A116" s="1302"/>
      <c r="B116" s="1305"/>
      <c r="C116" s="444"/>
      <c r="D116" s="461"/>
      <c r="E116" s="459"/>
      <c r="F116" s="459"/>
      <c r="G116" s="461"/>
      <c r="H116" s="461"/>
      <c r="I116" s="459"/>
      <c r="J116" s="422"/>
      <c r="K116" s="476"/>
      <c r="L116" s="494"/>
      <c r="M116" s="492"/>
      <c r="N116" s="492"/>
      <c r="O116" s="494"/>
      <c r="P116" s="494"/>
      <c r="Q116" s="492"/>
      <c r="R116" s="422"/>
      <c r="S116" s="784"/>
      <c r="T116" s="784"/>
      <c r="U116" s="784"/>
      <c r="V116" s="784"/>
      <c r="W116" s="784"/>
      <c r="X116" s="791"/>
      <c r="Y116" s="791"/>
      <c r="Z116" s="787"/>
      <c r="AA116" s="409"/>
      <c r="AB116" s="534"/>
      <c r="AC116" s="618"/>
      <c r="AD116" s="617"/>
      <c r="AE116" s="617"/>
      <c r="AF116" s="617"/>
      <c r="AG116" s="605"/>
      <c r="AH116" s="535"/>
      <c r="AI116" s="554"/>
      <c r="AJ116" s="889"/>
      <c r="AK116" s="890"/>
      <c r="AL116" s="889"/>
      <c r="AM116" s="889"/>
      <c r="AN116" s="889"/>
      <c r="AO116" s="875"/>
      <c r="AP116" s="814"/>
      <c r="AQ116" s="664"/>
      <c r="AR116" s="539"/>
      <c r="AS116" s="985"/>
      <c r="AT116" s="986"/>
      <c r="AU116" s="985"/>
      <c r="AV116" s="985"/>
      <c r="AW116" s="985"/>
      <c r="AX116" s="971"/>
      <c r="AY116" s="986"/>
      <c r="AZ116" s="664"/>
      <c r="BA116" s="996"/>
      <c r="BB116" s="997"/>
      <c r="BC116" s="1018"/>
      <c r="BD116" s="1018"/>
      <c r="BE116" s="1021"/>
      <c r="BF116" s="1021"/>
      <c r="BG116" s="1064"/>
      <c r="BH116" s="1031"/>
      <c r="BI116" s="1110"/>
      <c r="BJ116" s="1122"/>
      <c r="BK116" s="185"/>
      <c r="BL116" s="185"/>
      <c r="BM116" s="185"/>
      <c r="BN116" s="185"/>
      <c r="BO116" s="185"/>
      <c r="BP116" s="401"/>
      <c r="BQ116" s="1033"/>
      <c r="BR116" s="1067"/>
      <c r="BS116" s="1064"/>
      <c r="BT116" s="1064"/>
      <c r="BU116" s="1067"/>
      <c r="BV116" s="1067"/>
      <c r="BW116" s="1067"/>
      <c r="BX116" s="2"/>
      <c r="BY116" s="2"/>
      <c r="BZ116" s="2"/>
      <c r="CA116" s="2"/>
      <c r="CB116" s="4"/>
      <c r="CC116" s="4"/>
      <c r="CD116" s="4"/>
      <c r="CE116" s="4"/>
    </row>
    <row r="117" spans="1:83" ht="18">
      <c r="A117" s="1302"/>
      <c r="B117" s="1305"/>
      <c r="C117" s="444"/>
      <c r="D117" s="461"/>
      <c r="E117" s="459"/>
      <c r="F117" s="459"/>
      <c r="G117" s="461"/>
      <c r="H117" s="461"/>
      <c r="I117" s="459"/>
      <c r="J117" s="422"/>
      <c r="K117" s="476"/>
      <c r="L117" s="494"/>
      <c r="M117" s="492"/>
      <c r="N117" s="492"/>
      <c r="O117" s="494"/>
      <c r="P117" s="494"/>
      <c r="Q117" s="492"/>
      <c r="R117" s="422"/>
      <c r="S117" s="784"/>
      <c r="T117" s="784"/>
      <c r="U117" s="784"/>
      <c r="V117" s="784"/>
      <c r="W117" s="784"/>
      <c r="X117" s="791"/>
      <c r="Y117" s="791"/>
      <c r="Z117" s="787"/>
      <c r="AA117" s="409"/>
      <c r="AB117" s="546"/>
      <c r="AC117" s="618"/>
      <c r="AD117" s="617"/>
      <c r="AE117" s="617"/>
      <c r="AF117" s="617"/>
      <c r="AG117" s="605"/>
      <c r="AH117" s="535"/>
      <c r="AI117" s="554"/>
      <c r="AJ117" s="888"/>
      <c r="AK117" s="890"/>
      <c r="AL117" s="889"/>
      <c r="AM117" s="889"/>
      <c r="AN117" s="889"/>
      <c r="AO117" s="875"/>
      <c r="AP117" s="814"/>
      <c r="AQ117" s="664"/>
      <c r="AR117" s="539"/>
      <c r="AS117" s="984"/>
      <c r="AT117" s="986"/>
      <c r="AU117" s="985"/>
      <c r="AV117" s="985"/>
      <c r="AW117" s="985"/>
      <c r="AX117" s="971"/>
      <c r="AY117" s="986"/>
      <c r="AZ117" s="664"/>
      <c r="BA117" s="996"/>
      <c r="BB117" s="997"/>
      <c r="BC117" s="1018"/>
      <c r="BD117" s="1018"/>
      <c r="BE117" s="1021"/>
      <c r="BF117" s="1021"/>
      <c r="BG117" s="1064"/>
      <c r="BH117" s="1031"/>
      <c r="BI117" s="1110"/>
      <c r="BJ117" s="1122"/>
      <c r="BK117" s="185"/>
      <c r="BL117" s="185"/>
      <c r="BM117" s="185"/>
      <c r="BN117" s="185"/>
      <c r="BO117" s="185"/>
      <c r="BP117" s="401"/>
      <c r="BQ117" s="1058"/>
      <c r="BR117" s="1024"/>
      <c r="BS117" s="1064"/>
      <c r="BT117" s="1056"/>
      <c r="BU117" s="1024"/>
      <c r="BV117" s="1024"/>
      <c r="BW117" s="1064"/>
      <c r="BX117" s="2"/>
      <c r="BY117" s="2"/>
      <c r="BZ117" s="2"/>
      <c r="CA117" s="2"/>
    </row>
    <row r="118" spans="1:83" ht="18">
      <c r="A118" s="1303"/>
      <c r="B118" s="1306"/>
      <c r="C118" s="437"/>
      <c r="D118" s="438"/>
      <c r="E118" s="439"/>
      <c r="F118" s="439"/>
      <c r="G118" s="438"/>
      <c r="H118" s="438"/>
      <c r="I118" s="439"/>
      <c r="J118" s="422"/>
      <c r="K118" s="469"/>
      <c r="L118" s="470"/>
      <c r="M118" s="471"/>
      <c r="N118" s="471"/>
      <c r="O118" s="470"/>
      <c r="P118" s="470"/>
      <c r="Q118" s="471"/>
      <c r="R118" s="399"/>
      <c r="S118" s="785"/>
      <c r="T118" s="785"/>
      <c r="U118" s="785"/>
      <c r="V118" s="785"/>
      <c r="W118" s="785"/>
      <c r="X118" s="796"/>
      <c r="Y118" s="796"/>
      <c r="Z118" s="789"/>
      <c r="AA118" s="406"/>
      <c r="AB118" s="548"/>
      <c r="AC118" s="536"/>
      <c r="AD118" s="543"/>
      <c r="AE118" s="543"/>
      <c r="AF118" s="543"/>
      <c r="AG118" s="613"/>
      <c r="AH118" s="586"/>
      <c r="AI118" s="556"/>
      <c r="AJ118" s="864"/>
      <c r="AK118" s="816"/>
      <c r="AL118" s="822"/>
      <c r="AM118" s="822"/>
      <c r="AN118" s="822"/>
      <c r="AO118" s="885"/>
      <c r="AP118" s="862"/>
      <c r="AQ118" s="659"/>
      <c r="AR118" s="612"/>
      <c r="AS118" s="955"/>
      <c r="AT118" s="906"/>
      <c r="AU118" s="913"/>
      <c r="AV118" s="913"/>
      <c r="AW118" s="913"/>
      <c r="AX118" s="981"/>
      <c r="AY118" s="981"/>
      <c r="AZ118" s="659"/>
      <c r="BA118" s="995"/>
      <c r="BB118" s="995"/>
      <c r="BC118" s="994"/>
      <c r="BD118" s="994"/>
      <c r="BE118" s="1007"/>
      <c r="BF118" s="1007"/>
      <c r="BG118" s="1032"/>
      <c r="BH118" s="725"/>
      <c r="BI118" s="1115"/>
      <c r="BJ118" s="1123"/>
      <c r="BK118" s="303"/>
      <c r="BL118" s="303"/>
      <c r="BM118" s="303"/>
      <c r="BN118" s="303"/>
      <c r="BO118" s="303"/>
      <c r="BP118" s="401"/>
      <c r="BQ118" s="1025"/>
      <c r="BR118" s="1026"/>
      <c r="BS118" s="1027"/>
      <c r="BT118" s="1027"/>
      <c r="BU118" s="1026"/>
      <c r="BV118" s="1026"/>
      <c r="BW118" s="1027"/>
      <c r="BX118" s="2"/>
      <c r="BY118" s="2"/>
      <c r="BZ118" s="2"/>
      <c r="CA118" s="2"/>
    </row>
    <row r="119" spans="1:83" ht="18">
      <c r="A119" s="434"/>
      <c r="B119" s="431"/>
      <c r="C119" s="447"/>
      <c r="D119" s="445"/>
      <c r="E119" s="447"/>
      <c r="F119" s="447"/>
      <c r="G119" s="445"/>
      <c r="H119" s="445"/>
      <c r="I119" s="447"/>
      <c r="J119" s="401"/>
      <c r="K119" s="479"/>
      <c r="L119" s="477"/>
      <c r="M119" s="479"/>
      <c r="N119" s="479"/>
      <c r="O119" s="477"/>
      <c r="P119" s="477"/>
      <c r="Q119" s="479"/>
      <c r="R119" s="408"/>
      <c r="S119" s="783"/>
      <c r="T119" s="778"/>
      <c r="U119" s="782"/>
      <c r="V119" s="782"/>
      <c r="W119" s="782"/>
      <c r="X119" s="778"/>
      <c r="Y119" s="778"/>
      <c r="Z119" s="782"/>
      <c r="AA119" s="422"/>
      <c r="AB119" s="561"/>
      <c r="AC119" s="551"/>
      <c r="AD119" s="560"/>
      <c r="AE119" s="560"/>
      <c r="AF119" s="551"/>
      <c r="AG119" s="551"/>
      <c r="AH119" s="560"/>
      <c r="AI119" s="556"/>
      <c r="AJ119" s="836"/>
      <c r="AK119" s="828"/>
      <c r="AL119" s="835"/>
      <c r="AM119" s="835"/>
      <c r="AN119" s="828"/>
      <c r="AO119" s="828"/>
      <c r="AP119" s="835"/>
      <c r="AQ119" s="662"/>
      <c r="AR119" s="542"/>
      <c r="AS119" s="927"/>
      <c r="AT119" s="919"/>
      <c r="AU119" s="926"/>
      <c r="AV119" s="926"/>
      <c r="AW119" s="919"/>
      <c r="AX119" s="919"/>
      <c r="AY119" s="926"/>
      <c r="AZ119" s="662"/>
      <c r="BA119" s="1002"/>
      <c r="BB119" s="998"/>
      <c r="BC119" s="1002"/>
      <c r="BD119" s="1002"/>
      <c r="BE119" s="998"/>
      <c r="BF119" s="998"/>
      <c r="BG119" s="1206"/>
      <c r="BH119" s="628"/>
      <c r="BI119" s="1114"/>
      <c r="BJ119" s="1121"/>
      <c r="BK119" s="83"/>
      <c r="BL119" s="83"/>
      <c r="BM119" s="83"/>
      <c r="BN119" s="83"/>
      <c r="BO119" s="83"/>
      <c r="BP119" s="401"/>
      <c r="BQ119" s="1031"/>
      <c r="BR119" s="1031"/>
      <c r="BS119" s="1031"/>
      <c r="BT119" s="1031"/>
      <c r="BU119" s="1031"/>
      <c r="BV119" s="1031"/>
      <c r="BW119" s="1031"/>
      <c r="BX119" s="2"/>
      <c r="BY119" s="2"/>
      <c r="BZ119" s="2"/>
      <c r="CA119" s="2"/>
    </row>
    <row r="120" spans="1:83" ht="18" customHeight="1">
      <c r="A120" s="1301" t="s">
        <v>53</v>
      </c>
      <c r="B120" s="1304" t="s">
        <v>155</v>
      </c>
      <c r="C120" s="440" t="s">
        <v>167</v>
      </c>
      <c r="D120" s="455" t="s">
        <v>16</v>
      </c>
      <c r="E120" s="457" t="s">
        <v>108</v>
      </c>
      <c r="F120" s="459"/>
      <c r="G120" s="461" t="s">
        <v>47</v>
      </c>
      <c r="H120" s="461" t="s">
        <v>47</v>
      </c>
      <c r="I120" s="456" t="s">
        <v>133</v>
      </c>
      <c r="J120" s="422"/>
      <c r="K120" s="472"/>
      <c r="L120" s="488"/>
      <c r="M120" s="490"/>
      <c r="N120" s="490"/>
      <c r="O120" s="488"/>
      <c r="P120" s="488"/>
      <c r="Q120" s="490"/>
      <c r="R120" s="419"/>
      <c r="S120" s="771" t="s">
        <v>213</v>
      </c>
      <c r="T120" s="792" t="s">
        <v>16</v>
      </c>
      <c r="U120" s="795" t="s">
        <v>13</v>
      </c>
      <c r="V120" s="795"/>
      <c r="W120" s="795"/>
      <c r="X120" s="792" t="s">
        <v>331</v>
      </c>
      <c r="Y120" s="792" t="s">
        <v>331</v>
      </c>
      <c r="Z120" s="795" t="s">
        <v>88</v>
      </c>
      <c r="AA120" s="755"/>
      <c r="AB120" s="744" t="s">
        <v>213</v>
      </c>
      <c r="AC120" s="746" t="s">
        <v>16</v>
      </c>
      <c r="AD120" s="742" t="s">
        <v>13</v>
      </c>
      <c r="AE120" s="742"/>
      <c r="AF120" s="746" t="s">
        <v>47</v>
      </c>
      <c r="AG120" s="746" t="s">
        <v>47</v>
      </c>
      <c r="AH120" s="759" t="s">
        <v>88</v>
      </c>
      <c r="AI120" s="556"/>
      <c r="AJ120" s="1055" t="s">
        <v>213</v>
      </c>
      <c r="AK120" s="1057" t="s">
        <v>16</v>
      </c>
      <c r="AL120" s="1053" t="s">
        <v>13</v>
      </c>
      <c r="AM120" s="1053"/>
      <c r="AN120" s="1057" t="s">
        <v>47</v>
      </c>
      <c r="AO120" s="1057" t="s">
        <v>47</v>
      </c>
      <c r="AP120" s="1079" t="s">
        <v>88</v>
      </c>
      <c r="AQ120" s="708"/>
      <c r="AR120" s="711"/>
      <c r="AS120" s="894" t="s">
        <v>186</v>
      </c>
      <c r="AT120" s="896" t="s">
        <v>17</v>
      </c>
      <c r="AU120" s="891" t="s">
        <v>212</v>
      </c>
      <c r="AV120" s="898"/>
      <c r="AW120" s="899" t="s">
        <v>47</v>
      </c>
      <c r="AX120" s="899" t="s">
        <v>47</v>
      </c>
      <c r="AY120" s="901" t="s">
        <v>149</v>
      </c>
      <c r="AZ120" s="691"/>
      <c r="BA120" s="991"/>
      <c r="BB120" s="1013"/>
      <c r="BC120" s="1016"/>
      <c r="BD120" s="1016"/>
      <c r="BE120" s="1013"/>
      <c r="BF120" s="1013"/>
      <c r="BG120" s="1061"/>
      <c r="BH120" s="1031"/>
      <c r="BI120" s="357"/>
      <c r="BJ120" s="336"/>
      <c r="BK120" s="336"/>
      <c r="BL120" s="336"/>
      <c r="BM120" s="336"/>
      <c r="BN120" s="336"/>
      <c r="BO120" s="336"/>
      <c r="BP120" s="407"/>
      <c r="BQ120" s="1075"/>
      <c r="BR120" s="1054"/>
      <c r="BS120" s="1053"/>
      <c r="BT120" s="1073"/>
      <c r="BU120" s="1054"/>
      <c r="BV120" s="1054"/>
      <c r="BW120" s="1079"/>
      <c r="BX120" s="2"/>
      <c r="BY120" s="2"/>
      <c r="BZ120" s="2"/>
      <c r="CA120" s="2"/>
    </row>
    <row r="121" spans="1:83" ht="18">
      <c r="A121" s="1302"/>
      <c r="B121" s="1305"/>
      <c r="C121" s="444" t="s">
        <v>166</v>
      </c>
      <c r="D121" s="461"/>
      <c r="E121" s="459"/>
      <c r="F121" s="459"/>
      <c r="G121" s="461"/>
      <c r="H121" s="461"/>
      <c r="I121" s="459"/>
      <c r="J121" s="422"/>
      <c r="K121" s="492"/>
      <c r="L121" s="486"/>
      <c r="M121" s="493"/>
      <c r="N121" s="492"/>
      <c r="O121" s="494"/>
      <c r="P121" s="494"/>
      <c r="Q121" s="492"/>
      <c r="R121" s="422"/>
      <c r="S121" s="797" t="s">
        <v>223</v>
      </c>
      <c r="T121" s="800"/>
      <c r="U121" s="797"/>
      <c r="V121" s="797"/>
      <c r="W121" s="797"/>
      <c r="X121" s="800"/>
      <c r="Y121" s="800"/>
      <c r="Z121" s="774"/>
      <c r="AA121" s="755"/>
      <c r="AB121" s="684" t="s">
        <v>330</v>
      </c>
      <c r="AC121" s="699"/>
      <c r="AD121" s="757"/>
      <c r="AE121" s="757"/>
      <c r="AF121" s="741"/>
      <c r="AG121" s="741"/>
      <c r="AH121" s="750"/>
      <c r="AI121" s="554"/>
      <c r="AJ121" s="903" t="s">
        <v>329</v>
      </c>
      <c r="AK121" s="1034"/>
      <c r="AL121" s="1066"/>
      <c r="AM121" s="1066"/>
      <c r="AN121" s="1066"/>
      <c r="AO121" s="1066"/>
      <c r="AP121" s="1062"/>
      <c r="AQ121" s="708"/>
      <c r="AR121" s="682"/>
      <c r="AS121" s="1050" t="s">
        <v>357</v>
      </c>
      <c r="AT121" s="916"/>
      <c r="AU121" s="985"/>
      <c r="AV121" s="985"/>
      <c r="AW121" s="985"/>
      <c r="AX121" s="985"/>
      <c r="AY121" s="980"/>
      <c r="AZ121" s="750"/>
      <c r="BA121" s="1018"/>
      <c r="BB121" s="1021"/>
      <c r="BC121" s="1018"/>
      <c r="BD121" s="1018"/>
      <c r="BE121" s="1021"/>
      <c r="BF121" s="1021"/>
      <c r="BG121" s="1064"/>
      <c r="BH121" s="1031"/>
      <c r="BI121" s="359"/>
      <c r="BJ121" s="335"/>
      <c r="BK121" s="335"/>
      <c r="BL121" s="335"/>
      <c r="BM121" s="335"/>
      <c r="BN121" s="335"/>
      <c r="BO121" s="335"/>
      <c r="BP121" s="407"/>
      <c r="BQ121" s="1033"/>
      <c r="BR121" s="1067"/>
      <c r="BS121" s="1064"/>
      <c r="BT121" s="1056"/>
      <c r="BU121" s="1067"/>
      <c r="BV121" s="1067"/>
      <c r="BW121" s="1029"/>
      <c r="BX121" s="2"/>
      <c r="BY121" s="2"/>
      <c r="BZ121" s="2"/>
      <c r="CA121" s="2"/>
    </row>
    <row r="122" spans="1:83" s="215" customFormat="1" ht="18">
      <c r="A122" s="1302"/>
      <c r="B122" s="1305"/>
      <c r="C122" s="452"/>
      <c r="D122" s="461"/>
      <c r="E122" s="459"/>
      <c r="F122" s="459"/>
      <c r="G122" s="461"/>
      <c r="H122" s="461"/>
      <c r="I122" s="459"/>
      <c r="J122" s="422"/>
      <c r="K122" s="476"/>
      <c r="L122" s="494"/>
      <c r="M122" s="493"/>
      <c r="N122" s="492"/>
      <c r="O122" s="494"/>
      <c r="P122" s="494"/>
      <c r="Q122" s="492"/>
      <c r="R122" s="422"/>
      <c r="S122" s="798"/>
      <c r="T122" s="791"/>
      <c r="U122" s="799"/>
      <c r="V122" s="799"/>
      <c r="W122" s="799"/>
      <c r="X122" s="791"/>
      <c r="Y122" s="791"/>
      <c r="Z122" s="786"/>
      <c r="AA122" s="691"/>
      <c r="AB122" s="698"/>
      <c r="AC122" s="699"/>
      <c r="AD122" s="757"/>
      <c r="AE122" s="757"/>
      <c r="AF122" s="741"/>
      <c r="AG122" s="741"/>
      <c r="AH122" s="750"/>
      <c r="AI122" s="602"/>
      <c r="AJ122" s="1065"/>
      <c r="AK122" s="1052"/>
      <c r="AL122" s="1066"/>
      <c r="AM122" s="1066"/>
      <c r="AN122" s="1066"/>
      <c r="AO122" s="1066"/>
      <c r="AP122" s="1030"/>
      <c r="AQ122" s="708"/>
      <c r="AR122" s="711"/>
      <c r="AS122" s="984"/>
      <c r="AT122" s="971"/>
      <c r="AU122" s="985"/>
      <c r="AV122" s="985"/>
      <c r="AW122" s="985"/>
      <c r="AX122" s="985"/>
      <c r="AY122" s="910"/>
      <c r="AZ122" s="691"/>
      <c r="BA122" s="1018"/>
      <c r="BB122" s="997"/>
      <c r="BC122" s="1018"/>
      <c r="BD122" s="1018"/>
      <c r="BE122" s="1021"/>
      <c r="BF122" s="1021"/>
      <c r="BG122" s="1064"/>
      <c r="BH122" s="1031"/>
      <c r="BI122" s="56"/>
      <c r="BJ122" s="1124"/>
      <c r="BK122" s="56"/>
      <c r="BL122" s="56"/>
      <c r="BM122" s="56"/>
      <c r="BN122" s="56"/>
      <c r="BO122" s="56"/>
      <c r="BP122" s="413"/>
      <c r="BQ122" s="1058"/>
      <c r="BR122" s="1067"/>
      <c r="BS122" s="1064"/>
      <c r="BT122" s="1064"/>
      <c r="BU122" s="1067"/>
      <c r="BV122" s="1067"/>
      <c r="BW122" s="1029"/>
      <c r="BX122" s="2"/>
      <c r="BY122" s="2"/>
      <c r="BZ122" s="2"/>
      <c r="CA122" s="2"/>
      <c r="CB122" s="4"/>
      <c r="CC122" s="4"/>
      <c r="CD122" s="4"/>
      <c r="CE122" s="4"/>
    </row>
    <row r="123" spans="1:83" ht="18">
      <c r="A123" s="1302"/>
      <c r="B123" s="1305"/>
      <c r="C123" s="444"/>
      <c r="D123" s="461"/>
      <c r="E123" s="459"/>
      <c r="F123" s="459"/>
      <c r="G123" s="461"/>
      <c r="H123" s="461"/>
      <c r="I123" s="459"/>
      <c r="J123" s="422"/>
      <c r="K123" s="476"/>
      <c r="L123" s="494"/>
      <c r="M123" s="492"/>
      <c r="N123" s="492"/>
      <c r="O123" s="494"/>
      <c r="P123" s="494"/>
      <c r="Q123" s="492"/>
      <c r="R123" s="422"/>
      <c r="S123" s="776"/>
      <c r="T123" s="800"/>
      <c r="U123" s="797"/>
      <c r="V123" s="797"/>
      <c r="W123" s="797"/>
      <c r="X123" s="800"/>
      <c r="Y123" s="800"/>
      <c r="Z123" s="793"/>
      <c r="AA123" s="755"/>
      <c r="AB123" s="704"/>
      <c r="AC123" s="704"/>
      <c r="AD123" s="704"/>
      <c r="AE123" s="704"/>
      <c r="AF123" s="741"/>
      <c r="AG123" s="741"/>
      <c r="AH123" s="704"/>
      <c r="AI123" s="618"/>
      <c r="AJ123" s="831"/>
      <c r="AK123" s="831"/>
      <c r="AL123" s="831"/>
      <c r="AM123" s="831"/>
      <c r="AN123" s="831"/>
      <c r="AO123" s="831"/>
      <c r="AP123" s="831"/>
      <c r="AQ123" s="752"/>
      <c r="AR123" s="748"/>
      <c r="AS123" s="922"/>
      <c r="AT123" s="922"/>
      <c r="AU123" s="922"/>
      <c r="AV123" s="922"/>
      <c r="AW123" s="922"/>
      <c r="AX123" s="922"/>
      <c r="AY123" s="922"/>
      <c r="AZ123" s="704"/>
      <c r="BA123" s="996"/>
      <c r="BB123" s="1021"/>
      <c r="BC123" s="1018"/>
      <c r="BD123" s="1018"/>
      <c r="BE123" s="1021"/>
      <c r="BF123" s="1021"/>
      <c r="BG123" s="1064"/>
      <c r="BH123" s="1031"/>
      <c r="BI123" s="56"/>
      <c r="BJ123" s="1124"/>
      <c r="BK123" s="56"/>
      <c r="BL123" s="56"/>
      <c r="BM123" s="56"/>
      <c r="BN123" s="56"/>
      <c r="BO123" s="56"/>
      <c r="BP123" s="412"/>
      <c r="BQ123" s="1033"/>
      <c r="BR123" s="1034"/>
      <c r="BS123" s="1064"/>
      <c r="BT123" s="1064"/>
      <c r="BU123" s="1067"/>
      <c r="BV123" s="1067"/>
      <c r="BW123" s="1064"/>
      <c r="BX123" s="2"/>
      <c r="BY123" s="2"/>
      <c r="BZ123" s="2"/>
      <c r="CA123" s="2"/>
    </row>
    <row r="124" spans="1:83" ht="18">
      <c r="A124" s="1302"/>
      <c r="B124" s="1306"/>
      <c r="C124" s="437"/>
      <c r="D124" s="438"/>
      <c r="E124" s="439"/>
      <c r="F124" s="439"/>
      <c r="G124" s="438"/>
      <c r="H124" s="438"/>
      <c r="I124" s="439"/>
      <c r="J124" s="422"/>
      <c r="K124" s="469"/>
      <c r="L124" s="470"/>
      <c r="M124" s="471"/>
      <c r="N124" s="471"/>
      <c r="O124" s="470"/>
      <c r="P124" s="470"/>
      <c r="Q124" s="471"/>
      <c r="R124" s="399"/>
      <c r="S124" s="768"/>
      <c r="T124" s="769"/>
      <c r="U124" s="770"/>
      <c r="V124" s="770"/>
      <c r="W124" s="770"/>
      <c r="X124" s="769"/>
      <c r="Y124" s="769"/>
      <c r="Z124" s="779"/>
      <c r="AA124" s="755"/>
      <c r="AB124" s="710"/>
      <c r="AC124" s="710"/>
      <c r="AD124" s="710"/>
      <c r="AE124" s="710"/>
      <c r="AF124" s="751"/>
      <c r="AG124" s="751"/>
      <c r="AH124" s="710"/>
      <c r="AI124" s="618"/>
      <c r="AJ124" s="837"/>
      <c r="AK124" s="837"/>
      <c r="AL124" s="837"/>
      <c r="AM124" s="837"/>
      <c r="AN124" s="837"/>
      <c r="AO124" s="837"/>
      <c r="AP124" s="837"/>
      <c r="AQ124" s="752"/>
      <c r="AR124" s="748"/>
      <c r="AS124" s="929"/>
      <c r="AT124" s="929"/>
      <c r="AU124" s="929"/>
      <c r="AV124" s="929"/>
      <c r="AW124" s="929"/>
      <c r="AX124" s="929"/>
      <c r="AY124" s="929"/>
      <c r="AZ124" s="704"/>
      <c r="BA124" s="988"/>
      <c r="BB124" s="989"/>
      <c r="BC124" s="990"/>
      <c r="BD124" s="990"/>
      <c r="BE124" s="989"/>
      <c r="BF124" s="989"/>
      <c r="BG124" s="1027"/>
      <c r="BH124" s="1031"/>
      <c r="BI124" s="1116"/>
      <c r="BJ124" s="1125"/>
      <c r="BK124" s="1129"/>
      <c r="BL124" s="1129"/>
      <c r="BM124" s="1129"/>
      <c r="BN124" s="1129"/>
      <c r="BO124" s="1129"/>
      <c r="BP124" s="412"/>
      <c r="BQ124" s="1043"/>
      <c r="BR124" s="1081"/>
      <c r="BS124" s="1044"/>
      <c r="BT124" s="1044"/>
      <c r="BU124" s="1036"/>
      <c r="BV124" s="1036"/>
      <c r="BW124" s="1044"/>
      <c r="BX124" s="2"/>
      <c r="BY124" s="2"/>
      <c r="BZ124" s="2"/>
      <c r="CA124" s="2"/>
    </row>
    <row r="125" spans="1:83" ht="18">
      <c r="A125" s="1302"/>
      <c r="B125" s="1304" t="s">
        <v>156</v>
      </c>
      <c r="C125" s="689" t="s">
        <v>167</v>
      </c>
      <c r="D125" s="743" t="s">
        <v>16</v>
      </c>
      <c r="E125" s="749" t="s">
        <v>108</v>
      </c>
      <c r="F125" s="755"/>
      <c r="G125" s="758" t="s">
        <v>47</v>
      </c>
      <c r="H125" s="758" t="s">
        <v>47</v>
      </c>
      <c r="I125" s="745" t="s">
        <v>133</v>
      </c>
      <c r="J125" s="422"/>
      <c r="K125" s="472" t="s">
        <v>288</v>
      </c>
      <c r="L125" s="488" t="s">
        <v>16</v>
      </c>
      <c r="M125" s="490" t="s">
        <v>289</v>
      </c>
      <c r="N125" s="490"/>
      <c r="O125" s="488" t="s">
        <v>47</v>
      </c>
      <c r="P125" s="488" t="s">
        <v>47</v>
      </c>
      <c r="Q125" s="490"/>
      <c r="R125" s="419"/>
      <c r="S125" s="807" t="s">
        <v>348</v>
      </c>
      <c r="T125" s="896" t="s">
        <v>17</v>
      </c>
      <c r="U125" s="891" t="s">
        <v>112</v>
      </c>
      <c r="V125" s="891"/>
      <c r="W125" s="891"/>
      <c r="X125" s="801" t="s">
        <v>47</v>
      </c>
      <c r="Y125" s="801" t="s">
        <v>47</v>
      </c>
      <c r="Z125" s="749" t="s">
        <v>134</v>
      </c>
      <c r="AA125" s="755"/>
      <c r="AB125" s="689" t="s">
        <v>186</v>
      </c>
      <c r="AC125" s="699" t="s">
        <v>17</v>
      </c>
      <c r="AD125" s="755" t="s">
        <v>212</v>
      </c>
      <c r="AE125" s="757"/>
      <c r="AF125" s="741" t="s">
        <v>349</v>
      </c>
      <c r="AG125" s="741" t="s">
        <v>349</v>
      </c>
      <c r="AH125" s="750" t="s">
        <v>149</v>
      </c>
      <c r="AI125" s="549"/>
      <c r="AJ125" s="894" t="s">
        <v>186</v>
      </c>
      <c r="AK125" s="896" t="s">
        <v>17</v>
      </c>
      <c r="AL125" s="891" t="s">
        <v>212</v>
      </c>
      <c r="AM125" s="898"/>
      <c r="AN125" s="899" t="s">
        <v>47</v>
      </c>
      <c r="AO125" s="899" t="s">
        <v>47</v>
      </c>
      <c r="AP125" s="901" t="s">
        <v>149</v>
      </c>
      <c r="AQ125" s="708"/>
      <c r="AR125" s="682"/>
      <c r="AS125" s="1201" t="s">
        <v>443</v>
      </c>
      <c r="AT125" s="899" t="s">
        <v>16</v>
      </c>
      <c r="AU125" s="1202" t="s">
        <v>468</v>
      </c>
      <c r="AV125" s="898"/>
      <c r="AW125" s="1193" t="s">
        <v>331</v>
      </c>
      <c r="AX125" s="1193" t="s">
        <v>331</v>
      </c>
      <c r="AY125" s="901" t="s">
        <v>100</v>
      </c>
      <c r="AZ125" s="750"/>
      <c r="BA125" s="991"/>
      <c r="BB125" s="1013"/>
      <c r="BC125" s="1016"/>
      <c r="BD125" s="1016"/>
      <c r="BE125" s="1013"/>
      <c r="BF125" s="1013"/>
      <c r="BG125" s="1061"/>
      <c r="BH125" s="1031"/>
      <c r="BI125" s="357"/>
      <c r="BJ125" s="337"/>
      <c r="BK125" s="336"/>
      <c r="BL125" s="336"/>
      <c r="BM125" s="336"/>
      <c r="BN125" s="336"/>
      <c r="BO125" s="1127"/>
      <c r="BP125" s="407"/>
      <c r="BQ125" s="1028" t="s">
        <v>186</v>
      </c>
      <c r="BR125" s="1034" t="s">
        <v>16</v>
      </c>
      <c r="BS125" s="1064" t="s">
        <v>212</v>
      </c>
      <c r="BT125" s="1066"/>
      <c r="BU125" s="1052" t="s">
        <v>47</v>
      </c>
      <c r="BV125" s="1052" t="s">
        <v>47</v>
      </c>
      <c r="BW125" s="1062" t="s">
        <v>149</v>
      </c>
      <c r="BX125" s="2"/>
      <c r="BY125" s="2"/>
      <c r="BZ125" s="2"/>
      <c r="CA125" s="2"/>
    </row>
    <row r="126" spans="1:83" ht="18">
      <c r="A126" s="1302"/>
      <c r="B126" s="1305"/>
      <c r="C126" s="696" t="s">
        <v>166</v>
      </c>
      <c r="D126" s="758"/>
      <c r="E126" s="755"/>
      <c r="F126" s="755"/>
      <c r="G126" s="758"/>
      <c r="H126" s="758"/>
      <c r="I126" s="755"/>
      <c r="J126" s="422"/>
      <c r="K126" s="492" t="s">
        <v>290</v>
      </c>
      <c r="L126" s="468"/>
      <c r="M126" s="482"/>
      <c r="N126" s="492"/>
      <c r="O126" s="494"/>
      <c r="P126" s="494"/>
      <c r="Q126" s="492"/>
      <c r="R126" s="422"/>
      <c r="S126" s="755" t="s">
        <v>473</v>
      </c>
      <c r="T126" s="758"/>
      <c r="U126" s="757"/>
      <c r="V126" s="757"/>
      <c r="W126" s="757"/>
      <c r="X126" s="757"/>
      <c r="Y126" s="750"/>
      <c r="Z126" s="715"/>
      <c r="AA126" s="691"/>
      <c r="AB126" s="732" t="s">
        <v>357</v>
      </c>
      <c r="AC126" s="732"/>
      <c r="AD126" s="732"/>
      <c r="AE126" s="757"/>
      <c r="AF126" s="757"/>
      <c r="AG126" s="757"/>
      <c r="AH126" s="750"/>
      <c r="AI126" s="603"/>
      <c r="AJ126" s="870"/>
      <c r="AK126" s="870"/>
      <c r="AL126" s="870"/>
      <c r="AM126" s="889"/>
      <c r="AN126" s="889"/>
      <c r="AO126" s="889"/>
      <c r="AP126" s="884"/>
      <c r="AQ126" s="708"/>
      <c r="AR126" s="682"/>
      <c r="AS126" s="1201"/>
      <c r="AT126" s="899"/>
      <c r="AU126" s="1202"/>
      <c r="AV126" s="898"/>
      <c r="AW126" s="1193"/>
      <c r="AX126" s="1193"/>
      <c r="AY126" s="901"/>
      <c r="AZ126" s="750"/>
      <c r="BA126" s="996"/>
      <c r="BB126" s="997"/>
      <c r="BC126" s="1018"/>
      <c r="BD126" s="1018"/>
      <c r="BE126" s="1021"/>
      <c r="BF126" s="1021"/>
      <c r="BG126" s="1064"/>
      <c r="BH126" s="1031"/>
      <c r="BI126" s="50"/>
      <c r="BJ126" s="1118"/>
      <c r="BK126" s="50"/>
      <c r="BL126" s="50"/>
      <c r="BM126" s="50"/>
      <c r="BN126" s="50"/>
      <c r="BO126" s="50"/>
      <c r="BP126" s="407"/>
      <c r="BQ126" s="1050" t="s">
        <v>357</v>
      </c>
      <c r="BR126" s="1050"/>
      <c r="BS126" s="1050"/>
      <c r="BT126" s="1066"/>
      <c r="BU126" s="1066"/>
      <c r="BV126" s="1066"/>
      <c r="BW126" s="1062"/>
      <c r="BX126" s="2"/>
      <c r="BY126" s="2"/>
      <c r="BZ126" s="2"/>
      <c r="CA126" s="2"/>
    </row>
    <row r="127" spans="1:83" s="215" customFormat="1" ht="18">
      <c r="A127" s="1302"/>
      <c r="B127" s="1305"/>
      <c r="C127" s="444"/>
      <c r="D127" s="461"/>
      <c r="E127" s="460"/>
      <c r="F127" s="459"/>
      <c r="G127" s="461"/>
      <c r="H127" s="461"/>
      <c r="I127" s="459"/>
      <c r="J127" s="422"/>
      <c r="K127" s="476"/>
      <c r="L127" s="494"/>
      <c r="M127" s="493"/>
      <c r="N127" s="492"/>
      <c r="O127" s="494"/>
      <c r="P127" s="494"/>
      <c r="Q127" s="492"/>
      <c r="R127" s="422"/>
      <c r="S127" s="756"/>
      <c r="T127" s="758"/>
      <c r="U127" s="757"/>
      <c r="V127" s="757"/>
      <c r="W127" s="757"/>
      <c r="X127" s="757"/>
      <c r="Y127" s="755"/>
      <c r="Z127" s="715"/>
      <c r="AA127" s="691"/>
      <c r="AB127" s="707"/>
      <c r="AC127" s="701"/>
      <c r="AD127" s="708"/>
      <c r="AE127" s="708"/>
      <c r="AF127" s="701"/>
      <c r="AG127" s="701"/>
      <c r="AH127" s="712"/>
      <c r="AI127" s="603"/>
      <c r="AJ127" s="833"/>
      <c r="AK127" s="826"/>
      <c r="AL127" s="834"/>
      <c r="AM127" s="834"/>
      <c r="AN127" s="826"/>
      <c r="AO127" s="826"/>
      <c r="AP127" s="838"/>
      <c r="AQ127" s="708"/>
      <c r="AR127" s="737"/>
      <c r="AS127" s="924"/>
      <c r="AT127" s="917"/>
      <c r="AU127" s="925"/>
      <c r="AV127" s="925"/>
      <c r="AW127" s="917"/>
      <c r="AX127" s="917"/>
      <c r="AY127" s="930"/>
      <c r="AZ127" s="708"/>
      <c r="BA127" s="996"/>
      <c r="BB127" s="997"/>
      <c r="BC127" s="1018"/>
      <c r="BD127" s="1018"/>
      <c r="BE127" s="1021"/>
      <c r="BF127" s="1021"/>
      <c r="BG127" s="1064"/>
      <c r="BH127" s="1031"/>
      <c r="BI127" s="50"/>
      <c r="BJ127" s="1118"/>
      <c r="BK127" s="50"/>
      <c r="BL127" s="50"/>
      <c r="BM127" s="50"/>
      <c r="BN127" s="50"/>
      <c r="BO127" s="50"/>
      <c r="BP127" s="407"/>
      <c r="BQ127" s="1039"/>
      <c r="BR127" s="1035"/>
      <c r="BS127" s="1040"/>
      <c r="BT127" s="1040"/>
      <c r="BU127" s="1035"/>
      <c r="BV127" s="1035"/>
      <c r="BW127" s="1040"/>
      <c r="BX127" s="2"/>
      <c r="BY127" s="2"/>
      <c r="BZ127" s="2"/>
      <c r="CA127" s="2"/>
      <c r="CB127" s="4"/>
      <c r="CC127" s="4"/>
      <c r="CD127" s="4"/>
      <c r="CE127" s="4"/>
    </row>
    <row r="128" spans="1:83" ht="18">
      <c r="A128" s="1302"/>
      <c r="B128" s="1305"/>
      <c r="C128" s="444"/>
      <c r="D128" s="461"/>
      <c r="E128" s="459"/>
      <c r="F128" s="459"/>
      <c r="G128" s="461"/>
      <c r="H128" s="461"/>
      <c r="I128" s="459"/>
      <c r="J128" s="422"/>
      <c r="K128" s="476"/>
      <c r="L128" s="494"/>
      <c r="M128" s="492"/>
      <c r="N128" s="492"/>
      <c r="O128" s="494"/>
      <c r="P128" s="494"/>
      <c r="Q128" s="492"/>
      <c r="R128" s="422"/>
      <c r="S128" s="757"/>
      <c r="T128" s="758"/>
      <c r="U128" s="757"/>
      <c r="V128" s="757"/>
      <c r="W128" s="757"/>
      <c r="X128" s="757"/>
      <c r="Y128" s="755"/>
      <c r="Z128" s="745"/>
      <c r="AA128" s="755"/>
      <c r="AB128" s="722"/>
      <c r="AC128" s="721"/>
      <c r="AD128" s="752"/>
      <c r="AE128" s="752"/>
      <c r="AF128" s="721"/>
      <c r="AG128" s="721"/>
      <c r="AH128" s="716"/>
      <c r="AI128" s="570"/>
      <c r="AJ128" s="847"/>
      <c r="AK128" s="846"/>
      <c r="AL128" s="886"/>
      <c r="AM128" s="886"/>
      <c r="AN128" s="846"/>
      <c r="AO128" s="846"/>
      <c r="AP128" s="842"/>
      <c r="AQ128" s="752"/>
      <c r="AR128" s="747"/>
      <c r="AS128" s="939"/>
      <c r="AT128" s="938"/>
      <c r="AU128" s="982"/>
      <c r="AV128" s="982"/>
      <c r="AW128" s="938"/>
      <c r="AX128" s="938"/>
      <c r="AY128" s="934"/>
      <c r="AZ128" s="752"/>
      <c r="BA128" s="1006"/>
      <c r="BB128" s="1006"/>
      <c r="BC128" s="1020"/>
      <c r="BD128" s="1020"/>
      <c r="BE128" s="1011"/>
      <c r="BF128" s="1011"/>
      <c r="BG128" s="1045"/>
      <c r="BH128" s="725"/>
      <c r="BI128" s="50"/>
      <c r="BJ128" s="1118"/>
      <c r="BK128" s="50"/>
      <c r="BL128" s="50"/>
      <c r="BM128" s="50"/>
      <c r="BN128" s="50"/>
      <c r="BO128" s="50"/>
      <c r="BP128" s="421"/>
      <c r="BQ128" s="1047"/>
      <c r="BR128" s="1046"/>
      <c r="BS128" s="1063"/>
      <c r="BT128" s="1063"/>
      <c r="BU128" s="1046"/>
      <c r="BV128" s="1046"/>
      <c r="BW128" s="1063"/>
      <c r="BX128" s="2"/>
      <c r="BY128" s="2"/>
      <c r="BZ128" s="2"/>
      <c r="CA128" s="2"/>
    </row>
    <row r="129" spans="1:83" ht="18">
      <c r="A129" s="1302"/>
      <c r="B129" s="1306"/>
      <c r="C129" s="437"/>
      <c r="D129" s="438"/>
      <c r="E129" s="439"/>
      <c r="F129" s="439"/>
      <c r="G129" s="438"/>
      <c r="H129" s="438"/>
      <c r="I129" s="439"/>
      <c r="J129" s="422"/>
      <c r="K129" s="469"/>
      <c r="L129" s="470"/>
      <c r="M129" s="471"/>
      <c r="N129" s="471"/>
      <c r="O129" s="470"/>
      <c r="P129" s="470"/>
      <c r="Q129" s="471"/>
      <c r="R129" s="399"/>
      <c r="S129" s="694"/>
      <c r="T129" s="687"/>
      <c r="U129" s="694"/>
      <c r="V129" s="694"/>
      <c r="W129" s="694"/>
      <c r="X129" s="694"/>
      <c r="Y129" s="688"/>
      <c r="Z129" s="703"/>
      <c r="AA129" s="755"/>
      <c r="AB129" s="713"/>
      <c r="AC129" s="702"/>
      <c r="AD129" s="714"/>
      <c r="AE129" s="714"/>
      <c r="AF129" s="702"/>
      <c r="AG129" s="702"/>
      <c r="AH129" s="718"/>
      <c r="AI129" s="570"/>
      <c r="AJ129" s="839"/>
      <c r="AK129" s="827"/>
      <c r="AL129" s="840"/>
      <c r="AM129" s="840"/>
      <c r="AN129" s="827"/>
      <c r="AO129" s="827"/>
      <c r="AP129" s="843"/>
      <c r="AQ129" s="752"/>
      <c r="AR129" s="747"/>
      <c r="AS129" s="931"/>
      <c r="AT129" s="918"/>
      <c r="AU129" s="932"/>
      <c r="AV129" s="932"/>
      <c r="AW129" s="918"/>
      <c r="AX129" s="918"/>
      <c r="AY129" s="936"/>
      <c r="AZ129" s="752"/>
      <c r="BA129" s="995"/>
      <c r="BB129" s="995"/>
      <c r="BC129" s="994"/>
      <c r="BD129" s="994"/>
      <c r="BE129" s="1007"/>
      <c r="BF129" s="1007"/>
      <c r="BG129" s="1032"/>
      <c r="BH129" s="725"/>
      <c r="BI129" s="1112"/>
      <c r="BJ129" s="254"/>
      <c r="BK129" s="302"/>
      <c r="BL129" s="302"/>
      <c r="BM129" s="302"/>
      <c r="BN129" s="302"/>
      <c r="BO129" s="302"/>
      <c r="BP129" s="421"/>
      <c r="BQ129" s="1043"/>
      <c r="BR129" s="1036"/>
      <c r="BS129" s="1044"/>
      <c r="BT129" s="1044"/>
      <c r="BU129" s="1036"/>
      <c r="BV129" s="1036"/>
      <c r="BW129" s="1044"/>
      <c r="BX129" s="2"/>
      <c r="BY129" s="2"/>
      <c r="BZ129" s="2"/>
      <c r="CA129" s="2"/>
    </row>
    <row r="130" spans="1:83" ht="18">
      <c r="A130" s="1302"/>
      <c r="B130" s="1304" t="s">
        <v>157</v>
      </c>
      <c r="C130" s="1028" t="s">
        <v>167</v>
      </c>
      <c r="D130" s="1054" t="s">
        <v>16</v>
      </c>
      <c r="E130" s="1061" t="s">
        <v>108</v>
      </c>
      <c r="F130" s="1064"/>
      <c r="G130" s="1067" t="s">
        <v>47</v>
      </c>
      <c r="H130" s="1067" t="s">
        <v>47</v>
      </c>
      <c r="I130" s="1056" t="s">
        <v>133</v>
      </c>
      <c r="J130" s="422"/>
      <c r="K130" s="472" t="s">
        <v>288</v>
      </c>
      <c r="L130" s="488" t="s">
        <v>16</v>
      </c>
      <c r="M130" s="490" t="s">
        <v>289</v>
      </c>
      <c r="N130" s="490"/>
      <c r="O130" s="488" t="s">
        <v>47</v>
      </c>
      <c r="P130" s="488" t="s">
        <v>47</v>
      </c>
      <c r="Q130" s="490"/>
      <c r="R130" s="419"/>
      <c r="S130" s="689"/>
      <c r="T130" s="743"/>
      <c r="U130" s="749"/>
      <c r="V130" s="749"/>
      <c r="W130" s="749"/>
      <c r="X130" s="743"/>
      <c r="Y130" s="743"/>
      <c r="Z130" s="749"/>
      <c r="AA130" s="755"/>
      <c r="AB130" s="689" t="s">
        <v>186</v>
      </c>
      <c r="AC130" s="699" t="s">
        <v>17</v>
      </c>
      <c r="AD130" s="755" t="s">
        <v>212</v>
      </c>
      <c r="AE130" s="757"/>
      <c r="AF130" s="741" t="s">
        <v>349</v>
      </c>
      <c r="AG130" s="741" t="s">
        <v>349</v>
      </c>
      <c r="AH130" s="750" t="s">
        <v>149</v>
      </c>
      <c r="AI130" s="549"/>
      <c r="AJ130" s="894" t="s">
        <v>186</v>
      </c>
      <c r="AK130" s="896" t="s">
        <v>17</v>
      </c>
      <c r="AL130" s="891" t="s">
        <v>212</v>
      </c>
      <c r="AM130" s="898"/>
      <c r="AN130" s="899" t="s">
        <v>47</v>
      </c>
      <c r="AO130" s="899" t="s">
        <v>47</v>
      </c>
      <c r="AP130" s="901" t="s">
        <v>149</v>
      </c>
      <c r="AQ130" s="708"/>
      <c r="AR130" s="682"/>
      <c r="AS130" s="1201" t="s">
        <v>443</v>
      </c>
      <c r="AT130" s="899" t="s">
        <v>16</v>
      </c>
      <c r="AU130" s="1202" t="s">
        <v>468</v>
      </c>
      <c r="AV130" s="898"/>
      <c r="AW130" s="1193" t="s">
        <v>331</v>
      </c>
      <c r="AX130" s="1193" t="s">
        <v>331</v>
      </c>
      <c r="AY130" s="901" t="s">
        <v>100</v>
      </c>
      <c r="AZ130" s="750"/>
      <c r="BA130" s="1028"/>
      <c r="BB130" s="1054"/>
      <c r="BC130" s="1061"/>
      <c r="BD130" s="1061"/>
      <c r="BE130" s="1054"/>
      <c r="BF130" s="1054"/>
      <c r="BG130" s="1061"/>
      <c r="BH130" s="1031"/>
      <c r="BI130" s="1169" t="s">
        <v>390</v>
      </c>
      <c r="BJ130" s="1170" t="s">
        <v>395</v>
      </c>
      <c r="BK130" s="1167" t="s">
        <v>8</v>
      </c>
      <c r="BL130" s="1167"/>
      <c r="BM130" s="1167" t="s">
        <v>47</v>
      </c>
      <c r="BN130" s="1167" t="s">
        <v>47</v>
      </c>
      <c r="BO130" s="1167" t="s">
        <v>90</v>
      </c>
      <c r="BP130" s="407"/>
      <c r="BQ130" s="1028" t="s">
        <v>186</v>
      </c>
      <c r="BR130" s="1034" t="s">
        <v>16</v>
      </c>
      <c r="BS130" s="1064" t="s">
        <v>212</v>
      </c>
      <c r="BT130" s="1066"/>
      <c r="BU130" s="1052" t="s">
        <v>47</v>
      </c>
      <c r="BV130" s="1052" t="s">
        <v>47</v>
      </c>
      <c r="BW130" s="1062" t="s">
        <v>149</v>
      </c>
      <c r="BX130" s="2"/>
      <c r="BY130" s="2"/>
      <c r="BZ130" s="2"/>
      <c r="CA130" s="2"/>
    </row>
    <row r="131" spans="1:83" s="215" customFormat="1" ht="18">
      <c r="A131" s="1302"/>
      <c r="B131" s="1305"/>
      <c r="C131" s="1033" t="s">
        <v>166</v>
      </c>
      <c r="D131" s="1067"/>
      <c r="E131" s="1064"/>
      <c r="F131" s="1064"/>
      <c r="G131" s="1067"/>
      <c r="H131" s="1067"/>
      <c r="I131" s="1064"/>
      <c r="J131" s="417"/>
      <c r="K131" s="492" t="s">
        <v>290</v>
      </c>
      <c r="L131" s="494"/>
      <c r="M131" s="492"/>
      <c r="N131" s="492"/>
      <c r="O131" s="494"/>
      <c r="P131" s="494"/>
      <c r="Q131" s="489"/>
      <c r="R131" s="417"/>
      <c r="S131" s="756"/>
      <c r="T131" s="741"/>
      <c r="U131" s="757"/>
      <c r="V131" s="757"/>
      <c r="W131" s="757"/>
      <c r="X131" s="741"/>
      <c r="Y131" s="741"/>
      <c r="Z131" s="715"/>
      <c r="AA131" s="691"/>
      <c r="AB131" s="732" t="s">
        <v>357</v>
      </c>
      <c r="AC131" s="732"/>
      <c r="AD131" s="732"/>
      <c r="AE131" s="757"/>
      <c r="AF131" s="757"/>
      <c r="AG131" s="757"/>
      <c r="AH131" s="685"/>
      <c r="AI131" s="603"/>
      <c r="AJ131" s="813"/>
      <c r="AK131" s="890"/>
      <c r="AL131" s="889"/>
      <c r="AM131" s="889"/>
      <c r="AN131" s="889"/>
      <c r="AO131" s="875"/>
      <c r="AP131" s="814"/>
      <c r="AQ131" s="758"/>
      <c r="AR131" s="699"/>
      <c r="AS131" s="1201"/>
      <c r="AT131" s="899"/>
      <c r="AU131" s="1202"/>
      <c r="AV131" s="898"/>
      <c r="AW131" s="1193"/>
      <c r="AX131" s="1193"/>
      <c r="AY131" s="901"/>
      <c r="AZ131" s="750"/>
      <c r="BA131" s="1019"/>
      <c r="BB131" s="1005"/>
      <c r="BC131" s="1005"/>
      <c r="BD131" s="1005"/>
      <c r="BE131" s="1011"/>
      <c r="BF131" s="1011"/>
      <c r="BG131" s="1066"/>
      <c r="BH131" s="969"/>
      <c r="BI131" s="50"/>
      <c r="BJ131" s="1118"/>
      <c r="BK131" s="50"/>
      <c r="BL131" s="50"/>
      <c r="BM131" s="50"/>
      <c r="BN131" s="50"/>
      <c r="BO131" s="50"/>
      <c r="BP131" s="407"/>
      <c r="BQ131" s="1050" t="s">
        <v>357</v>
      </c>
      <c r="BR131" s="1050"/>
      <c r="BS131" s="1050"/>
      <c r="BT131" s="1066"/>
      <c r="BU131" s="1066"/>
      <c r="BV131" s="1066"/>
      <c r="BW131" s="1062"/>
      <c r="BX131" s="2"/>
      <c r="BY131" s="2"/>
      <c r="BZ131" s="2"/>
      <c r="CA131" s="2"/>
      <c r="CB131" s="4"/>
      <c r="CC131" s="4"/>
      <c r="CD131" s="4"/>
      <c r="CE131" s="4"/>
    </row>
    <row r="132" spans="1:83" ht="18">
      <c r="A132" s="1302"/>
      <c r="B132" s="1305"/>
      <c r="C132" s="1064" t="s">
        <v>465</v>
      </c>
      <c r="D132" s="461"/>
      <c r="E132" s="459"/>
      <c r="F132" s="459"/>
      <c r="G132" s="461"/>
      <c r="H132" s="461"/>
      <c r="I132" s="456"/>
      <c r="J132" s="417"/>
      <c r="K132" s="476"/>
      <c r="L132" s="494"/>
      <c r="M132" s="492"/>
      <c r="N132" s="492"/>
      <c r="O132" s="494"/>
      <c r="P132" s="494"/>
      <c r="Q132" s="489"/>
      <c r="R132" s="417"/>
      <c r="S132" s="756"/>
      <c r="T132" s="741"/>
      <c r="U132" s="757"/>
      <c r="V132" s="757"/>
      <c r="W132" s="757"/>
      <c r="X132" s="741"/>
      <c r="Y132" s="741"/>
      <c r="Z132" s="715"/>
      <c r="AA132" s="691"/>
      <c r="AB132" s="707"/>
      <c r="AC132" s="701"/>
      <c r="AD132" s="708"/>
      <c r="AE132" s="708"/>
      <c r="AF132" s="701"/>
      <c r="AG132" s="701"/>
      <c r="AH132" s="712"/>
      <c r="AI132" s="604"/>
      <c r="AJ132" s="833"/>
      <c r="AK132" s="826"/>
      <c r="AL132" s="834"/>
      <c r="AM132" s="834"/>
      <c r="AN132" s="826"/>
      <c r="AO132" s="826"/>
      <c r="AP132" s="838"/>
      <c r="AQ132" s="644"/>
      <c r="AR132" s="648"/>
      <c r="AS132" s="924"/>
      <c r="AT132" s="917"/>
      <c r="AU132" s="925"/>
      <c r="AV132" s="925"/>
      <c r="AW132" s="917"/>
      <c r="AX132" s="917"/>
      <c r="AY132" s="930"/>
      <c r="AZ132" s="644"/>
      <c r="BA132" s="1019"/>
      <c r="BB132" s="1005"/>
      <c r="BC132" s="1005"/>
      <c r="BD132" s="1005"/>
      <c r="BE132" s="1011"/>
      <c r="BF132" s="1011"/>
      <c r="BG132" s="1066"/>
      <c r="BH132" s="969"/>
      <c r="BI132" s="50"/>
      <c r="BJ132" s="1118"/>
      <c r="BK132" s="50"/>
      <c r="BL132" s="50"/>
      <c r="BM132" s="50"/>
      <c r="BN132" s="50"/>
      <c r="BO132" s="50"/>
      <c r="BP132" s="407"/>
      <c r="BQ132" s="1082"/>
      <c r="BR132" s="1067"/>
      <c r="BS132" s="1066"/>
      <c r="BT132" s="1066"/>
      <c r="BU132" s="1067"/>
      <c r="BV132" s="1067"/>
      <c r="BW132" s="1042"/>
      <c r="BX132" s="2"/>
      <c r="BY132" s="2"/>
      <c r="BZ132" s="2"/>
      <c r="CA132" s="2"/>
    </row>
    <row r="133" spans="1:83" ht="18">
      <c r="A133" s="1302"/>
      <c r="B133" s="1305"/>
      <c r="C133" s="444"/>
      <c r="D133" s="461"/>
      <c r="E133" s="459"/>
      <c r="F133" s="459"/>
      <c r="G133" s="461"/>
      <c r="H133" s="461"/>
      <c r="I133" s="459"/>
      <c r="J133" s="422"/>
      <c r="K133" s="476"/>
      <c r="L133" s="494"/>
      <c r="M133" s="492"/>
      <c r="N133" s="492"/>
      <c r="O133" s="494"/>
      <c r="P133" s="494"/>
      <c r="Q133" s="492"/>
      <c r="R133" s="422"/>
      <c r="S133" s="508"/>
      <c r="T133" s="523"/>
      <c r="U133" s="522"/>
      <c r="V133" s="522"/>
      <c r="W133" s="522"/>
      <c r="X133" s="523"/>
      <c r="Y133" s="523"/>
      <c r="Z133" s="520"/>
      <c r="AA133" s="422"/>
      <c r="AB133" s="599"/>
      <c r="AC133" s="570"/>
      <c r="AD133" s="614"/>
      <c r="AE133" s="614"/>
      <c r="AF133" s="570"/>
      <c r="AG133" s="570"/>
      <c r="AH133" s="565"/>
      <c r="AI133" s="564"/>
      <c r="AJ133" s="847"/>
      <c r="AK133" s="846"/>
      <c r="AL133" s="886"/>
      <c r="AM133" s="886"/>
      <c r="AN133" s="846"/>
      <c r="AO133" s="846"/>
      <c r="AP133" s="842"/>
      <c r="AQ133" s="661"/>
      <c r="AR133" s="647"/>
      <c r="AS133" s="939"/>
      <c r="AT133" s="938"/>
      <c r="AU133" s="982"/>
      <c r="AV133" s="982"/>
      <c r="AW133" s="938"/>
      <c r="AX133" s="938"/>
      <c r="AY133" s="934"/>
      <c r="AZ133" s="661"/>
      <c r="BA133" s="1006"/>
      <c r="BB133" s="1006"/>
      <c r="BC133" s="1006"/>
      <c r="BD133" s="1006"/>
      <c r="BE133" s="1011"/>
      <c r="BF133" s="1011"/>
      <c r="BG133" s="1045"/>
      <c r="BH133" s="725"/>
      <c r="BI133" s="50"/>
      <c r="BJ133" s="1118"/>
      <c r="BK133" s="50"/>
      <c r="BL133" s="50"/>
      <c r="BM133" s="50"/>
      <c r="BN133" s="50"/>
      <c r="BO133" s="50"/>
      <c r="BP133" s="421"/>
      <c r="BQ133" s="1058"/>
      <c r="BR133" s="1067"/>
      <c r="BS133" s="1064"/>
      <c r="BT133" s="1064"/>
      <c r="BU133" s="1067"/>
      <c r="BV133" s="1067"/>
      <c r="BW133" s="1029"/>
      <c r="BX133" s="2"/>
      <c r="BY133" s="2"/>
      <c r="BZ133" s="2"/>
      <c r="CA133" s="2"/>
    </row>
    <row r="134" spans="1:83" ht="18">
      <c r="A134" s="1302"/>
      <c r="B134" s="1306"/>
      <c r="C134" s="437"/>
      <c r="D134" s="438"/>
      <c r="E134" s="439"/>
      <c r="F134" s="439"/>
      <c r="G134" s="438"/>
      <c r="H134" s="438"/>
      <c r="I134" s="439"/>
      <c r="J134" s="422"/>
      <c r="K134" s="469"/>
      <c r="L134" s="470"/>
      <c r="M134" s="471"/>
      <c r="N134" s="471"/>
      <c r="O134" s="470"/>
      <c r="P134" s="470"/>
      <c r="Q134" s="471"/>
      <c r="R134" s="399"/>
      <c r="S134" s="504"/>
      <c r="T134" s="505"/>
      <c r="U134" s="506"/>
      <c r="V134" s="506"/>
      <c r="W134" s="506"/>
      <c r="X134" s="505"/>
      <c r="Y134" s="505"/>
      <c r="Z134" s="510"/>
      <c r="AA134" s="422"/>
      <c r="AB134" s="567"/>
      <c r="AC134" s="550"/>
      <c r="AD134" s="563"/>
      <c r="AE134" s="563"/>
      <c r="AF134" s="550"/>
      <c r="AG134" s="550"/>
      <c r="AH134" s="566"/>
      <c r="AI134" s="564"/>
      <c r="AJ134" s="839"/>
      <c r="AK134" s="827"/>
      <c r="AL134" s="840"/>
      <c r="AM134" s="840"/>
      <c r="AN134" s="827"/>
      <c r="AO134" s="827"/>
      <c r="AP134" s="843"/>
      <c r="AQ134" s="661"/>
      <c r="AR134" s="647"/>
      <c r="AS134" s="931"/>
      <c r="AT134" s="918"/>
      <c r="AU134" s="932"/>
      <c r="AV134" s="932"/>
      <c r="AW134" s="918"/>
      <c r="AX134" s="918"/>
      <c r="AY134" s="936"/>
      <c r="AZ134" s="661"/>
      <c r="BA134" s="995"/>
      <c r="BB134" s="995"/>
      <c r="BC134" s="995"/>
      <c r="BD134" s="995"/>
      <c r="BE134" s="1007"/>
      <c r="BF134" s="1007"/>
      <c r="BG134" s="1032"/>
      <c r="BH134" s="725"/>
      <c r="BI134" s="1112"/>
      <c r="BJ134" s="254"/>
      <c r="BK134" s="302"/>
      <c r="BL134" s="302"/>
      <c r="BM134" s="302"/>
      <c r="BN134" s="302"/>
      <c r="BO134" s="302"/>
      <c r="BP134" s="421"/>
      <c r="BQ134" s="1043"/>
      <c r="BR134" s="1081"/>
      <c r="BS134" s="1044"/>
      <c r="BT134" s="1044"/>
      <c r="BU134" s="1036"/>
      <c r="BV134" s="1036"/>
      <c r="BW134" s="1044"/>
      <c r="BX134" s="2"/>
      <c r="BY134" s="2"/>
      <c r="BZ134" s="2"/>
      <c r="CA134" s="2"/>
    </row>
    <row r="135" spans="1:83" ht="18">
      <c r="A135" s="1302"/>
      <c r="B135" s="1304" t="s">
        <v>158</v>
      </c>
      <c r="C135" s="440"/>
      <c r="D135" s="455"/>
      <c r="E135" s="457"/>
      <c r="F135" s="457"/>
      <c r="G135" s="455"/>
      <c r="H135" s="455"/>
      <c r="I135" s="457"/>
      <c r="J135" s="422"/>
      <c r="K135" s="472" t="s">
        <v>288</v>
      </c>
      <c r="L135" s="488" t="s">
        <v>16</v>
      </c>
      <c r="M135" s="490" t="s">
        <v>289</v>
      </c>
      <c r="N135" s="490"/>
      <c r="O135" s="488" t="s">
        <v>47</v>
      </c>
      <c r="P135" s="488" t="s">
        <v>47</v>
      </c>
      <c r="Q135" s="490"/>
      <c r="R135" s="422"/>
      <c r="S135" s="522"/>
      <c r="T135" s="523"/>
      <c r="U135" s="522"/>
      <c r="V135" s="522"/>
      <c r="W135" s="507"/>
      <c r="X135" s="523"/>
      <c r="Y135" s="523"/>
      <c r="Z135" s="514"/>
      <c r="AA135" s="400"/>
      <c r="AB135" s="545"/>
      <c r="AC135" s="607"/>
      <c r="AD135" s="606"/>
      <c r="AE135" s="606"/>
      <c r="AF135" s="610"/>
      <c r="AG135" s="610"/>
      <c r="AH135" s="590"/>
      <c r="AI135" s="556"/>
      <c r="AJ135" s="878"/>
      <c r="AK135" s="877"/>
      <c r="AL135" s="876"/>
      <c r="AM135" s="876"/>
      <c r="AN135" s="880"/>
      <c r="AO135" s="880"/>
      <c r="AP135" s="863"/>
      <c r="AQ135" s="660"/>
      <c r="AR135" s="630"/>
      <c r="AS135" s="1201"/>
      <c r="AT135" s="899"/>
      <c r="AU135" s="1202"/>
      <c r="AV135" s="898"/>
      <c r="AW135" s="1193"/>
      <c r="AX135" s="1193"/>
      <c r="AY135" s="1203"/>
      <c r="AZ135" s="660"/>
      <c r="BA135" s="1028"/>
      <c r="BB135" s="1054"/>
      <c r="BC135" s="1061"/>
      <c r="BD135" s="1061"/>
      <c r="BE135" s="1054"/>
      <c r="BF135" s="1054"/>
      <c r="BG135" s="1061"/>
      <c r="BH135" s="1031"/>
      <c r="BI135" s="50"/>
      <c r="BJ135" s="291"/>
      <c r="BK135" s="237"/>
      <c r="BL135" s="237"/>
      <c r="BM135" s="237"/>
      <c r="BN135" s="237"/>
      <c r="BO135" s="237"/>
      <c r="BP135" s="420"/>
      <c r="BQ135" s="1061"/>
      <c r="BR135" s="1029"/>
      <c r="BS135" s="1029"/>
      <c r="BT135" s="1061"/>
      <c r="BU135" s="1029"/>
      <c r="BV135" s="1029"/>
      <c r="BW135" s="1029"/>
      <c r="BX135" s="2"/>
      <c r="BY135" s="2"/>
      <c r="BZ135" s="2"/>
      <c r="CA135" s="2"/>
    </row>
    <row r="136" spans="1:83" ht="18">
      <c r="A136" s="1302"/>
      <c r="B136" s="1305"/>
      <c r="C136" s="444"/>
      <c r="D136" s="461"/>
      <c r="E136" s="459"/>
      <c r="F136" s="459"/>
      <c r="G136" s="461"/>
      <c r="H136" s="461"/>
      <c r="I136" s="456"/>
      <c r="J136" s="417"/>
      <c r="K136" s="492" t="s">
        <v>290</v>
      </c>
      <c r="L136" s="486"/>
      <c r="M136" s="493"/>
      <c r="N136" s="492"/>
      <c r="O136" s="494"/>
      <c r="P136" s="494"/>
      <c r="Q136" s="492"/>
      <c r="R136" s="417"/>
      <c r="S136" s="511"/>
      <c r="T136" s="509"/>
      <c r="U136" s="512"/>
      <c r="V136" s="512"/>
      <c r="W136" s="517"/>
      <c r="X136" s="509"/>
      <c r="Y136" s="509"/>
      <c r="Z136" s="513"/>
      <c r="AA136" s="407"/>
      <c r="AB136" s="534"/>
      <c r="AC136" s="618"/>
      <c r="AD136" s="617"/>
      <c r="AE136" s="617"/>
      <c r="AF136" s="617"/>
      <c r="AG136" s="605"/>
      <c r="AH136" s="535"/>
      <c r="AI136" s="556"/>
      <c r="AJ136" s="813"/>
      <c r="AK136" s="890"/>
      <c r="AL136" s="889"/>
      <c r="AM136" s="889"/>
      <c r="AN136" s="889"/>
      <c r="AO136" s="875"/>
      <c r="AP136" s="814"/>
      <c r="AQ136" s="664"/>
      <c r="AR136" s="643"/>
      <c r="AS136" s="903"/>
      <c r="AT136" s="986"/>
      <c r="AU136" s="985"/>
      <c r="AV136" s="985"/>
      <c r="AW136" s="985"/>
      <c r="AX136" s="971"/>
      <c r="AY136" s="904"/>
      <c r="AZ136" s="664"/>
      <c r="BA136" s="996"/>
      <c r="BB136" s="1021"/>
      <c r="BC136" s="1018"/>
      <c r="BD136" s="1018"/>
      <c r="BE136" s="1021"/>
      <c r="BF136" s="1021"/>
      <c r="BG136" s="1064"/>
      <c r="BH136" s="1031"/>
      <c r="BI136" s="50"/>
      <c r="BJ136" s="291"/>
      <c r="BK136" s="237"/>
      <c r="BL136" s="237"/>
      <c r="BM136" s="237"/>
      <c r="BN136" s="237"/>
      <c r="BO136" s="237"/>
      <c r="BP136" s="420"/>
      <c r="BQ136" s="1030"/>
      <c r="BR136" s="1042"/>
      <c r="BS136" s="1042"/>
      <c r="BT136" s="1030"/>
      <c r="BU136" s="1042"/>
      <c r="BV136" s="1042"/>
      <c r="BW136" s="1042"/>
      <c r="BX136" s="2"/>
      <c r="BY136" s="2"/>
      <c r="BZ136" s="2"/>
      <c r="CA136" s="2"/>
    </row>
    <row r="137" spans="1:83" s="215" customFormat="1" ht="18">
      <c r="A137" s="1302"/>
      <c r="B137" s="1305"/>
      <c r="C137" s="444"/>
      <c r="D137" s="461"/>
      <c r="E137" s="459"/>
      <c r="F137" s="459"/>
      <c r="G137" s="461"/>
      <c r="H137" s="461"/>
      <c r="I137" s="456"/>
      <c r="J137" s="417"/>
      <c r="K137" s="476"/>
      <c r="L137" s="494"/>
      <c r="M137" s="493"/>
      <c r="N137" s="492"/>
      <c r="O137" s="494"/>
      <c r="P137" s="494"/>
      <c r="Q137" s="492"/>
      <c r="R137" s="417"/>
      <c r="S137" s="511"/>
      <c r="T137" s="509"/>
      <c r="U137" s="512"/>
      <c r="V137" s="512"/>
      <c r="W137" s="517"/>
      <c r="X137" s="509"/>
      <c r="Y137" s="509"/>
      <c r="Z137" s="513"/>
      <c r="AA137" s="407"/>
      <c r="AB137" s="534"/>
      <c r="AC137" s="618"/>
      <c r="AD137" s="617"/>
      <c r="AE137" s="617"/>
      <c r="AF137" s="617"/>
      <c r="AG137" s="605"/>
      <c r="AH137" s="535"/>
      <c r="AI137" s="556"/>
      <c r="AJ137" s="813"/>
      <c r="AK137" s="890"/>
      <c r="AL137" s="889"/>
      <c r="AM137" s="889"/>
      <c r="AN137" s="889"/>
      <c r="AO137" s="875"/>
      <c r="AP137" s="814"/>
      <c r="AQ137" s="664"/>
      <c r="AR137" s="643"/>
      <c r="AS137" s="903"/>
      <c r="AT137" s="986"/>
      <c r="AU137" s="985"/>
      <c r="AV137" s="985"/>
      <c r="AW137" s="985"/>
      <c r="AX137" s="971"/>
      <c r="AY137" s="904"/>
      <c r="AZ137" s="664"/>
      <c r="BA137" s="996"/>
      <c r="BB137" s="997"/>
      <c r="BC137" s="1018"/>
      <c r="BD137" s="1018"/>
      <c r="BE137" s="1021"/>
      <c r="BF137" s="1021"/>
      <c r="BG137" s="1064"/>
      <c r="BH137" s="1031"/>
      <c r="BI137" s="50"/>
      <c r="BJ137" s="256"/>
      <c r="BK137" s="263"/>
      <c r="BL137" s="263"/>
      <c r="BM137" s="263"/>
      <c r="BN137" s="263"/>
      <c r="BO137" s="263"/>
      <c r="BP137" s="420"/>
      <c r="BQ137" s="1030"/>
      <c r="BR137" s="1042"/>
      <c r="BS137" s="1042"/>
      <c r="BT137" s="1030"/>
      <c r="BU137" s="1042"/>
      <c r="BV137" s="1042"/>
      <c r="BW137" s="1042"/>
      <c r="BX137" s="2"/>
      <c r="BY137" s="2"/>
      <c r="BZ137" s="2"/>
      <c r="CA137" s="2"/>
      <c r="CB137" s="4"/>
      <c r="CC137" s="4"/>
      <c r="CD137" s="4"/>
      <c r="CE137" s="4"/>
    </row>
    <row r="138" spans="1:83" ht="18">
      <c r="A138" s="1302"/>
      <c r="B138" s="1305"/>
      <c r="C138" s="444"/>
      <c r="D138" s="461"/>
      <c r="E138" s="459"/>
      <c r="F138" s="459"/>
      <c r="G138" s="461"/>
      <c r="H138" s="461"/>
      <c r="I138" s="456"/>
      <c r="J138" s="417"/>
      <c r="K138" s="476"/>
      <c r="L138" s="494"/>
      <c r="M138" s="492"/>
      <c r="N138" s="492"/>
      <c r="O138" s="494"/>
      <c r="P138" s="494"/>
      <c r="Q138" s="492"/>
      <c r="R138" s="417"/>
      <c r="S138" s="511"/>
      <c r="T138" s="509"/>
      <c r="U138" s="512"/>
      <c r="V138" s="512"/>
      <c r="W138" s="517"/>
      <c r="X138" s="509"/>
      <c r="Y138" s="509"/>
      <c r="Z138" s="513"/>
      <c r="AA138" s="407"/>
      <c r="AB138" s="534"/>
      <c r="AC138" s="618"/>
      <c r="AD138" s="616"/>
      <c r="AE138" s="616"/>
      <c r="AF138" s="616"/>
      <c r="AG138" s="582"/>
      <c r="AH138" s="592"/>
      <c r="AI138" s="556"/>
      <c r="AJ138" s="889"/>
      <c r="AK138" s="890"/>
      <c r="AL138" s="888"/>
      <c r="AM138" s="888"/>
      <c r="AN138" s="888"/>
      <c r="AO138" s="858"/>
      <c r="AP138" s="866"/>
      <c r="AQ138" s="651"/>
      <c r="AR138" s="675"/>
      <c r="AS138" s="985"/>
      <c r="AT138" s="986"/>
      <c r="AU138" s="984"/>
      <c r="AV138" s="984"/>
      <c r="AW138" s="984"/>
      <c r="AX138" s="950"/>
      <c r="AY138" s="957"/>
      <c r="AZ138" s="651"/>
      <c r="BA138" s="996"/>
      <c r="BB138" s="997"/>
      <c r="BC138" s="1018"/>
      <c r="BD138" s="1018"/>
      <c r="BE138" s="1021"/>
      <c r="BF138" s="1021"/>
      <c r="BG138" s="1064"/>
      <c r="BH138" s="1031"/>
      <c r="BI138" s="1111"/>
      <c r="BJ138" s="1138"/>
      <c r="BK138" s="1139"/>
      <c r="BL138" s="1139"/>
      <c r="BM138" s="1139"/>
      <c r="BN138" s="1139"/>
      <c r="BO138" s="1139"/>
      <c r="BP138" s="423"/>
      <c r="BQ138" s="1040"/>
      <c r="BR138" s="1040"/>
      <c r="BS138" s="1040"/>
      <c r="BT138" s="1040"/>
      <c r="BU138" s="1040"/>
      <c r="BV138" s="1040"/>
      <c r="BW138" s="1040"/>
      <c r="BX138" s="2"/>
      <c r="BY138" s="2"/>
      <c r="BZ138" s="2"/>
      <c r="CA138" s="2"/>
    </row>
    <row r="139" spans="1:83" ht="18">
      <c r="A139" s="1302"/>
      <c r="B139" s="1305"/>
      <c r="C139" s="444"/>
      <c r="D139" s="461"/>
      <c r="E139" s="459"/>
      <c r="F139" s="459"/>
      <c r="G139" s="461"/>
      <c r="H139" s="461"/>
      <c r="I139" s="459"/>
      <c r="J139" s="422"/>
      <c r="K139" s="469"/>
      <c r="L139" s="470"/>
      <c r="M139" s="471"/>
      <c r="N139" s="471"/>
      <c r="O139" s="470"/>
      <c r="P139" s="470"/>
      <c r="Q139" s="471"/>
      <c r="R139" s="422"/>
      <c r="S139" s="519"/>
      <c r="T139" s="518"/>
      <c r="U139" s="521"/>
      <c r="V139" s="521"/>
      <c r="W139" s="516"/>
      <c r="X139" s="518"/>
      <c r="Y139" s="518"/>
      <c r="Z139" s="515"/>
      <c r="AA139" s="421"/>
      <c r="AB139" s="546"/>
      <c r="AC139" s="618"/>
      <c r="AD139" s="617"/>
      <c r="AE139" s="617"/>
      <c r="AF139" s="617"/>
      <c r="AG139" s="605"/>
      <c r="AH139" s="591"/>
      <c r="AI139" s="556"/>
      <c r="AJ139" s="888"/>
      <c r="AK139" s="890"/>
      <c r="AL139" s="889"/>
      <c r="AM139" s="889"/>
      <c r="AN139" s="889"/>
      <c r="AO139" s="875"/>
      <c r="AP139" s="865"/>
      <c r="AQ139" s="659"/>
      <c r="AR139" s="653"/>
      <c r="AS139" s="984"/>
      <c r="AT139" s="986"/>
      <c r="AU139" s="985"/>
      <c r="AV139" s="985"/>
      <c r="AW139" s="985"/>
      <c r="AX139" s="971"/>
      <c r="AY139" s="956"/>
      <c r="AZ139" s="659"/>
      <c r="BA139" s="996"/>
      <c r="BB139" s="1009"/>
      <c r="BC139" s="1018"/>
      <c r="BD139" s="1018"/>
      <c r="BE139" s="1021"/>
      <c r="BF139" s="1021"/>
      <c r="BG139" s="1074"/>
      <c r="BH139" s="628"/>
      <c r="BI139" s="1112"/>
      <c r="BJ139" s="1126"/>
      <c r="BK139" s="1130"/>
      <c r="BL139" s="1130"/>
      <c r="BM139" s="1130"/>
      <c r="BN139" s="1130"/>
      <c r="BO139" s="1130"/>
      <c r="BP139" s="424"/>
      <c r="BQ139" s="1044"/>
      <c r="BR139" s="1044"/>
      <c r="BS139" s="1044"/>
      <c r="BT139" s="1044"/>
      <c r="BU139" s="1044"/>
      <c r="BV139" s="1044"/>
      <c r="BW139" s="1044"/>
      <c r="BX139" s="2"/>
      <c r="BY139" s="2"/>
      <c r="BZ139" s="2"/>
      <c r="CA139" s="2"/>
    </row>
    <row r="140" spans="1:83" ht="18">
      <c r="A140" s="427"/>
      <c r="B140" s="427"/>
      <c r="C140" s="427"/>
      <c r="D140" s="427"/>
      <c r="E140" s="427"/>
      <c r="F140" s="427"/>
      <c r="G140" s="427"/>
      <c r="H140" s="427"/>
      <c r="I140" s="427"/>
      <c r="J140" s="334"/>
      <c r="K140" s="334"/>
      <c r="L140" s="334"/>
      <c r="M140" s="334"/>
      <c r="N140" s="334"/>
      <c r="O140" s="334"/>
      <c r="P140" s="334"/>
      <c r="Q140" s="334"/>
      <c r="R140" s="334"/>
      <c r="S140" s="339"/>
      <c r="T140" s="339"/>
      <c r="U140" s="339"/>
      <c r="V140" s="339"/>
      <c r="W140" s="339"/>
      <c r="X140" s="339"/>
      <c r="Y140" s="339"/>
      <c r="Z140" s="339"/>
      <c r="AA140" s="339"/>
      <c r="AB140" s="345"/>
      <c r="AC140" s="345"/>
      <c r="AD140" s="345"/>
      <c r="AE140" s="345"/>
      <c r="AF140" s="345"/>
      <c r="AG140" s="345"/>
      <c r="AH140" s="345"/>
      <c r="AI140" s="334"/>
      <c r="AJ140" s="334"/>
      <c r="AK140" s="334"/>
      <c r="AL140" s="334"/>
      <c r="AM140" s="334"/>
      <c r="AN140" s="334"/>
      <c r="AO140" s="334"/>
      <c r="AP140" s="334"/>
      <c r="AQ140" s="342"/>
      <c r="AR140" s="334"/>
      <c r="AS140" s="334"/>
      <c r="AT140" s="334"/>
      <c r="AU140" s="334"/>
      <c r="AV140" s="334"/>
      <c r="AW140" s="334"/>
      <c r="AX140" s="334"/>
      <c r="AY140" s="334"/>
      <c r="AZ140" s="342"/>
      <c r="BA140" s="334"/>
      <c r="BB140" s="334"/>
      <c r="BC140" s="334"/>
      <c r="BD140" s="334"/>
      <c r="BE140" s="334"/>
      <c r="BF140" s="334"/>
      <c r="BG140" s="334"/>
      <c r="BH140" s="2"/>
      <c r="BI140" s="334"/>
      <c r="BJ140" s="334"/>
      <c r="BK140" s="334"/>
      <c r="BL140" s="334"/>
      <c r="BM140" s="334"/>
      <c r="BN140" s="334"/>
      <c r="BO140" s="334"/>
      <c r="BP140" s="334"/>
      <c r="BQ140" s="334"/>
      <c r="BR140" s="334"/>
      <c r="BS140" s="334"/>
      <c r="BT140" s="334"/>
      <c r="BU140" s="334"/>
      <c r="BV140" s="334"/>
      <c r="BW140" s="334"/>
      <c r="BX140" s="2"/>
      <c r="BY140" s="2"/>
      <c r="BZ140" s="2"/>
      <c r="CA140" s="2"/>
    </row>
    <row r="141" spans="1:83" ht="18">
      <c r="A141" s="425"/>
      <c r="B141" s="425"/>
      <c r="C141" s="425"/>
      <c r="D141" s="425"/>
      <c r="E141" s="425"/>
      <c r="F141" s="425"/>
      <c r="G141" s="425"/>
      <c r="H141" s="425"/>
      <c r="I141" s="425"/>
      <c r="J141" s="325"/>
      <c r="K141" s="325"/>
      <c r="L141" s="325"/>
      <c r="M141" s="325"/>
      <c r="N141" s="325"/>
      <c r="O141" s="325"/>
      <c r="P141" s="325"/>
      <c r="Q141" s="325"/>
      <c r="R141" s="325"/>
      <c r="S141" s="344"/>
      <c r="T141" s="158"/>
      <c r="U141" s="158"/>
      <c r="V141" s="158"/>
      <c r="W141" s="158"/>
      <c r="X141" s="158"/>
      <c r="Y141" s="158"/>
      <c r="Z141" s="158"/>
      <c r="AA141" s="325"/>
      <c r="AB141" s="325"/>
      <c r="AC141" s="325"/>
      <c r="AD141" s="325"/>
      <c r="AE141" s="325"/>
      <c r="AF141" s="325"/>
      <c r="AG141" s="325"/>
      <c r="AH141" s="325"/>
      <c r="AI141" s="342"/>
      <c r="AJ141" s="325"/>
      <c r="AK141" s="325"/>
      <c r="AL141" s="325"/>
      <c r="AM141" s="325"/>
      <c r="AN141" s="325"/>
      <c r="AO141" s="325"/>
      <c r="AP141" s="325"/>
      <c r="AQ141" s="342"/>
      <c r="AR141" s="325"/>
      <c r="AS141" s="325"/>
      <c r="AT141" s="325"/>
      <c r="AU141" s="325"/>
      <c r="AV141" s="325"/>
      <c r="AW141" s="325"/>
      <c r="AX141" s="325"/>
      <c r="AY141" s="325"/>
      <c r="AZ141" s="34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</row>
    <row r="142" spans="1:83" ht="20">
      <c r="A142" s="425"/>
      <c r="B142" s="677"/>
      <c r="C142" s="753"/>
      <c r="D142" s="425"/>
      <c r="E142" s="425"/>
      <c r="F142" s="425"/>
      <c r="G142" s="425"/>
      <c r="H142" s="425"/>
      <c r="I142" s="426"/>
      <c r="J142" s="325"/>
      <c r="K142" s="325"/>
      <c r="L142" s="325"/>
      <c r="M142" s="325"/>
      <c r="N142" s="325"/>
      <c r="O142" s="325"/>
      <c r="P142" s="325"/>
      <c r="Q142" s="325"/>
      <c r="R142" s="325"/>
      <c r="S142" s="342"/>
      <c r="T142" s="325"/>
      <c r="U142" s="325"/>
      <c r="V142" s="325"/>
      <c r="W142" s="325"/>
      <c r="X142" s="325"/>
      <c r="Y142" s="325"/>
      <c r="Z142" s="325"/>
      <c r="AA142" s="115"/>
      <c r="AB142" s="226"/>
      <c r="AC142" s="225"/>
      <c r="AD142" s="240"/>
      <c r="AE142" s="240"/>
      <c r="AF142" s="240"/>
      <c r="AG142" s="240"/>
      <c r="AH142" s="104"/>
      <c r="AI142" s="170"/>
      <c r="AJ142" s="226"/>
      <c r="AK142" s="225"/>
      <c r="AL142" s="240"/>
      <c r="AM142" s="240"/>
      <c r="AN142" s="240"/>
      <c r="AO142" s="240"/>
      <c r="AP142" s="104"/>
      <c r="AQ142" s="342"/>
      <c r="AR142" s="325"/>
      <c r="AS142" s="325"/>
      <c r="AT142" s="325"/>
      <c r="AU142" s="325"/>
      <c r="AV142" s="325"/>
      <c r="AW142" s="325"/>
      <c r="AX142" s="325"/>
      <c r="AY142" s="325"/>
      <c r="AZ142" s="34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</row>
    <row r="143" spans="1:83" ht="20">
      <c r="A143" s="425"/>
      <c r="B143" s="429"/>
      <c r="C143" s="458" t="s">
        <v>306</v>
      </c>
      <c r="D143" s="425"/>
      <c r="E143" s="425"/>
      <c r="F143" s="425"/>
      <c r="G143" s="425"/>
      <c r="H143" s="425"/>
      <c r="I143" s="425"/>
      <c r="J143" s="325"/>
      <c r="K143" s="325"/>
      <c r="L143" s="325"/>
      <c r="M143" s="325"/>
      <c r="N143" s="325"/>
      <c r="O143" s="325"/>
      <c r="P143" s="325"/>
      <c r="Q143" s="325"/>
      <c r="R143" s="325"/>
      <c r="S143" s="342"/>
      <c r="T143" s="325"/>
      <c r="U143" s="325"/>
      <c r="V143" s="325"/>
      <c r="W143" s="325"/>
      <c r="X143" s="325"/>
      <c r="Y143" s="325"/>
      <c r="Z143" s="325"/>
      <c r="AA143" s="116"/>
      <c r="AB143" s="239"/>
      <c r="AC143" s="225"/>
      <c r="AD143" s="240"/>
      <c r="AE143" s="240"/>
      <c r="AF143" s="240"/>
      <c r="AG143" s="240"/>
      <c r="AH143" s="240"/>
      <c r="AI143" s="331"/>
      <c r="AJ143" s="239"/>
      <c r="AK143" s="225"/>
      <c r="AL143" s="240"/>
      <c r="AM143" s="240"/>
      <c r="AN143" s="240"/>
      <c r="AO143" s="240"/>
      <c r="AP143" s="240"/>
      <c r="AQ143" s="342"/>
      <c r="AR143" s="325"/>
      <c r="AS143" s="325"/>
      <c r="AT143" s="325"/>
      <c r="AU143" s="325"/>
      <c r="AV143" s="325"/>
      <c r="AW143" s="325"/>
      <c r="AX143" s="325"/>
      <c r="AY143" s="325"/>
      <c r="AZ143" s="34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</row>
    <row r="144" spans="1:83" ht="20">
      <c r="A144" s="425"/>
      <c r="B144" s="428"/>
      <c r="C144" s="458" t="s">
        <v>362</v>
      </c>
      <c r="D144" s="425"/>
      <c r="E144" s="425"/>
      <c r="F144" s="425"/>
      <c r="G144" s="425"/>
      <c r="H144" s="425"/>
      <c r="I144" s="425"/>
      <c r="J144" s="325"/>
      <c r="K144" s="325"/>
      <c r="L144" s="325"/>
      <c r="M144" s="325"/>
      <c r="N144" s="325"/>
      <c r="O144" s="325"/>
      <c r="P144" s="325"/>
      <c r="Q144" s="325"/>
      <c r="R144" s="325"/>
      <c r="S144" s="342"/>
      <c r="T144" s="325"/>
      <c r="U144" s="325"/>
      <c r="V144" s="325"/>
      <c r="W144" s="325"/>
      <c r="X144" s="325"/>
      <c r="Y144" s="325"/>
      <c r="Z144" s="325"/>
      <c r="AA144" s="115"/>
      <c r="AB144" s="240"/>
      <c r="AC144" s="225"/>
      <c r="AD144" s="240"/>
      <c r="AE144" s="240"/>
      <c r="AF144" s="240"/>
      <c r="AG144" s="240"/>
      <c r="AH144" s="83"/>
      <c r="AI144" s="332"/>
      <c r="AJ144" s="240"/>
      <c r="AK144" s="225"/>
      <c r="AL144" s="240"/>
      <c r="AM144" s="240"/>
      <c r="AN144" s="240"/>
      <c r="AO144" s="240"/>
      <c r="AP144" s="83"/>
      <c r="AQ144" s="342"/>
      <c r="AR144" s="325"/>
      <c r="AS144" s="325"/>
      <c r="AT144" s="325"/>
      <c r="AU144" s="325"/>
      <c r="AV144" s="325"/>
      <c r="AW144" s="325"/>
      <c r="AX144" s="325"/>
      <c r="AY144" s="325"/>
      <c r="AZ144" s="34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</row>
    <row r="145" spans="1:79" ht="19.5" customHeight="1">
      <c r="A145" s="425"/>
      <c r="B145" s="754"/>
      <c r="C145" s="753" t="s">
        <v>363</v>
      </c>
      <c r="D145" s="425"/>
      <c r="E145" s="425"/>
      <c r="F145" s="425"/>
      <c r="G145" s="425"/>
      <c r="H145" s="425"/>
      <c r="I145" s="425"/>
      <c r="J145" s="325"/>
      <c r="K145" s="325"/>
      <c r="L145" s="325"/>
      <c r="M145" s="325"/>
      <c r="N145" s="325"/>
      <c r="O145" s="325"/>
      <c r="P145" s="325"/>
      <c r="Q145" s="325"/>
      <c r="R145" s="325"/>
      <c r="S145" s="342"/>
      <c r="T145" s="325"/>
      <c r="U145" s="325"/>
      <c r="V145" s="325"/>
      <c r="W145" s="325"/>
      <c r="X145" s="325"/>
      <c r="Y145" s="325"/>
      <c r="Z145" s="325"/>
      <c r="AA145" s="325"/>
      <c r="AB145" s="325"/>
      <c r="AC145" s="325"/>
      <c r="AD145" s="325"/>
      <c r="AE145" s="325"/>
      <c r="AF145" s="325"/>
      <c r="AG145" s="325"/>
      <c r="AH145" s="325"/>
      <c r="AI145" s="342"/>
      <c r="AJ145" s="325"/>
      <c r="AK145" s="325"/>
      <c r="AL145" s="325"/>
      <c r="AM145" s="325"/>
      <c r="AN145" s="325"/>
      <c r="AO145" s="325"/>
      <c r="AP145" s="325"/>
      <c r="AQ145" s="342"/>
      <c r="AR145" s="325"/>
      <c r="AS145" s="325"/>
      <c r="AT145" s="325"/>
      <c r="AU145" s="325"/>
      <c r="AV145" s="325"/>
      <c r="AW145" s="325"/>
      <c r="AX145" s="325"/>
      <c r="AY145" s="325"/>
      <c r="AZ145" s="34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</row>
    <row r="146" spans="1:79" ht="18">
      <c r="AB146" s="117"/>
      <c r="AJ146" s="117"/>
    </row>
    <row r="147" spans="1:79" ht="18">
      <c r="AB147" s="117"/>
      <c r="AJ147" s="117"/>
    </row>
    <row r="148" spans="1:79" ht="18">
      <c r="AB148" s="117"/>
      <c r="AJ148" s="117"/>
    </row>
    <row r="150" spans="1:79" ht="18">
      <c r="AB150" s="117"/>
      <c r="AJ150" s="117"/>
    </row>
  </sheetData>
  <mergeCells count="60">
    <mergeCell ref="A120:A139"/>
    <mergeCell ref="B120:B124"/>
    <mergeCell ref="B125:B129"/>
    <mergeCell ref="B130:B134"/>
    <mergeCell ref="B135:B139"/>
    <mergeCell ref="B109:B113"/>
    <mergeCell ref="B114:B118"/>
    <mergeCell ref="A68:A87"/>
    <mergeCell ref="B68:B72"/>
    <mergeCell ref="B73:B77"/>
    <mergeCell ref="B78:B82"/>
    <mergeCell ref="B83:B87"/>
    <mergeCell ref="A89:A118"/>
    <mergeCell ref="B104:B108"/>
    <mergeCell ref="B89:B93"/>
    <mergeCell ref="B94:B98"/>
    <mergeCell ref="B99:B103"/>
    <mergeCell ref="A37:A66"/>
    <mergeCell ref="E4:F5"/>
    <mergeCell ref="C1:I1"/>
    <mergeCell ref="B62:B66"/>
    <mergeCell ref="B26:B30"/>
    <mergeCell ref="B31:B35"/>
    <mergeCell ref="B37:B41"/>
    <mergeCell ref="B42:B46"/>
    <mergeCell ref="B47:B51"/>
    <mergeCell ref="B52:B56"/>
    <mergeCell ref="B57:B61"/>
    <mergeCell ref="B11:B15"/>
    <mergeCell ref="B16:B20"/>
    <mergeCell ref="B21:B25"/>
    <mergeCell ref="A1:B5"/>
    <mergeCell ref="C2:I3"/>
    <mergeCell ref="A6:A35"/>
    <mergeCell ref="B6:B10"/>
    <mergeCell ref="G4:H4"/>
    <mergeCell ref="K1:Q1"/>
    <mergeCell ref="K2:Q3"/>
    <mergeCell ref="M4:N5"/>
    <mergeCell ref="O4:P4"/>
    <mergeCell ref="S1:Z1"/>
    <mergeCell ref="V4:W5"/>
    <mergeCell ref="X4:Y4"/>
    <mergeCell ref="S2:Z3"/>
    <mergeCell ref="AL4:AM5"/>
    <mergeCell ref="AB2:AH3"/>
    <mergeCell ref="AF4:AG4"/>
    <mergeCell ref="AD4:AE5"/>
    <mergeCell ref="AJ2:AP3"/>
    <mergeCell ref="AN4:AO4"/>
    <mergeCell ref="BU4:BV4"/>
    <mergeCell ref="BQ1:BW3"/>
    <mergeCell ref="AU4:AV5"/>
    <mergeCell ref="AB1:AY1"/>
    <mergeCell ref="AW4:AX4"/>
    <mergeCell ref="AS2:AY3"/>
    <mergeCell ref="BA1:BG3"/>
    <mergeCell ref="BE4:BF4"/>
    <mergeCell ref="BM4:BN4"/>
    <mergeCell ref="BI1:BO3"/>
  </mergeCells>
  <phoneticPr fontId="31" type="noConversion"/>
  <pageMargins left="0.78740157480314965" right="0.78740157480314965" top="0.98425196850393704" bottom="0.98425196850393704" header="0.51181102362204722" footer="0.51181102362204722"/>
  <pageSetup paperSize="8" scale="17" fitToWidth="0" orientation="landscape" r:id="rId1"/>
  <headerFooter alignWithMargins="0">
    <oddHeader>&amp;LF ET&amp;C&amp;"Arial,Fett"&amp;16Vorlesungsplan der Studiengänge BA EL und HT, MA ET 
Wintersemester 2019/20</oddHeader>
    <oddFooter>&amp;R&amp;F &amp;D &amp;T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I308"/>
  <sheetViews>
    <sheetView zoomScaleNormal="100" workbookViewId="0">
      <selection activeCell="K4" sqref="K4"/>
    </sheetView>
  </sheetViews>
  <sheetFormatPr baseColWidth="10" defaultRowHeight="13"/>
  <cols>
    <col min="1" max="1" width="5.33203125" customWidth="1"/>
    <col min="2" max="2" width="7" customWidth="1"/>
    <col min="3" max="20" width="3.6640625" customWidth="1"/>
    <col min="21" max="21" width="4" bestFit="1" customWidth="1"/>
    <col min="22" max="23" width="4" customWidth="1"/>
    <col min="24" max="24" width="4.33203125" customWidth="1"/>
    <col min="25" max="25" width="4" style="289" bestFit="1" customWidth="1"/>
    <col min="26" max="26" width="2.33203125" style="289" customWidth="1"/>
    <col min="27" max="27" width="4" style="98" customWidth="1"/>
    <col min="28" max="47" width="4" style="4" customWidth="1"/>
    <col min="48" max="48" width="3.5" style="2" customWidth="1"/>
    <col min="49" max="50" width="4" style="2" customWidth="1"/>
    <col min="51" max="56" width="4" style="4" customWidth="1"/>
    <col min="57" max="57" width="2.5" customWidth="1"/>
    <col min="58" max="58" width="3.5" customWidth="1"/>
    <col min="59" max="59" width="4.1640625" customWidth="1"/>
    <col min="60" max="60" width="3.5" customWidth="1"/>
  </cols>
  <sheetData>
    <row r="1" spans="1:61" ht="174.75" customHeight="1">
      <c r="A1" s="5"/>
      <c r="B1" s="5"/>
      <c r="C1" s="1134" t="s">
        <v>8</v>
      </c>
      <c r="D1" s="1134" t="s">
        <v>9</v>
      </c>
      <c r="E1" s="1134" t="s">
        <v>298</v>
      </c>
      <c r="F1" s="1134" t="s">
        <v>105</v>
      </c>
      <c r="G1" s="1134" t="s">
        <v>139</v>
      </c>
      <c r="H1" s="1134" t="s">
        <v>140</v>
      </c>
      <c r="I1" s="1134" t="s">
        <v>203</v>
      </c>
      <c r="J1" s="1134" t="s">
        <v>196</v>
      </c>
      <c r="K1" s="1134" t="s">
        <v>5</v>
      </c>
      <c r="L1" s="1134" t="s">
        <v>67</v>
      </c>
      <c r="M1" s="1134" t="s">
        <v>2</v>
      </c>
      <c r="N1" s="1134" t="s">
        <v>142</v>
      </c>
      <c r="O1" s="1134" t="s">
        <v>1</v>
      </c>
      <c r="P1" s="1134" t="s">
        <v>296</v>
      </c>
      <c r="Q1" s="1134" t="s">
        <v>316</v>
      </c>
      <c r="R1" s="1134" t="s">
        <v>248</v>
      </c>
      <c r="S1" s="1134" t="s">
        <v>19</v>
      </c>
      <c r="T1" s="1134" t="s">
        <v>197</v>
      </c>
      <c r="U1" s="370" t="s">
        <v>106</v>
      </c>
      <c r="V1" s="370" t="s">
        <v>176</v>
      </c>
      <c r="W1" s="370" t="s">
        <v>315</v>
      </c>
      <c r="X1" s="370" t="s">
        <v>107</v>
      </c>
      <c r="Y1" s="370" t="s">
        <v>249</v>
      </c>
      <c r="Z1" s="377"/>
      <c r="AA1" s="370" t="s">
        <v>144</v>
      </c>
      <c r="AB1" s="370"/>
      <c r="AC1" s="370" t="s">
        <v>12</v>
      </c>
      <c r="AD1" s="370" t="s">
        <v>13</v>
      </c>
      <c r="AE1" s="370" t="s">
        <v>25</v>
      </c>
      <c r="AF1" s="370" t="s">
        <v>10</v>
      </c>
      <c r="AG1" s="370" t="s">
        <v>108</v>
      </c>
      <c r="AH1" s="370" t="s">
        <v>109</v>
      </c>
      <c r="AI1" s="370" t="s">
        <v>15</v>
      </c>
      <c r="AJ1" s="370" t="s">
        <v>73</v>
      </c>
      <c r="AK1" s="370" t="s">
        <v>71</v>
      </c>
      <c r="AL1" s="370" t="s">
        <v>7</v>
      </c>
      <c r="AM1" s="370" t="s">
        <v>113</v>
      </c>
      <c r="AN1" s="370" t="s">
        <v>114</v>
      </c>
      <c r="AO1" s="370" t="s">
        <v>14</v>
      </c>
      <c r="AP1" s="370" t="s">
        <v>115</v>
      </c>
      <c r="AQ1" s="370" t="s">
        <v>20</v>
      </c>
      <c r="AR1" s="370"/>
      <c r="AS1" s="370" t="s">
        <v>11</v>
      </c>
      <c r="AT1" s="371" t="s">
        <v>92</v>
      </c>
      <c r="AU1" s="370" t="s">
        <v>187</v>
      </c>
      <c r="AV1" s="371"/>
      <c r="AW1" s="370"/>
      <c r="AX1" s="370"/>
      <c r="AY1" s="370"/>
      <c r="AZ1" s="370" t="s">
        <v>146</v>
      </c>
      <c r="BA1" s="370" t="s">
        <v>110</v>
      </c>
      <c r="BB1" s="370" t="s">
        <v>111</v>
      </c>
      <c r="BC1" s="370" t="s">
        <v>112</v>
      </c>
      <c r="BD1" s="370" t="s">
        <v>154</v>
      </c>
      <c r="BE1" s="324"/>
      <c r="BF1" s="370" t="s">
        <v>93</v>
      </c>
      <c r="BG1" s="370" t="s">
        <v>147</v>
      </c>
      <c r="BH1" s="370" t="s">
        <v>164</v>
      </c>
      <c r="BI1" s="325"/>
    </row>
    <row r="2" spans="1:61" ht="12.75" customHeight="1">
      <c r="A2" s="1318" t="s">
        <v>49</v>
      </c>
      <c r="B2" s="1317" t="s">
        <v>54</v>
      </c>
      <c r="C2" s="380">
        <f>SUM(COUNTIF('Plan MB'!$C5:$BE5,"Braunschweig")+COUNTIF('Plan WIW'!$C5:$AU5,"Braunschweig")+COUNTIF('Plan ET'!$C6:$AX6,"Braunschweig"))</f>
        <v>3</v>
      </c>
      <c r="D2" s="364">
        <f>SUM(COUNTIF('Plan MB'!$C5:$BE5,"Behn")+COUNTIF('Plan WIW'!$C5:$AU5,"Behn")+COUNTIF('Plan ET'!$C6:$BP6,"Behn"))</f>
        <v>0</v>
      </c>
      <c r="E2" s="381">
        <f>SUM(COUNTIF('Plan MB'!$C5:$BE5,"Roth")+COUNTIF('Plan WIW'!$C5:$AU5,"Roth")+COUNTIF('Plan ET'!$C6:$BP6,"Roth"))</f>
        <v>0</v>
      </c>
      <c r="F2" s="364">
        <f>SUM(COUNTIF('Plan MB'!$C5:$BE5,"Beugel")+COUNTIF('Plan WIW'!$C5:$AU5,"Beugel")+COUNTIF('Plan ET'!$C6:$BP6,"Beugel"))</f>
        <v>1</v>
      </c>
      <c r="G2" s="380">
        <f>SUM(COUNTIF('Plan MB'!$C5:$BE5,"Christ")+COUNTIF('Plan WIW'!$C5:$AU5,"Christ")+COUNTIF('Plan ET'!$C6:$BP6,"Christ"))</f>
        <v>2</v>
      </c>
      <c r="H2" s="381">
        <f>SUM(COUNTIF('Plan MB'!$C5:$BE5,"Kolev")+COUNTIF('Plan WIW'!$C5:$AU5,"Kolev")+COUNTIF('Plan ET'!$C6:$BP6,"Kolev"))</f>
        <v>0</v>
      </c>
      <c r="I2" s="381">
        <f>SUM(COUNTIF('Plan MB'!$C5:$BE5,"C.Behn")+COUNTIF('Plan WIW'!$C5:$AU5,"C.Behn")+COUNTIF('Plan ET'!$C6:$BP6,"C.Behn"))</f>
        <v>0</v>
      </c>
      <c r="J2" s="364">
        <f>SUM(COUNTIF('Plan MB'!$C5:$BE5,"Dorner-Reisel")+COUNTIF('Plan WIW'!$C5:$AU5,"Dorner-Reisel")+COUNTIF('Plan ET'!$C6:$BP6,"Dorner-Reisel"))</f>
        <v>1</v>
      </c>
      <c r="K2" s="381">
        <f>SUM(COUNTIF('Plan MB'!$C5:$BE5,"Pietzsch")+COUNTIF('Plan WIW'!$C5:$AU5,"Pietzsch")+COUNTIF('Plan ET'!$C6:$BP6,"Pietzsch"))</f>
        <v>0</v>
      </c>
      <c r="L2" s="380">
        <f>SUM(COUNTIF('Plan MB'!$C5:$BE5,"Seul")+COUNTIF('Plan WIW'!$C5:$AU5,"Seul")+COUNTIF('Plan ET'!$C6:$BP6,"Seul"))</f>
        <v>2</v>
      </c>
      <c r="M2" s="364">
        <f>SUM(COUNTIF('Plan MB'!$C5:$BE5,"Raßbach")+COUNTIF('Plan WIW'!$C5:$AU5,"Raßbach")+COUNTIF('Plan ET'!$C6:$BP6,"Raßbach"))</f>
        <v>0</v>
      </c>
      <c r="N2" s="364">
        <f>SUM(COUNTIF('Plan MB'!$C5:$BE5,"Vogel")+COUNTIF('Plan WIW'!$C5:$AU5,"Vogel")+COUNTIF('Plan ET'!$C6:$BP6,"Vogel"))</f>
        <v>0</v>
      </c>
      <c r="O2" s="364">
        <f>SUM(COUNTIF('Plan MB'!$C5:$BE5,"Weidner")+COUNTIF('Plan WIW'!$C5:$AU5,"Weidner")+COUNTIF('Plan ET'!$C6:$BP6,"Weidner"))</f>
        <v>0</v>
      </c>
      <c r="P2" s="364">
        <f>SUM(COUNTIF('Plan MB'!$C5:$BE5,"Schreiber")+COUNTIF('Plan WIW'!$C5:$AU5,"Schreiber")+COUNTIF('Plan ET'!$C6:$BP6,"Schreiber"))</f>
        <v>0</v>
      </c>
      <c r="Q2" s="381">
        <f>SUM(COUNTIF('Plan MB'!$C5:$BE5,"SM9")+COUNTIF('Plan WIW'!$C5:$AU5,"SM9")+COUNTIF('Plan ET'!$C6:$BP6,"SM9"))</f>
        <v>0</v>
      </c>
      <c r="R2" s="381">
        <f>SUM(COUNTIF('Plan MB'!$C5:$BE5,"Löser")+COUNTIF('Plan WIW'!$C5:$AU5,"Löser")+COUNTIF('Plan ET'!$C6:$BP6,"Löser"))</f>
        <v>0</v>
      </c>
      <c r="S2" s="381">
        <f>SUM(COUNTIF('Plan MB'!$C5:$BE5,"Römhild")+COUNTIF('Plan WIW'!$C5:$AU5,"Römhild")+COUNTIF('Plan ET'!$C6:$BD6,"Römhild"))</f>
        <v>0</v>
      </c>
      <c r="T2" s="364">
        <f>SUM(COUNTIF('Plan MB'!$C5:$BE5,"Kny")+COUNTIF('Plan WIW'!$C5:$AU5,"Kny")+COUNTIF('Plan ET'!$C6:$BD6,"Kny"))</f>
        <v>0</v>
      </c>
      <c r="U2" s="364">
        <f>SUM(COUNTIF('Plan MB'!$C5:$BE5,"Schrodt")+COUNTIF('Plan WIW'!$C5:$AU5,"Schrodt")+COUNTIF('Plan ET'!$C6:$BD6,"Schrodt"))</f>
        <v>0</v>
      </c>
      <c r="V2" s="364">
        <f>SUM(COUNTIF('Plan MB'!$C5:$BE5,"Albrecht")+COUNTIF('Plan WIW'!$C5:$AU5,"Albrecht")+COUNTIF('Plan ET'!$C6:$BD6,"Albrecht"))</f>
        <v>0</v>
      </c>
      <c r="W2" s="364">
        <f>SUM(COUNTIF('Plan MB'!$C5:$BE5,"Hornaff")+COUNTIF('Plan WIW'!$C5:$AU5,"Hornaff")+COUNTIF('Plan ET'!$C6:$BD6,"Hornaff"))</f>
        <v>0</v>
      </c>
      <c r="X2" s="364">
        <f>SUM(COUNTIF('Plan MB'!$C5:$BE5,"Wahrenberg")+COUNTIF('Plan WIW'!$C5:$AU5,"Wahrenberg")+COUNTIF('Plan ET'!E6:BD6,"Wahrenberg"))</f>
        <v>0</v>
      </c>
      <c r="Y2" s="364">
        <f>SUM(COUNTIF('Plan MB'!$C5:$BE5,"Orf")+COUNTIF('Plan WIW'!$C5:$AU5,"Orf")+COUNTIF('Plan ET'!F6:BE6,"Orf"))</f>
        <v>0</v>
      </c>
      <c r="Z2" s="324"/>
      <c r="AA2" s="364">
        <f>SUM(COUNTIF('Plan MB'!$C5:$BE5,"Bachmann")+COUNTIF('Plan WIW'!$C5:$AU5,"Bachmann")+COUNTIF('Plan ET'!$E6:$BD6,"Bachmann"))</f>
        <v>0</v>
      </c>
      <c r="AB2" s="364">
        <f>SUM(COUNTIF('Plan MB'!$C5:$BE5,"B.-Schmitt")+COUNTIF('Plan WIW'!$C5:$AU5,"B.-Schmitt")+COUNTIF('Plan ET'!$E6:$BD6,"B.-Schmitt"))</f>
        <v>0</v>
      </c>
      <c r="AC2" s="364">
        <f>SUM(COUNTIF('Plan MB'!$C5:$BE5,"Blancke")+COUNTIF('Plan WIW'!$C5:$AU5,"Blancke")+COUNTIF('Plan ET'!$E6:$BD6,"Blancke"))</f>
        <v>0</v>
      </c>
      <c r="AD2" s="364">
        <f>SUM(COUNTIF('Plan MB'!$C5:$BE5,"Dechant")+COUNTIF('Plan WIW'!$C5:$AU5,"Dechant")+COUNTIF('Plan ET'!$E6:BD6,"Dechant"))</f>
        <v>0</v>
      </c>
      <c r="AE2" s="364">
        <f>SUM(COUNTIF('Plan MB'!$C5:$BE5,"Fischer")+COUNTIF('Plan WIW'!$C5:$AU5,"Fischer")+COUNTIF('Plan ET'!$E6:$BD6,"Fischer"))</f>
        <v>1</v>
      </c>
      <c r="AF2" s="364">
        <f>SUM(COUNTIF('Plan MB'!$C5:$BE5,"Gratz")+COUNTIF('Plan WIW'!$C5:$AU5,"Gratz")+COUNTIF('Plan ET'!$E6:$BD6,"Gratz"))</f>
        <v>0</v>
      </c>
      <c r="AG2" s="364">
        <f>SUM(COUNTIF('Plan MB'!$C5:$BE5,"Grünler")+COUNTIF('Plan WIW'!$C5:$AU5,"Grünler")+COUNTIF('Plan ET'!$E6:$BD6,"Grünler"))</f>
        <v>0</v>
      </c>
      <c r="AH2" s="364">
        <f>SUM(COUNTIF('Plan MB'!$C5:$BE5,"Heinemann")+COUNTIF('Plan WIW'!$C5:$AU5,"Heinemann")+COUNTIF('Plan ET'!$E6:$BD6,"Heinemann"))</f>
        <v>0</v>
      </c>
      <c r="AI2" s="364">
        <f>SUM(COUNTIF('Plan MB'!$C5:$BE5,"Kamprath")+COUNTIF('Plan WIW'!$C5:$AU5,"Kamprath")+COUNTIF('Plan ET'!$E6:$BD6,"Kamprath"))</f>
        <v>0</v>
      </c>
      <c r="AJ2" s="364">
        <f>SUM(COUNTIF('Plan MB'!$C5:$BE5,"Kelber")+COUNTIF('Plan WIW'!$C5:$AU5,"Kelber")+COUNTIF('Plan ET'!$E6:$BD6,"Kelber"))</f>
        <v>0</v>
      </c>
      <c r="AK2" s="364">
        <f>SUM(COUNTIF('Plan MB'!$C5:$BE5,"Michelfeit")+COUNTIF('Plan WIW'!$C5:$AU5,"Michelfeit")+COUNTIF('Plan ET'!$E6:$BD6,"Michelfeit"))</f>
        <v>0</v>
      </c>
      <c r="AL2" s="364">
        <f>SUM(COUNTIF('Plan MB'!$C5:$BE5,"Müller")+COUNTIF('Plan WIW'!$C5:$AU5,"Müller")+COUNTIF('Plan ET'!$E6:$BD6,"Müller"))</f>
        <v>0</v>
      </c>
      <c r="AM2" s="364">
        <f>SUM(COUNTIF('Plan MB'!$C5:$BE5,"Roppel")+COUNTIF('Plan WIW'!$C5:$AU5,"Roppel")+COUNTIF('Plan ET'!$E6:$BD6,"Roppel"))</f>
        <v>0</v>
      </c>
      <c r="AN2" s="364">
        <f>SUM(COUNTIF('Plan MB'!$C5:$BE5,"Rozek")+COUNTIF('Plan WIW'!$C5:$AU5,"Rozek")+COUNTIF('Plan ET'!$E6:$BD6,"Rozek"))</f>
        <v>0</v>
      </c>
      <c r="AO2" s="364">
        <f>SUM(COUNTIF('Plan MB'!$C5:$BE5,"Schäfer")+COUNTIF('Plan WIW'!$C5:$AU5,"Schäfer")+COUNTIF('Plan ET'!$E6:$BD6,"Schäfer"))</f>
        <v>0</v>
      </c>
      <c r="AP2" s="364">
        <f>SUM(COUNTIF('Plan MB'!$C5:$BE5,"Schulz")+COUNTIF('Plan WIW'!$C5:$AU5,"Schulz")+COUNTIF('Plan ET'!$E6:$BD6,"Schulz"))</f>
        <v>0</v>
      </c>
      <c r="AQ2" s="364">
        <f>SUM(COUNTIF('Plan MB'!$C5:$BE5,"Svoboda")+COUNTIF('Plan WIW'!$C5:$AU5,"Svoboda")+COUNTIF('Plan ET'!$E6:$BD6,"Svoboda"))</f>
        <v>0</v>
      </c>
      <c r="AR2" s="364"/>
      <c r="AS2" s="364">
        <f>SUM(COUNTIF('Plan MB'!$C5:$BE5,"Kretzer")+COUNTIF('Plan WIW'!$C5:$AU5,"Kretzer")+COUNTIF('Plan ET'!$E6:$BD6,"Kretzer"))</f>
        <v>0</v>
      </c>
      <c r="AT2" s="364">
        <f>SUM(COUNTIF('Plan MB'!$C5:$BE5,"Mensch-Schäfer")+COUNTIF('Plan WIW'!$C5:$AU5,"Mensch-Schäfer")+COUNTIF('Plan ET'!$E6:$BD6,"Mensch-Schäfer"))</f>
        <v>0</v>
      </c>
      <c r="AU2" s="364">
        <f>SUM(COUNTIF('Plan MB'!$C5:$BE5,"Schmidt")+COUNTIF('Plan WIW'!$C5:$AU5,"Schmidt")+COUNTIF('Plan ET'!$E6:$BD6,"Schmidt"))</f>
        <v>0</v>
      </c>
      <c r="AV2" s="372"/>
      <c r="AW2" s="372"/>
      <c r="AX2" s="372"/>
      <c r="AY2" s="373"/>
      <c r="AZ2" s="373">
        <f>SUM(COUNTIF('Plan MB'!$C5:$BE5,"Brenn")+COUNTIF('Plan WIW'!$C5:$AU5,"Brenn")+COUNTIF('Plan ET'!$E6:$BD6,"Brenn"))</f>
        <v>0</v>
      </c>
      <c r="BA2" s="373">
        <f>SUM(COUNTIF('Plan MB'!$C5:$BE5,"Jakobi")+COUNTIF('Plan WIW'!$C5:$AU5,"Jakobi")+COUNTIF('Plan ET'!$E6:$BD6,"Jakobi"))</f>
        <v>0</v>
      </c>
      <c r="BB2" s="373">
        <f>SUM(COUNTIF('Plan MB'!$C5:$BE5,"Krause")+COUNTIF('Plan WIW'!$C5:$AU5,"Krause")+COUNTIF('Plan ET'!$E6:$BD6,"Krause"))</f>
        <v>0</v>
      </c>
      <c r="BC2" s="373">
        <f>SUM(COUNTIF('Plan MB'!$C5:$BE5,"Margraf")+COUNTIF('Plan WIW'!$C5:$AU5,"Margraf")+COUNTIF('Plan ET'!$E6:$BD6,"Margraf"))</f>
        <v>0</v>
      </c>
      <c r="BD2" s="373">
        <f>SUM(COUNTIF('Plan MB'!$C5:$BE5,"Tischer")+COUNTIF('Plan WIW'!$C5:$AU5,"Tischer")+COUNTIF('Plan ET'!$E6:$BD6,"Tischer"))</f>
        <v>0</v>
      </c>
      <c r="BE2" s="369"/>
      <c r="BF2" s="373">
        <f>SUM(COUNTIF('Plan MB'!$C5:$BE5,"Bagchi")+COUNTIF('Plan WIW'!$C5:$AU5,"Bagchi")+COUNTIF('Plan ET'!$E6:$BD6,"Bagchi"))</f>
        <v>0</v>
      </c>
      <c r="BG2" s="373">
        <f>SUM(COUNTIF('Plan MB'!$C5:$BE5,"Fr.Gratz")+COUNTIF('Plan WIW'!$C5:$AU5,"Fr.Gratz")+COUNTIF('Plan ET'!$E6:$BD6,"Fr.Gratz"))</f>
        <v>0</v>
      </c>
      <c r="BH2" s="373">
        <f>SUM(COUNTIF('Plan MB'!$C5:$BE5,"Fr.Müller")+COUNTIF('Plan WIW'!$C5:$AU5,"Fr.Müller")+COUNTIF('Plan ET'!$E6:$BD6,"Fr.Müller"))</f>
        <v>0</v>
      </c>
      <c r="BI2" s="325"/>
    </row>
    <row r="3" spans="1:61" ht="12.75" customHeight="1">
      <c r="A3" s="1318"/>
      <c r="B3" s="1317"/>
      <c r="C3" s="364">
        <f>SUM(COUNTIF('Plan MB'!$C6:$BE6,"Braunschweig")+COUNTIF('Plan WIW'!$C6:$AU6,"Braunschweig")+COUNTIF('Plan ET'!$C7:$AX7,"Braunschweig"))</f>
        <v>0</v>
      </c>
      <c r="D3" s="364">
        <f>SUM(COUNTIF('Plan MB'!$C6:$BE6,"Behn")+COUNTIF('Plan WIW'!$C6:$AU6,"Behn")+COUNTIF('Plan ET'!$C7:$BP7,"Behn"))</f>
        <v>2</v>
      </c>
      <c r="E3" s="381">
        <f>SUM(COUNTIF('Plan MB'!$C6:$BE6,"Roth")+COUNTIF('Plan WIW'!$C6:$AU6,"Roth")+COUNTIF('Plan ET'!$C7:$BP7,"Roth"))</f>
        <v>0</v>
      </c>
      <c r="F3" s="364">
        <f>SUM(COUNTIF('Plan MB'!$C6:$BE6,"Beugel")+COUNTIF('Plan WIW'!$C6:$AU6,"Beugel")+COUNTIF('Plan ET'!$C7:$BP7,"Beugel"))</f>
        <v>0</v>
      </c>
      <c r="G3" s="364">
        <f>SUM(COUNTIF('Plan MB'!$C6:$BE6,"Christ")+COUNTIF('Plan WIW'!$C6:$AU6,"Christ")+COUNTIF('Plan ET'!$C7:$BP7,"Christ"))</f>
        <v>0</v>
      </c>
      <c r="H3" s="381">
        <f>SUM(COUNTIF('Plan MB'!$C6:$BE6,"Kolev")+COUNTIF('Plan WIW'!$C6:$AU6,"Kolev")+COUNTIF('Plan ET'!$C7:$BP7,"Kolev"))</f>
        <v>0</v>
      </c>
      <c r="I3" s="381">
        <f>SUM(COUNTIF('Plan MB'!$C6:$BE6,"C.Behn")+COUNTIF('Plan WIW'!$C6:$AU6,"C.Behn")+COUNTIF('Plan ET'!$C7:$BP7,"C.Behn"))</f>
        <v>0</v>
      </c>
      <c r="J3" s="364">
        <f>SUM(COUNTIF('Plan MB'!$C6:$BE6,"Dorner-Reisel")+COUNTIF('Plan WIW'!$C6:$AU6,"Dorner-Reisel")+COUNTIF('Plan ET'!$C7:$BP7,"Dorner-Reisel"))</f>
        <v>0</v>
      </c>
      <c r="K3" s="381">
        <f>SUM(COUNTIF('Plan MB'!$C6:$BE6,"Pietzsch")+COUNTIF('Plan WIW'!$C6:$AU6,"Pietzsch")+COUNTIF('Plan ET'!$C7:$BP7,"Pietzsch"))</f>
        <v>0</v>
      </c>
      <c r="L3" s="364">
        <f>SUM(COUNTIF('Plan MB'!$C6:$BE6,"Seul")+COUNTIF('Plan WIW'!$C6:$AU6,"Seul")+COUNTIF('Plan ET'!$C7:$BP7,"Seul"))</f>
        <v>0</v>
      </c>
      <c r="M3" s="364">
        <f>SUM(COUNTIF('Plan MB'!$C6:$BE6,"Raßbach")+COUNTIF('Plan WIW'!$C6:$AU6,"Raßbach")+COUNTIF('Plan ET'!$C7:$BP7,"Raßbach"))</f>
        <v>0</v>
      </c>
      <c r="N3" s="364">
        <f>SUM(COUNTIF('Plan MB'!$C6:$BE6,"Vogel")+COUNTIF('Plan WIW'!$C6:$AU6,"Vogel")+COUNTIF('Plan ET'!$C7:$BP7,"Vogel"))</f>
        <v>0</v>
      </c>
      <c r="O3" s="364">
        <f>SUM(COUNTIF('Plan MB'!$C6:$BE6,"Weidner")+COUNTIF('Plan WIW'!$C6:$AU6,"Weidner")+COUNTIF('Plan ET'!$C7:$BP7,"Weidner"))</f>
        <v>0</v>
      </c>
      <c r="P3" s="364">
        <f>SUM(COUNTIF('Plan MB'!$C6:$BE6,"Schreiber")+COUNTIF('Plan WIW'!$C6:$AU6,"Schreiber")+COUNTIF('Plan ET'!$C7:$BP7,"Schreiber"))</f>
        <v>0</v>
      </c>
      <c r="Q3" s="381">
        <f>SUM(COUNTIF('Plan MB'!$C6:$BE6,"SM9")+COUNTIF('Plan WIW'!$C6:$AU6,"SM9")+COUNTIF('Plan ET'!$C7:$BP7,"SM9"))</f>
        <v>0</v>
      </c>
      <c r="R3" s="381">
        <f>SUM(COUNTIF('Plan MB'!$C6:$BE6,"Löser")+COUNTIF('Plan WIW'!$C6:$AU6,"Löser")+COUNTIF('Plan ET'!$C7:$BP7,"Löser"))</f>
        <v>0</v>
      </c>
      <c r="S3" s="381">
        <f>SUM(COUNTIF('Plan MB'!$C6:$BE6,"Römhild")+COUNTIF('Plan WIW'!$C6:$AU6,"Römhild")+COUNTIF('Plan ET'!$C7:$BD7,"Römhild"))</f>
        <v>0</v>
      </c>
      <c r="T3" s="364">
        <f>SUM(COUNTIF('Plan MB'!$C6:$BE6,"Kny")+COUNTIF('Plan WIW'!$C6:$AU6,"Kny")+COUNTIF('Plan ET'!$C7:$BD7,"Kny"))</f>
        <v>0</v>
      </c>
      <c r="U3" s="364">
        <f>SUM(COUNTIF('Plan MB'!$C6:$BE6,"Schrodt")+COUNTIF('Plan WIW'!$C6:$AU6,"Schrodt")+COUNTIF('Plan ET'!$C7:$BD7,"Schrodt"))</f>
        <v>0</v>
      </c>
      <c r="V3" s="364">
        <f>SUM(COUNTIF('Plan MB'!$C6:$BE6,"Albrecht")+COUNTIF('Plan WIW'!$C6:$AU6,"Albrecht")+COUNTIF('Plan ET'!$C7:$BD7,"Albrecht"))</f>
        <v>1</v>
      </c>
      <c r="W3" s="364">
        <f>SUM(COUNTIF('Plan MB'!$C6:$BE6,"Hornaff")+COUNTIF('Plan WIW'!$C6:$AU6,"Hornaff")+COUNTIF('Plan ET'!$C7:$BD7,"Hornaff"))</f>
        <v>0</v>
      </c>
      <c r="X3" s="364">
        <f>SUM(COUNTIF('Plan MB'!$C6:$BE6,"Wahrenberg")+COUNTIF('Plan WIW'!$C6:$AU6,"Wahrenberg")+COUNTIF('Plan ET'!E7:BD7,"Wahrenberg"))</f>
        <v>0</v>
      </c>
      <c r="Y3" s="364">
        <f>SUM(COUNTIF('Plan MB'!$C6:$BE6,"Orf")+COUNTIF('Plan WIW'!$C6:$AU6,"Orf")+COUNTIF('Plan ET'!F7:BE7,"Orf"))</f>
        <v>0</v>
      </c>
      <c r="Z3" s="324"/>
      <c r="AA3" s="364">
        <f>SUM(COUNTIF('Plan MB'!$C6:$BE6,"Bachmann")+COUNTIF('Plan WIW'!$C6:$AU6,"Bachmann")+COUNTIF('Plan ET'!$E7:$BD7,"Bachmann"))</f>
        <v>0</v>
      </c>
      <c r="AB3" s="364">
        <f>SUM(COUNTIF('Plan MB'!$C6:$BE6,"B.-Schmitt")+COUNTIF('Plan WIW'!$C6:$AU6,"B.-Schmitt")+COUNTIF('Plan ET'!$E7:$BD7,"B.-Schmitt"))</f>
        <v>0</v>
      </c>
      <c r="AC3" s="364">
        <f>SUM(COUNTIF('Plan MB'!$C6:$BE6,"Blancke")+COUNTIF('Plan WIW'!$C6:$AU6,"Blancke")+COUNTIF('Plan ET'!$E7:$BD7,"Blancke"))</f>
        <v>0</v>
      </c>
      <c r="AD3" s="364">
        <f>SUM(COUNTIF('Plan MB'!$C6:$BE6,"Dechant")+COUNTIF('Plan WIW'!$C6:$AU6,"Dechant")+COUNTIF('Plan ET'!$E7:BD7,"Dechant"))</f>
        <v>0</v>
      </c>
      <c r="AE3" s="364">
        <f>SUM(COUNTIF('Plan MB'!$C6:$BE6,"Fischer")+COUNTIF('Plan WIW'!$C6:$AU6,"Fischer")+COUNTIF('Plan ET'!$E7:$BD7,"Fischer"))</f>
        <v>0</v>
      </c>
      <c r="AF3" s="364">
        <f>SUM(COUNTIF('Plan MB'!$C6:$BE6,"Gratz")+COUNTIF('Plan WIW'!$C6:$AU6,"Gratz")+COUNTIF('Plan ET'!$E7:$BD7,"Gratz"))</f>
        <v>0</v>
      </c>
      <c r="AG3" s="364">
        <f>SUM(COUNTIF('Plan MB'!$C6:$BE6,"Grünler")+COUNTIF('Plan WIW'!$C6:$AU6,"Grünler")+COUNTIF('Plan ET'!$E7:$BD7,"Grünler"))</f>
        <v>0</v>
      </c>
      <c r="AH3" s="364">
        <f>SUM(COUNTIF('Plan MB'!$C6:$BE6,"Heinemann")+COUNTIF('Plan WIW'!$C6:$AU6,"Heinemann")+COUNTIF('Plan ET'!$E7:$BD7,"Heinemann"))</f>
        <v>0</v>
      </c>
      <c r="AI3" s="364">
        <f>SUM(COUNTIF('Plan MB'!$C6:$BE6,"Kamprath")+COUNTIF('Plan WIW'!$C6:$AU6,"Kamprath")+COUNTIF('Plan ET'!$E7:$BD7,"Kamprath"))</f>
        <v>0</v>
      </c>
      <c r="AJ3" s="364">
        <f>SUM(COUNTIF('Plan MB'!$C6:$BE6,"Kelber")+COUNTIF('Plan WIW'!$C6:$AU6,"Kelber")+COUNTIF('Plan ET'!$E7:$BD7,"Kelber"))</f>
        <v>0</v>
      </c>
      <c r="AK3" s="364">
        <f>SUM(COUNTIF('Plan MB'!$C6:$BE6,"Michelfeit")+COUNTIF('Plan WIW'!$C6:$AU6,"Michelfeit")+COUNTIF('Plan ET'!$E7:$BD7,"Michelfeit"))</f>
        <v>0</v>
      </c>
      <c r="AL3" s="364">
        <f>SUM(COUNTIF('Plan MB'!$C6:$BE6,"Müller")+COUNTIF('Plan WIW'!$C6:$AU6,"Müller")+COUNTIF('Plan ET'!$E7:$BD7,"Müller"))</f>
        <v>0</v>
      </c>
      <c r="AM3" s="364">
        <f>SUM(COUNTIF('Plan MB'!$C6:$BE6,"Roppel")+COUNTIF('Plan WIW'!$C6:$AU6,"Roppel")+COUNTIF('Plan ET'!$E7:$BD7,"Roppel"))</f>
        <v>0</v>
      </c>
      <c r="AN3" s="364">
        <f>SUM(COUNTIF('Plan MB'!$C6:$BE6,"Rozek")+COUNTIF('Plan WIW'!$C6:$AU6,"Rozek")+COUNTIF('Plan ET'!$E7:$BD7,"Rozek"))</f>
        <v>0</v>
      </c>
      <c r="AO3" s="364">
        <f>SUM(COUNTIF('Plan MB'!$C6:$BE6,"Schäfer")+COUNTIF('Plan WIW'!$C6:$AU6,"Schäfer")+COUNTIF('Plan ET'!$E7:$BD7,"Schäfer"))</f>
        <v>0</v>
      </c>
      <c r="AP3" s="364">
        <f>SUM(COUNTIF('Plan MB'!$C6:$BE6,"Schulz")+COUNTIF('Plan WIW'!$C6:$AU6,"Schulz")+COUNTIF('Plan ET'!$E7:$BD7,"Schulz"))</f>
        <v>0</v>
      </c>
      <c r="AQ3" s="364">
        <f>SUM(COUNTIF('Plan MB'!$C6:$BE6,"Svoboda")+COUNTIF('Plan WIW'!$C6:$AU6,"Svoboda")+COUNTIF('Plan ET'!$E7:$BD7,"Svoboda"))</f>
        <v>0</v>
      </c>
      <c r="AR3" s="364"/>
      <c r="AS3" s="364">
        <f>SUM(COUNTIF('Plan MB'!$C6:$BE6,"Kretzer")+COUNTIF('Plan WIW'!$C6:$AU6,"Kretzer")+COUNTIF('Plan ET'!$E7:$BD7,"Kretzer"))</f>
        <v>0</v>
      </c>
      <c r="AT3" s="364">
        <f>SUM(COUNTIF('Plan MB'!$C6:$BE6,"Mensch-Schäfer")+COUNTIF('Plan WIW'!$C6:$AU6,"Mensch-Schäfer")+COUNTIF('Plan ET'!$E7:$BD7,"Mensch-Schäfer"))</f>
        <v>0</v>
      </c>
      <c r="AU3" s="364">
        <f>SUM(COUNTIF('Plan MB'!$C6:$BE6,"Schmidt")+COUNTIF('Plan WIW'!$C6:$AU6,"Schmidt")+COUNTIF('Plan ET'!$E7:$BD7,"Schmidt"))</f>
        <v>0</v>
      </c>
      <c r="AV3" s="372"/>
      <c r="AW3" s="372"/>
      <c r="AX3" s="372"/>
      <c r="AY3" s="373"/>
      <c r="AZ3" s="373">
        <f>SUM(COUNTIF('Plan MB'!$C6:$BE6,"Brenn")+COUNTIF('Plan WIW'!$C6:$AU6,"Brenn")+COUNTIF('Plan ET'!$E7:$BD7,"Brenn"))</f>
        <v>0</v>
      </c>
      <c r="BA3" s="373">
        <f>SUM(COUNTIF('Plan MB'!$C6:$BE6,"Jakobi")+COUNTIF('Plan WIW'!$C6:$AU6,"Jakobi")+COUNTIF('Plan ET'!$E7:$BD7,"Jakobi"))</f>
        <v>0</v>
      </c>
      <c r="BB3" s="373">
        <f>SUM(COUNTIF('Plan MB'!$C6:$BE6,"Krause")+COUNTIF('Plan WIW'!$C6:$AU6,"Krause")+COUNTIF('Plan ET'!$E7:$BD7,"Krause"))</f>
        <v>0</v>
      </c>
      <c r="BC3" s="373">
        <f>SUM(COUNTIF('Plan MB'!$C6:$BE6,"Margraf")+COUNTIF('Plan WIW'!$C6:$AU6,"Margraf")+COUNTIF('Plan ET'!$E7:$BD7,"Margraf"))</f>
        <v>0</v>
      </c>
      <c r="BD3" s="373">
        <f>SUM(COUNTIF('Plan MB'!$C6:$BE6,"Tischer")+COUNTIF('Plan WIW'!$C6:$AU6,"Tischer")+COUNTIF('Plan ET'!$E7:$BD7,"Tischer"))</f>
        <v>0</v>
      </c>
      <c r="BE3" s="369"/>
      <c r="BF3" s="373">
        <f>SUM(COUNTIF('Plan MB'!$C6:$BE6,"Bagchi")+COUNTIF('Plan WIW'!$C6:$AU6,"Bagchi")+COUNTIF('Plan ET'!$E7:$BD7,"Bagchi"))</f>
        <v>0</v>
      </c>
      <c r="BG3" s="373">
        <f>SUM(COUNTIF('Plan MB'!$C6:$BE6,"Fr.Gratz")+COUNTIF('Plan WIW'!$C6:$AU6,"Fr.Gratz")+COUNTIF('Plan ET'!$E7:$BD7,"Fr.Gratz"))</f>
        <v>0</v>
      </c>
      <c r="BH3" s="373">
        <f>SUM(COUNTIF('Plan MB'!$C6:$BE6,"Fr.Müller")+COUNTIF('Plan WIW'!$C6:$AU6,"Fr.Müller")+COUNTIF('Plan ET'!$E7:$BD7,"Fr.Müller"))</f>
        <v>0</v>
      </c>
      <c r="BI3" s="325"/>
    </row>
    <row r="4" spans="1:61" s="215" customFormat="1" ht="12.75" customHeight="1">
      <c r="A4" s="1318"/>
      <c r="B4" s="1317"/>
      <c r="C4" s="364">
        <f>SUM(COUNTIF('Plan MB'!$C7:$BE7,"Braunschweig")+COUNTIF('Plan WIW'!$C7:$AU7,"Braunschweig")+COUNTIF('Plan ET'!$C8:$AX8,"Braunschweig"))</f>
        <v>0</v>
      </c>
      <c r="D4" s="364">
        <f>SUM(COUNTIF('Plan MB'!$C7:$BE7,"Behn")+COUNTIF('Plan WIW'!$C7:$AU7,"Behn")+COUNTIF('Plan ET'!$C8:$BP8,"Behn"))</f>
        <v>0</v>
      </c>
      <c r="E4" s="381">
        <f>SUM(COUNTIF('Plan MB'!$C7:$BE7,"Roth")+COUNTIF('Plan WIW'!$C7:$AU7,"Roth")+COUNTIF('Plan ET'!$C8:$BP8,"Roth"))</f>
        <v>0</v>
      </c>
      <c r="F4" s="364">
        <f>SUM(COUNTIF('Plan MB'!$C7:$BE7,"Beugel")+COUNTIF('Plan WIW'!$C7:$AU7,"Beugel")+COUNTIF('Plan ET'!$C8:$BP8,"Beugel"))</f>
        <v>0</v>
      </c>
      <c r="G4" s="364">
        <f>SUM(COUNTIF('Plan MB'!$C7:$BE7,"Christ")+COUNTIF('Plan WIW'!$C7:$AU7,"Christ")+COUNTIF('Plan ET'!$C8:$BP8,"Christ"))</f>
        <v>0</v>
      </c>
      <c r="H4" s="381">
        <f>SUM(COUNTIF('Plan MB'!$C7:$BE7,"Kolev")+COUNTIF('Plan WIW'!$C7:$AU7,"Kolev")+COUNTIF('Plan ET'!$C8:$BP8,"Kolev"))</f>
        <v>0</v>
      </c>
      <c r="I4" s="381">
        <f>SUM(COUNTIF('Plan MB'!$C7:$BE7,"C.Behn")+COUNTIF('Plan WIW'!$C7:$AU7,"C.Behn")+COUNTIF('Plan ET'!$C8:$BP8,"C.Behn"))</f>
        <v>0</v>
      </c>
      <c r="J4" s="364">
        <f>SUM(COUNTIF('Plan MB'!$C7:$BE7,"Dorner-Reisel")+COUNTIF('Plan WIW'!$C7:$AU7,"Dorner-Reisel")+COUNTIF('Plan ET'!$C8:$BP8,"Dorner-Reisel"))</f>
        <v>0</v>
      </c>
      <c r="K4" s="381">
        <f>SUM(COUNTIF('Plan MB'!$C7:$BE7,"Pietzsch")+COUNTIF('Plan WIW'!$C7:$AU7,"Pietzsch")+COUNTIF('Plan ET'!$C8:$BP8,"Pietzsch"))</f>
        <v>0</v>
      </c>
      <c r="L4" s="364">
        <f>SUM(COUNTIF('Plan MB'!$C7:$BE7,"Seul")+COUNTIF('Plan WIW'!$C7:$AU7,"Seul")+COUNTIF('Plan ET'!$C8:$BP8,"Seul"))</f>
        <v>0</v>
      </c>
      <c r="M4" s="364">
        <f>SUM(COUNTIF('Plan MB'!$C7:$BE7,"Raßbach")+COUNTIF('Plan WIW'!$C7:$AU7,"Raßbach")+COUNTIF('Plan ET'!$C8:$BP8,"Raßbach"))</f>
        <v>0</v>
      </c>
      <c r="N4" s="364">
        <f>SUM(COUNTIF('Plan MB'!$C7:$BE7,"Vogel")+COUNTIF('Plan WIW'!$C7:$AU7,"Vogel")+COUNTIF('Plan ET'!$C8:$BP8,"Vogel"))</f>
        <v>0</v>
      </c>
      <c r="O4" s="364">
        <f>SUM(COUNTIF('Plan MB'!$C7:$BE7,"Weidner")+COUNTIF('Plan WIW'!$C7:$AU7,"Weidner")+COUNTIF('Plan ET'!$C8:$BP8,"Weidner"))</f>
        <v>0</v>
      </c>
      <c r="P4" s="364">
        <f>SUM(COUNTIF('Plan MB'!$C7:$BE7,"Schreiber")+COUNTIF('Plan WIW'!$C7:$AU7,"Schreiber")+COUNTIF('Plan ET'!$C8:$BP8,"Schreiber"))</f>
        <v>0</v>
      </c>
      <c r="Q4" s="381">
        <f>SUM(COUNTIF('Plan MB'!$C7:$BE7,"SM9")+COUNTIF('Plan WIW'!$C7:$AU7,"SM9")+COUNTIF('Plan ET'!$C8:$BP8,"SM9"))</f>
        <v>0</v>
      </c>
      <c r="R4" s="381">
        <f>SUM(COUNTIF('Plan MB'!$C7:$BE7,"Löser")+COUNTIF('Plan WIW'!$C7:$AU7,"Löser")+COUNTIF('Plan ET'!$C8:$BP8,"Löser"))</f>
        <v>0</v>
      </c>
      <c r="S4" s="381">
        <f>SUM(COUNTIF('Plan MB'!$C7:$BE7,"Römhild")+COUNTIF('Plan WIW'!$C7:$AU7,"Römhild")+COUNTIF('Plan ET'!$C8:$BD8,"Römhild"))</f>
        <v>1</v>
      </c>
      <c r="T4" s="364">
        <f>SUM(COUNTIF('Plan MB'!$C7:$BE7,"Kny")+COUNTIF('Plan WIW'!$C7:$AU7,"Kny")+COUNTIF('Plan ET'!$C8:$BD8,"Kny"))</f>
        <v>0</v>
      </c>
      <c r="U4" s="364">
        <f>SUM(COUNTIF('Plan MB'!$C7:$BE7,"Schrodt")+COUNTIF('Plan WIW'!$C7:$AU7,"Schrodt")+COUNTIF('Plan ET'!$C8:$BD8,"Schrodt"))</f>
        <v>0</v>
      </c>
      <c r="V4" s="364">
        <f>SUM(COUNTIF('Plan MB'!$C7:$BE7,"Albrecht")+COUNTIF('Plan WIW'!$C7:$AU7,"Albrecht")+COUNTIF('Plan ET'!$C8:$BD8,"Albrecht"))</f>
        <v>0</v>
      </c>
      <c r="W4" s="364">
        <f>SUM(COUNTIF('Plan MB'!$C7:$BE7,"Hornaff")+COUNTIF('Plan WIW'!$C7:$AU7,"Hornaff")+COUNTIF('Plan ET'!$C8:$BD8,"Hornaff"))</f>
        <v>0</v>
      </c>
      <c r="X4" s="364">
        <f>SUM(COUNTIF('Plan MB'!$C7:$BE7,"Wahrenberg")+COUNTIF('Plan WIW'!$C7:$AU7,"Wahrenberg")+COUNTIF('Plan ET'!E8:BD8,"Wahrenberg"))</f>
        <v>0</v>
      </c>
      <c r="Y4" s="364">
        <f>SUM(COUNTIF('Plan MB'!$C7:$BE7,"Orf")+COUNTIF('Plan WIW'!$C7:$AU7,"Orf")+COUNTIF('Plan ET'!F8:BE8,"Orf"))</f>
        <v>0</v>
      </c>
      <c r="Z4" s="324"/>
      <c r="AA4" s="364">
        <f>SUM(COUNTIF('Plan MB'!$C7:$BE7,"Bachmann")+COUNTIF('Plan WIW'!$C7:$AU7,"Bachmann")+COUNTIF('Plan ET'!$E8:$BD8,"Bachmann"))</f>
        <v>0</v>
      </c>
      <c r="AB4" s="364">
        <f>SUM(COUNTIF('Plan MB'!$C7:$BE7,"B.-Schmitt")+COUNTIF('Plan WIW'!$C7:$AU7,"B.-Schmitt")+COUNTIF('Plan ET'!$E8:$BD8,"B.-Schmitt"))</f>
        <v>0</v>
      </c>
      <c r="AC4" s="364">
        <f>SUM(COUNTIF('Plan MB'!$C7:$BE7,"Blancke")+COUNTIF('Plan WIW'!$C7:$AU7,"Blancke")+COUNTIF('Plan ET'!$E8:$BD8,"Blancke"))</f>
        <v>0</v>
      </c>
      <c r="AD4" s="364">
        <f>SUM(COUNTIF('Plan MB'!$C7:$BE7,"Dechant")+COUNTIF('Plan WIW'!$C7:$AU7,"Dechant")+COUNTIF('Plan ET'!$E8:BD8,"Dechant"))</f>
        <v>0</v>
      </c>
      <c r="AE4" s="364">
        <f>SUM(COUNTIF('Plan MB'!$C7:$BE7,"Fischer")+COUNTIF('Plan WIW'!$C7:$AU7,"Fischer")+COUNTIF('Plan ET'!$E8:$BD8,"Fischer"))</f>
        <v>0</v>
      </c>
      <c r="AF4" s="364">
        <f>SUM(COUNTIF('Plan MB'!$C7:$BE7,"Gratz")+COUNTIF('Plan WIW'!$C7:$AU7,"Gratz")+COUNTIF('Plan ET'!$E8:$BD8,"Gratz"))</f>
        <v>0</v>
      </c>
      <c r="AG4" s="364">
        <f>SUM(COUNTIF('Plan MB'!$C7:$BE7,"Grünler")+COUNTIF('Plan WIW'!$C7:$AU7,"Grünler")+COUNTIF('Plan ET'!$E8:$BD8,"Grünler"))</f>
        <v>0</v>
      </c>
      <c r="AH4" s="364">
        <f>SUM(COUNTIF('Plan MB'!$C7:$BE7,"Heinemann")+COUNTIF('Plan WIW'!$C7:$AU7,"Heinemann")+COUNTIF('Plan ET'!$E8:$BD8,"Heinemann"))</f>
        <v>0</v>
      </c>
      <c r="AI4" s="364">
        <f>SUM(COUNTIF('Plan MB'!$C7:$BE7,"Kamprath")+COUNTIF('Plan WIW'!$C7:$AU7,"Kamprath")+COUNTIF('Plan ET'!$E8:$BD8,"Kamprath"))</f>
        <v>0</v>
      </c>
      <c r="AJ4" s="364">
        <f>SUM(COUNTIF('Plan MB'!$C7:$BE7,"Kelber")+COUNTIF('Plan WIW'!$C7:$AU7,"Kelber")+COUNTIF('Plan ET'!$E8:$BD8,"Kelber"))</f>
        <v>0</v>
      </c>
      <c r="AK4" s="364">
        <f>SUM(COUNTIF('Plan MB'!$C7:$BE7,"Michelfeit")+COUNTIF('Plan WIW'!$C7:$AU7,"Michelfeit")+COUNTIF('Plan ET'!$E8:$BD8,"Michelfeit"))</f>
        <v>0</v>
      </c>
      <c r="AL4" s="364">
        <f>SUM(COUNTIF('Plan MB'!$C7:$BE7,"Müller")+COUNTIF('Plan WIW'!$C7:$AU7,"Müller")+COUNTIF('Plan ET'!$E8:$BD8,"Müller"))</f>
        <v>0</v>
      </c>
      <c r="AM4" s="364">
        <f>SUM(COUNTIF('Plan MB'!$C7:$BE7,"Roppel")+COUNTIF('Plan WIW'!$C7:$AU7,"Roppel")+COUNTIF('Plan ET'!$E8:$BD8,"Roppel"))</f>
        <v>0</v>
      </c>
      <c r="AN4" s="364">
        <f>SUM(COUNTIF('Plan MB'!$C7:$BE7,"Rozek")+COUNTIF('Plan WIW'!$C7:$AU7,"Rozek")+COUNTIF('Plan ET'!$E8:$BD8,"Rozek"))</f>
        <v>0</v>
      </c>
      <c r="AO4" s="364">
        <f>SUM(COUNTIF('Plan MB'!$C7:$BE7,"Schäfer")+COUNTIF('Plan WIW'!$C7:$AU7,"Schäfer")+COUNTIF('Plan ET'!$E8:$BD8,"Schäfer"))</f>
        <v>0</v>
      </c>
      <c r="AP4" s="364">
        <f>SUM(COUNTIF('Plan MB'!$C7:$BE7,"Schulz")+COUNTIF('Plan WIW'!$C7:$AU7,"Schulz")+COUNTIF('Plan ET'!$E8:$BD8,"Schulz"))</f>
        <v>0</v>
      </c>
      <c r="AQ4" s="364">
        <f>SUM(COUNTIF('Plan MB'!$C7:$BE7,"Svoboda")+COUNTIF('Plan WIW'!$C7:$AU7,"Svoboda")+COUNTIF('Plan ET'!$E8:$BD8,"Svoboda"))</f>
        <v>0</v>
      </c>
      <c r="AR4" s="364"/>
      <c r="AS4" s="364">
        <f>SUM(COUNTIF('Plan MB'!$C7:$BE7,"Kretzer")+COUNTIF('Plan WIW'!$C7:$AU7,"Kretzer")+COUNTIF('Plan ET'!$E8:$BD8,"Kretzer"))</f>
        <v>0</v>
      </c>
      <c r="AT4" s="364">
        <f>SUM(COUNTIF('Plan MB'!$C7:$BE7,"Mensch-Schäfer")+COUNTIF('Plan WIW'!$C7:$AU7,"Mensch-Schäfer")+COUNTIF('Plan ET'!$E8:$BD8,"Mensch-Schäfer"))</f>
        <v>0</v>
      </c>
      <c r="AU4" s="364">
        <f>SUM(COUNTIF('Plan MB'!$C7:$BE7,"Schmidt")+COUNTIF('Plan WIW'!$C7:$AU7,"Schmidt")+COUNTIF('Plan ET'!$E8:$BD8,"Schmidt"))</f>
        <v>0</v>
      </c>
      <c r="AV4" s="372"/>
      <c r="AW4" s="372"/>
      <c r="AX4" s="372"/>
      <c r="AY4" s="373"/>
      <c r="AZ4" s="373">
        <f>SUM(COUNTIF('Plan MB'!$C7:$BE7,"Brenn")+COUNTIF('Plan WIW'!$C7:$AU7,"Brenn")+COUNTIF('Plan ET'!$E8:$BD8,"Brenn"))</f>
        <v>0</v>
      </c>
      <c r="BA4" s="373">
        <f>SUM(COUNTIF('Plan MB'!$C7:$BE7,"Jakobi")+COUNTIF('Plan WIW'!$C7:$AU7,"Jakobi")+COUNTIF('Plan ET'!$E8:$BD8,"Jakobi"))</f>
        <v>0</v>
      </c>
      <c r="BB4" s="373">
        <f>SUM(COUNTIF('Plan MB'!$C7:$BE7,"Krause")+COUNTIF('Plan WIW'!$C7:$AU7,"Krause")+COUNTIF('Plan ET'!$E8:$BD8,"Krause"))</f>
        <v>0</v>
      </c>
      <c r="BC4" s="373">
        <f>SUM(COUNTIF('Plan MB'!$C7:$BE7,"Margraf")+COUNTIF('Plan WIW'!$C7:$AU7,"Margraf")+COUNTIF('Plan ET'!$E8:$BD8,"Margraf"))</f>
        <v>0</v>
      </c>
      <c r="BD4" s="373">
        <f>SUM(COUNTIF('Plan MB'!$C7:$BE7,"Tischer")+COUNTIF('Plan WIW'!$C7:$AU7,"Tischer")+COUNTIF('Plan ET'!$E8:$BD8,"Tischer"))</f>
        <v>0</v>
      </c>
      <c r="BE4" s="369"/>
      <c r="BF4" s="373">
        <f>SUM(COUNTIF('Plan MB'!$C7:$BE7,"Bagchi")+COUNTIF('Plan WIW'!$C7:$AU7,"Bagchi")+COUNTIF('Plan ET'!$E8:$BD8,"Bagchi"))</f>
        <v>0</v>
      </c>
      <c r="BG4" s="373">
        <f>SUM(COUNTIF('Plan MB'!$C7:$BE7,"Fr.Gratz")+COUNTIF('Plan WIW'!$C7:$AU7,"Fr.Gratz")+COUNTIF('Plan ET'!$E8:$BD8,"Fr.Gratz"))</f>
        <v>0</v>
      </c>
      <c r="BH4" s="373">
        <f>SUM(COUNTIF('Plan MB'!$C7:$BE7,"Fr.Müller")+COUNTIF('Plan WIW'!$C7:$AU7,"Fr.Müller")+COUNTIF('Plan ET'!$E8:$BD8,"Fr.Müller"))</f>
        <v>0</v>
      </c>
      <c r="BI4" s="325"/>
    </row>
    <row r="5" spans="1:61" ht="12.75" customHeight="1">
      <c r="A5" s="1318"/>
      <c r="B5" s="1317"/>
      <c r="C5" s="364">
        <f>SUM(COUNTIF('Plan MB'!$C8:$BE8,"Braunschweig")+COUNTIF('Plan WIW'!$C8:$AU8,"Braunschweig")+COUNTIF('Plan ET'!$C9:$AX9,"Braunschweig"))</f>
        <v>0</v>
      </c>
      <c r="D5" s="364">
        <f>SUM(COUNTIF('Plan MB'!$C8:$BE8,"Behn")+COUNTIF('Plan WIW'!$C8:$AU8,"Behn")+COUNTIF('Plan ET'!$C9:$BP9,"Behn"))</f>
        <v>0</v>
      </c>
      <c r="E5" s="381">
        <f>SUM(COUNTIF('Plan MB'!$C8:$BE8,"Roth")+COUNTIF('Plan WIW'!$C8:$AU8,"Roth")+COUNTIF('Plan ET'!$C9:$BP9,"Roth"))</f>
        <v>0</v>
      </c>
      <c r="F5" s="364">
        <f>SUM(COUNTIF('Plan MB'!$C8:$BE8,"Beugel")+COUNTIF('Plan WIW'!$C8:$AU8,"Beugel")+COUNTIF('Plan ET'!$C9:$BP9,"Beugel"))</f>
        <v>0</v>
      </c>
      <c r="G5" s="364">
        <f>SUM(COUNTIF('Plan MB'!$C8:$BE8,"Christ")+COUNTIF('Plan WIW'!$C8:$AU8,"Christ")+COUNTIF('Plan ET'!$C9:$BP9,"Christ"))</f>
        <v>0</v>
      </c>
      <c r="H5" s="381">
        <f>SUM(COUNTIF('Plan MB'!$C8:$BE8,"Kolev")+COUNTIF('Plan WIW'!$C8:$AU8,"Kolev")+COUNTIF('Plan ET'!$C9:$BP9,"Kolev"))</f>
        <v>0</v>
      </c>
      <c r="I5" s="381">
        <f>SUM(COUNTIF('Plan MB'!$C8:$BE8,"C.Behn")+COUNTIF('Plan WIW'!$C8:$AU8,"C.Behn")+COUNTIF('Plan ET'!$C9:$BP9,"C.Behn"))</f>
        <v>0</v>
      </c>
      <c r="J5" s="364">
        <f>SUM(COUNTIF('Plan MB'!$C8:$BE8,"Dorner-Reisel")+COUNTIF('Plan WIW'!$C8:$AU8,"Dorner-Reisel")+COUNTIF('Plan ET'!$C9:$BP9,"Dorner-Reisel"))</f>
        <v>0</v>
      </c>
      <c r="K5" s="381">
        <f>SUM(COUNTIF('Plan MB'!$C8:$BE8,"Pietzsch")+COUNTIF('Plan WIW'!$C8:$AU8,"Pietzsch")+COUNTIF('Plan ET'!$C9:$BP9,"Pietzsch"))</f>
        <v>0</v>
      </c>
      <c r="L5" s="364">
        <f>SUM(COUNTIF('Plan MB'!$C8:$BE8,"Seul")+COUNTIF('Plan WIW'!$C8:$AU8,"Seul")+COUNTIF('Plan ET'!$C9:$BP9,"Seul"))</f>
        <v>0</v>
      </c>
      <c r="M5" s="364">
        <f>SUM(COUNTIF('Plan MB'!$C8:$BE8,"Raßbach")+COUNTIF('Plan WIW'!$C8:$AU8,"Raßbach")+COUNTIF('Plan ET'!$C9:$BP9,"Raßbach"))</f>
        <v>0</v>
      </c>
      <c r="N5" s="364">
        <f>SUM(COUNTIF('Plan MB'!$C8:$BE8,"Vogel")+COUNTIF('Plan WIW'!$C8:$AU8,"Vogel")+COUNTIF('Plan ET'!$C9:$BP9,"Vogel"))</f>
        <v>0</v>
      </c>
      <c r="O5" s="364">
        <f>SUM(COUNTIF('Plan MB'!$C8:$BE8,"Weidner")+COUNTIF('Plan WIW'!$C8:$AU8,"Weidner")+COUNTIF('Plan ET'!$C9:$BP9,"Weidner"))</f>
        <v>0</v>
      </c>
      <c r="P5" s="364">
        <f>SUM(COUNTIF('Plan MB'!$C8:$BE8,"Schreiber")+COUNTIF('Plan WIW'!$C8:$AU8,"Schreiber")+COUNTIF('Plan ET'!$C9:$BP9,"Schreiber"))</f>
        <v>0</v>
      </c>
      <c r="Q5" s="381">
        <f>SUM(COUNTIF('Plan MB'!$C8:$BE8,"SM9")+COUNTIF('Plan WIW'!$C8:$AU8,"SM9")+COUNTIF('Plan ET'!$C9:$BP9,"SM9"))</f>
        <v>0</v>
      </c>
      <c r="R5" s="381">
        <f>SUM(COUNTIF('Plan MB'!$C8:$BE8,"Löser")+COUNTIF('Plan WIW'!$C8:$AU8,"Löser")+COUNTIF('Plan ET'!$C9:$BP9,"Löser"))</f>
        <v>0</v>
      </c>
      <c r="S5" s="381">
        <f>SUM(COUNTIF('Plan MB'!$C8:$BE8,"Römhild")+COUNTIF('Plan WIW'!$C8:$AU8,"Römhild")+COUNTIF('Plan ET'!$C9:$BD9,"Römhild"))</f>
        <v>0</v>
      </c>
      <c r="T5" s="364">
        <f>SUM(COUNTIF('Plan MB'!$C8:$BE8,"Kny")+COUNTIF('Plan WIW'!$C8:$AU8,"Kny")+COUNTIF('Plan ET'!$C9:$BD9,"Kny"))</f>
        <v>0</v>
      </c>
      <c r="U5" s="364">
        <f>SUM(COUNTIF('Plan MB'!$C8:$BE8,"Schrodt")+COUNTIF('Plan WIW'!$C8:$AU8,"Schrodt")+COUNTIF('Plan ET'!$C9:$BD9,"Schrodt"))</f>
        <v>0</v>
      </c>
      <c r="V5" s="364">
        <f>SUM(COUNTIF('Plan MB'!$C8:$BE8,"Albrecht")+COUNTIF('Plan WIW'!$C8:$AU8,"Albrecht")+COUNTIF('Plan ET'!$C9:$BD9,"Albrecht"))</f>
        <v>0</v>
      </c>
      <c r="W5" s="364">
        <f>SUM(COUNTIF('Plan MB'!$C8:$BE8,"Hornaff")+COUNTIF('Plan WIW'!$C8:$AU8,"Hornaff")+COUNTIF('Plan ET'!$C9:$BD9,"Hornaff"))</f>
        <v>0</v>
      </c>
      <c r="X5" s="364">
        <f>SUM(COUNTIF('Plan MB'!$C8:$BE8,"Wahrenberg")+COUNTIF('Plan WIW'!$C8:$AU8,"Wahrenberg")+COUNTIF('Plan ET'!E9:BD9,"Wahrenberg"))</f>
        <v>0</v>
      </c>
      <c r="Y5" s="364">
        <f>SUM(COUNTIF('Plan MB'!$C8:$BE8,"Orf")+COUNTIF('Plan WIW'!$C8:$AU8,"Orf")+COUNTIF('Plan ET'!F9:BE9,"Orf"))</f>
        <v>0</v>
      </c>
      <c r="Z5" s="324"/>
      <c r="AA5" s="364">
        <f>SUM(COUNTIF('Plan MB'!$C8:$BE8,"Bachmann")+COUNTIF('Plan WIW'!$C8:$AU8,"Bachmann")+COUNTIF('Plan ET'!$E9:$BD9,"Bachmann"))</f>
        <v>0</v>
      </c>
      <c r="AB5" s="364">
        <f>SUM(COUNTIF('Plan MB'!$C8:$BE8,"B.-Schmitt")+COUNTIF('Plan WIW'!$C8:$AU8,"B.-Schmitt")+COUNTIF('Plan ET'!$E9:$BD9,"B.-Schmitt"))</f>
        <v>0</v>
      </c>
      <c r="AC5" s="364">
        <f>SUM(COUNTIF('Plan MB'!$C8:$BE8,"Blancke")+COUNTIF('Plan WIW'!$C8:$AU8,"Blancke")+COUNTIF('Plan ET'!$E9:$BD9,"Blancke"))</f>
        <v>0</v>
      </c>
      <c r="AD5" s="364">
        <f>SUM(COUNTIF('Plan MB'!$C8:$BE8,"Dechant")+COUNTIF('Plan WIW'!$C8:$AU8,"Dechant")+COUNTIF('Plan ET'!$E9:BD9,"Dechant"))</f>
        <v>0</v>
      </c>
      <c r="AE5" s="364">
        <f>SUM(COUNTIF('Plan MB'!$C8:$BE8,"Fischer")+COUNTIF('Plan WIW'!$C8:$AU8,"Fischer")+COUNTIF('Plan ET'!$E9:$BD9,"Fischer"))</f>
        <v>0</v>
      </c>
      <c r="AF5" s="364">
        <f>SUM(COUNTIF('Plan MB'!$C8:$BE8,"Gratz")+COUNTIF('Plan WIW'!$C8:$AU8,"Gratz")+COUNTIF('Plan ET'!$E9:$BD9,"Gratz"))</f>
        <v>0</v>
      </c>
      <c r="AG5" s="364">
        <f>SUM(COUNTIF('Plan MB'!$C8:$BE8,"Grünler")+COUNTIF('Plan WIW'!$C8:$AU8,"Grünler")+COUNTIF('Plan ET'!$E9:$BD9,"Grünler"))</f>
        <v>0</v>
      </c>
      <c r="AH5" s="364">
        <f>SUM(COUNTIF('Plan MB'!$C8:$BE8,"Heinemann")+COUNTIF('Plan WIW'!$C8:$AU8,"Heinemann")+COUNTIF('Plan ET'!$E9:$BD9,"Heinemann"))</f>
        <v>0</v>
      </c>
      <c r="AI5" s="364">
        <f>SUM(COUNTIF('Plan MB'!$C8:$BE8,"Kamprath")+COUNTIF('Plan WIW'!$C8:$AU8,"Kamprath")+COUNTIF('Plan ET'!$E9:$BD9,"Kamprath"))</f>
        <v>0</v>
      </c>
      <c r="AJ5" s="364">
        <f>SUM(COUNTIF('Plan MB'!$C8:$BE8,"Kelber")+COUNTIF('Plan WIW'!$C8:$AU8,"Kelber")+COUNTIF('Plan ET'!$E9:$BD9,"Kelber"))</f>
        <v>0</v>
      </c>
      <c r="AK5" s="364">
        <f>SUM(COUNTIF('Plan MB'!$C8:$BE8,"Michelfeit")+COUNTIF('Plan WIW'!$C8:$AU8,"Michelfeit")+COUNTIF('Plan ET'!$E9:$BD9,"Michelfeit"))</f>
        <v>0</v>
      </c>
      <c r="AL5" s="364">
        <f>SUM(COUNTIF('Plan MB'!$C8:$BE8,"Müller")+COUNTIF('Plan WIW'!$C8:$AU8,"Müller")+COUNTIF('Plan ET'!$E9:$BD9,"Müller"))</f>
        <v>0</v>
      </c>
      <c r="AM5" s="364">
        <f>SUM(COUNTIF('Plan MB'!$C8:$BE8,"Roppel")+COUNTIF('Plan WIW'!$C8:$AU8,"Roppel")+COUNTIF('Plan ET'!$E9:$BD9,"Roppel"))</f>
        <v>0</v>
      </c>
      <c r="AN5" s="364">
        <f>SUM(COUNTIF('Plan MB'!$C8:$BE8,"Rozek")+COUNTIF('Plan WIW'!$C8:$AU8,"Rozek")+COUNTIF('Plan ET'!$E9:$BD9,"Rozek"))</f>
        <v>0</v>
      </c>
      <c r="AO5" s="364">
        <f>SUM(COUNTIF('Plan MB'!$C8:$BE8,"Schäfer")+COUNTIF('Plan WIW'!$C8:$AU8,"Schäfer")+COUNTIF('Plan ET'!$E9:$BD9,"Schäfer"))</f>
        <v>0</v>
      </c>
      <c r="AP5" s="364">
        <f>SUM(COUNTIF('Plan MB'!$C8:$BE8,"Schulz")+COUNTIF('Plan WIW'!$C8:$AU8,"Schulz")+COUNTIF('Plan ET'!$E9:$BD9,"Schulz"))</f>
        <v>0</v>
      </c>
      <c r="AQ5" s="364">
        <f>SUM(COUNTIF('Plan MB'!$C8:$BE8,"Svoboda")+COUNTIF('Plan WIW'!$C8:$AU8,"Svoboda")+COUNTIF('Plan ET'!$E9:$BD9,"Svoboda"))</f>
        <v>0</v>
      </c>
      <c r="AR5" s="364"/>
      <c r="AS5" s="364">
        <f>SUM(COUNTIF('Plan MB'!$C8:$BE8,"Kretzer")+COUNTIF('Plan WIW'!$C8:$AU8,"Kretzer")+COUNTIF('Plan ET'!$E9:$BD9,"Kretzer"))</f>
        <v>0</v>
      </c>
      <c r="AT5" s="364">
        <f>SUM(COUNTIF('Plan MB'!$C8:$BE8,"Mensch-Schäfer")+COUNTIF('Plan WIW'!$C8:$AU8,"Mensch-Schäfer")+COUNTIF('Plan ET'!$E9:$BD9,"Mensch-Schäfer"))</f>
        <v>0</v>
      </c>
      <c r="AU5" s="364">
        <f>SUM(COUNTIF('Plan MB'!$C8:$BE8,"Schmidt")+COUNTIF('Plan WIW'!$C8:$AU8,"Schmidt")+COUNTIF('Plan ET'!$E9:$BD9,"Schmidt"))</f>
        <v>0</v>
      </c>
      <c r="AV5" s="372"/>
      <c r="AW5" s="372"/>
      <c r="AX5" s="372"/>
      <c r="AY5" s="373"/>
      <c r="AZ5" s="373">
        <f>SUM(COUNTIF('Plan MB'!$C8:$BE8,"Brenn")+COUNTIF('Plan WIW'!$C8:$AU8,"Brenn")+COUNTIF('Plan ET'!$E9:$BD9,"Brenn"))</f>
        <v>0</v>
      </c>
      <c r="BA5" s="373">
        <f>SUM(COUNTIF('Plan MB'!$C8:$BE8,"Jakobi")+COUNTIF('Plan WIW'!$C8:$AU8,"Jakobi")+COUNTIF('Plan ET'!$E9:$BD9,"Jakobi"))</f>
        <v>0</v>
      </c>
      <c r="BB5" s="373">
        <f>SUM(COUNTIF('Plan MB'!$C8:$BE8,"Krause")+COUNTIF('Plan WIW'!$C8:$AU8,"Krause")+COUNTIF('Plan ET'!$E9:$BD9,"Krause"))</f>
        <v>0</v>
      </c>
      <c r="BC5" s="373">
        <f>SUM(COUNTIF('Plan MB'!$C8:$BE8,"Margraf")+COUNTIF('Plan WIW'!$C8:$AU8,"Margraf")+COUNTIF('Plan ET'!$E9:$BD9,"Margraf"))</f>
        <v>0</v>
      </c>
      <c r="BD5" s="373">
        <f>SUM(COUNTIF('Plan MB'!$C8:$BE8,"Tischer")+COUNTIF('Plan WIW'!$C8:$AU8,"Tischer")+COUNTIF('Plan ET'!$E9:$BD9,"Tischer"))</f>
        <v>0</v>
      </c>
      <c r="BE5" s="369"/>
      <c r="BF5" s="373">
        <f>SUM(COUNTIF('Plan MB'!$C8:$BE8,"Bagchi")+COUNTIF('Plan WIW'!$C8:$AU8,"Bagchi")+COUNTIF('Plan ET'!$E9:$BD9,"Bagchi"))</f>
        <v>0</v>
      </c>
      <c r="BG5" s="373">
        <f>SUM(COUNTIF('Plan MB'!$C8:$BE8,"Fr.Gratz")+COUNTIF('Plan WIW'!$C8:$AU8,"Fr.Gratz")+COUNTIF('Plan ET'!$E9:$BD9,"Fr.Gratz"))</f>
        <v>0</v>
      </c>
      <c r="BH5" s="373">
        <f>SUM(COUNTIF('Plan MB'!$C8:$BE8,"Fr.Müller")+COUNTIF('Plan WIW'!$C8:$AU8,"Fr.Müller")+COUNTIF('Plan ET'!$E9:$BD9,"Fr.Müller"))</f>
        <v>0</v>
      </c>
      <c r="BI5" s="325"/>
    </row>
    <row r="6" spans="1:61" ht="12.75" customHeight="1">
      <c r="A6" s="1318"/>
      <c r="B6" s="1317"/>
      <c r="C6" s="364">
        <f>SUM(COUNTIF('Plan MB'!$C9:$BE9,"Braunschweig")+COUNTIF('Plan WIW'!$C9:$AU9,"Braunschweig")+COUNTIF('Plan ET'!$C10:$AX10,"Braunschweig"))</f>
        <v>0</v>
      </c>
      <c r="D6" s="364">
        <f>SUM(COUNTIF('Plan MB'!$C9:$BE9,"Behn")+COUNTIF('Plan WIW'!$C9:$AU9,"Behn")+COUNTIF('Plan ET'!$C10:$BP10,"Behn"))</f>
        <v>0</v>
      </c>
      <c r="E6" s="381">
        <f>SUM(COUNTIF('Plan MB'!$C9:$BE9,"Roth")+COUNTIF('Plan WIW'!$C9:$AU9,"Roth")+COUNTIF('Plan ET'!$C10:$BP10,"Roth"))</f>
        <v>0</v>
      </c>
      <c r="F6" s="364">
        <f>SUM(COUNTIF('Plan MB'!$C9:$BE9,"Beugel")+COUNTIF('Plan WIW'!$C9:$AU9,"Beugel")+COUNTIF('Plan ET'!$C10:$BP10,"Beugel"))</f>
        <v>0</v>
      </c>
      <c r="G6" s="364">
        <f>SUM(COUNTIF('Plan MB'!$C9:$BE9,"Christ")+COUNTIF('Plan WIW'!$C9:$AU9,"Christ")+COUNTIF('Plan ET'!$C10:$BP10,"Christ"))</f>
        <v>0</v>
      </c>
      <c r="H6" s="381">
        <f>SUM(COUNTIF('Plan MB'!$C9:$BE9,"Kolev")+COUNTIF('Plan WIW'!$C9:$AU9,"Kolev")+COUNTIF('Plan ET'!$C10:$BP10,"Kolev"))</f>
        <v>0</v>
      </c>
      <c r="I6" s="381">
        <f>SUM(COUNTIF('Plan MB'!$C9:$BE9,"C.Behn")+COUNTIF('Plan WIW'!$C9:$AU9,"C.Behn")+COUNTIF('Plan ET'!$C10:$BP10,"C.Behn"))</f>
        <v>0</v>
      </c>
      <c r="J6" s="364">
        <f>SUM(COUNTIF('Plan MB'!$C9:$BE9,"Dorner-Reisel")+COUNTIF('Plan WIW'!$C9:$AU9,"Dorner-Reisel")+COUNTIF('Plan ET'!$C10:$BP10,"Dorner-Reisel"))</f>
        <v>0</v>
      </c>
      <c r="K6" s="381">
        <f>SUM(COUNTIF('Plan MB'!$C9:$BE9,"Pietzsch")+COUNTIF('Plan WIW'!$C9:$AU9,"Pietzsch")+COUNTIF('Plan ET'!$C10:$BP10,"Pietzsch"))</f>
        <v>0</v>
      </c>
      <c r="L6" s="364">
        <f>SUM(COUNTIF('Plan MB'!$C9:$BE9,"Seul")+COUNTIF('Plan WIW'!$C9:$AU9,"Seul")+COUNTIF('Plan ET'!$C10:$BP10,"Seul"))</f>
        <v>0</v>
      </c>
      <c r="M6" s="364">
        <f>SUM(COUNTIF('Plan MB'!$C9:$BE9,"Raßbach")+COUNTIF('Plan WIW'!$C9:$AU9,"Raßbach")+COUNTIF('Plan ET'!$C10:$BP10,"Raßbach"))</f>
        <v>0</v>
      </c>
      <c r="N6" s="364">
        <f>SUM(COUNTIF('Plan MB'!$C9:$BE9,"Vogel")+COUNTIF('Plan WIW'!$C9:$AU9,"Vogel")+COUNTIF('Plan ET'!$C10:$BP10,"Vogel"))</f>
        <v>0</v>
      </c>
      <c r="O6" s="364">
        <f>SUM(COUNTIF('Plan MB'!$C9:$BE9,"Weidner")+COUNTIF('Plan WIW'!$C9:$AU9,"Weidner")+COUNTIF('Plan ET'!$C10:$BP10,"Weidner"))</f>
        <v>0</v>
      </c>
      <c r="P6" s="364">
        <f>SUM(COUNTIF('Plan MB'!$C9:$BE9,"Schreiber")+COUNTIF('Plan WIW'!$C9:$AU9,"Schreiber")+COUNTIF('Plan ET'!$C10:$BP10,"Schreiber"))</f>
        <v>0</v>
      </c>
      <c r="Q6" s="381">
        <f>SUM(COUNTIF('Plan MB'!$C9:$BE9,"SM9")+COUNTIF('Plan WIW'!$C9:$AU9,"SM9")+COUNTIF('Plan ET'!$C10:$BP10,"SM9"))</f>
        <v>0</v>
      </c>
      <c r="R6" s="381">
        <f>SUM(COUNTIF('Plan MB'!$C9:$BE9,"Löser")+COUNTIF('Plan WIW'!$C9:$AU9,"Löser")+COUNTIF('Plan ET'!$C10:$BP10,"Löser"))</f>
        <v>0</v>
      </c>
      <c r="S6" s="381">
        <f>SUM(COUNTIF('Plan MB'!$C9:$BE9,"Römhild")+COUNTIF('Plan WIW'!$C9:$AU9,"Römhild")+COUNTIF('Plan ET'!$C10:$BD10,"Römhild"))</f>
        <v>0</v>
      </c>
      <c r="T6" s="364">
        <f>SUM(COUNTIF('Plan MB'!$C9:$BE9,"Kny")+COUNTIF('Plan WIW'!$C9:$AU9,"Kny")+COUNTIF('Plan ET'!$C10:$BD10,"Kny"))</f>
        <v>0</v>
      </c>
      <c r="U6" s="364">
        <f>SUM(COUNTIF('Plan MB'!$C9:$BE9,"Schrodt")+COUNTIF('Plan WIW'!$C9:$AU9,"Schrodt")+COUNTIF('Plan ET'!$C10:$BD10,"Schrodt"))</f>
        <v>0</v>
      </c>
      <c r="V6" s="364">
        <f>SUM(COUNTIF('Plan MB'!$C9:$BE9,"Albrecht")+COUNTIF('Plan WIW'!$C9:$AU9,"Albrecht")+COUNTIF('Plan ET'!$C10:$BD10,"Albrecht"))</f>
        <v>0</v>
      </c>
      <c r="W6" s="364">
        <f>SUM(COUNTIF('Plan MB'!$C9:$BE9,"Hornaff")+COUNTIF('Plan WIW'!$C9:$AU9,"Hornaff")+COUNTIF('Plan ET'!$C10:$BD10,"Hornaff"))</f>
        <v>0</v>
      </c>
      <c r="X6" s="364">
        <f>SUM(COUNTIF('Plan MB'!$C9:$BE9,"Wahrenberg")+COUNTIF('Plan WIW'!$C9:$AU9,"Wahrenberg")+COUNTIF('Plan ET'!E10:BD10,"Wahrenberg"))</f>
        <v>0</v>
      </c>
      <c r="Y6" s="364">
        <f>SUM(COUNTIF('Plan MB'!$C9:$BE9,"Orf")+COUNTIF('Plan WIW'!$C9:$AU9,"Orf")+COUNTIF('Plan ET'!F10:BE10,"Orf"))</f>
        <v>0</v>
      </c>
      <c r="Z6" s="324"/>
      <c r="AA6" s="364">
        <f>SUM(COUNTIF('Plan MB'!$C9:$BE9,"Bachmann")+COUNTIF('Plan WIW'!$C9:$AU9,"Bachmann")+COUNTIF('Plan ET'!$E10:$BD10,"Bachmann"))</f>
        <v>0</v>
      </c>
      <c r="AB6" s="364">
        <f>SUM(COUNTIF('Plan MB'!$C9:$BE9,"B.-Schmitt")+COUNTIF('Plan WIW'!$C9:$AU9,"B.-Schmitt")+COUNTIF('Plan ET'!$E10:$BD10,"B.-Schmitt"))</f>
        <v>0</v>
      </c>
      <c r="AC6" s="364">
        <f>SUM(COUNTIF('Plan MB'!$C9:$BE9,"Blancke")+COUNTIF('Plan WIW'!$C9:$AU9,"Blancke")+COUNTIF('Plan ET'!$E10:$BD10,"Blancke"))</f>
        <v>0</v>
      </c>
      <c r="AD6" s="364">
        <f>SUM(COUNTIF('Plan MB'!$C9:$BE9,"Dechant")+COUNTIF('Plan WIW'!$C9:$AU9,"Dechant")+COUNTIF('Plan ET'!$E10:BD10,"Dechant"))</f>
        <v>0</v>
      </c>
      <c r="AE6" s="364">
        <f>SUM(COUNTIF('Plan MB'!$C9:$BE9,"Fischer")+COUNTIF('Plan WIW'!$C9:$AU9,"Fischer")+COUNTIF('Plan ET'!$E10:$BD10,"Fischer"))</f>
        <v>0</v>
      </c>
      <c r="AF6" s="364">
        <f>SUM(COUNTIF('Plan MB'!$C9:$BE9,"Gratz")+COUNTIF('Plan WIW'!$C9:$AU9,"Gratz")+COUNTIF('Plan ET'!$E10:$BD10,"Gratz"))</f>
        <v>0</v>
      </c>
      <c r="AG6" s="364">
        <f>SUM(COUNTIF('Plan MB'!$C9:$BE9,"Grünler")+COUNTIF('Plan WIW'!$C9:$AU9,"Grünler")+COUNTIF('Plan ET'!$E10:$BD10,"Grünler"))</f>
        <v>0</v>
      </c>
      <c r="AH6" s="364">
        <f>SUM(COUNTIF('Plan MB'!$C9:$BE9,"Heinemann")+COUNTIF('Plan WIW'!$C9:$AU9,"Heinemann")+COUNTIF('Plan ET'!$E10:$BD10,"Heinemann"))</f>
        <v>0</v>
      </c>
      <c r="AI6" s="364">
        <f>SUM(COUNTIF('Plan MB'!$C9:$BE9,"Kamprath")+COUNTIF('Plan WIW'!$C9:$AU9,"Kamprath")+COUNTIF('Plan ET'!$E10:$BD10,"Kamprath"))</f>
        <v>0</v>
      </c>
      <c r="AJ6" s="364">
        <f>SUM(COUNTIF('Plan MB'!$C9:$BE9,"Kelber")+COUNTIF('Plan WIW'!$C9:$AU9,"Kelber")+COUNTIF('Plan ET'!$E10:$BD10,"Kelber"))</f>
        <v>0</v>
      </c>
      <c r="AK6" s="364">
        <f>SUM(COUNTIF('Plan MB'!$C9:$BE9,"Michelfeit")+COUNTIF('Plan WIW'!$C9:$AU9,"Michelfeit")+COUNTIF('Plan ET'!$E10:$BD10,"Michelfeit"))</f>
        <v>0</v>
      </c>
      <c r="AL6" s="364">
        <f>SUM(COUNTIF('Plan MB'!$C9:$BE9,"Müller")+COUNTIF('Plan WIW'!$C9:$AU9,"Müller")+COUNTIF('Plan ET'!$E10:$BD10,"Müller"))</f>
        <v>0</v>
      </c>
      <c r="AM6" s="364">
        <f>SUM(COUNTIF('Plan MB'!$C9:$BE9,"Roppel")+COUNTIF('Plan WIW'!$C9:$AU9,"Roppel")+COUNTIF('Plan ET'!$E10:$BD10,"Roppel"))</f>
        <v>0</v>
      </c>
      <c r="AN6" s="364">
        <f>SUM(COUNTIF('Plan MB'!$C9:$BE9,"Rozek")+COUNTIF('Plan WIW'!$C9:$AU9,"Rozek")+COUNTIF('Plan ET'!$E10:$BD10,"Rozek"))</f>
        <v>0</v>
      </c>
      <c r="AO6" s="364">
        <f>SUM(COUNTIF('Plan MB'!$C9:$BE9,"Schäfer")+COUNTIF('Plan WIW'!$C9:$AU9,"Schäfer")+COUNTIF('Plan ET'!$E10:$BD10,"Schäfer"))</f>
        <v>0</v>
      </c>
      <c r="AP6" s="364">
        <f>SUM(COUNTIF('Plan MB'!$C9:$BE9,"Schulz")+COUNTIF('Plan WIW'!$C9:$AU9,"Schulz")+COUNTIF('Plan ET'!$E10:$BD10,"Schulz"))</f>
        <v>0</v>
      </c>
      <c r="AQ6" s="364">
        <f>SUM(COUNTIF('Plan MB'!$C9:$BE9,"Svoboda")+COUNTIF('Plan WIW'!$C9:$AU9,"Svoboda")+COUNTIF('Plan ET'!$E10:$BD10,"Svoboda"))</f>
        <v>0</v>
      </c>
      <c r="AR6" s="364"/>
      <c r="AS6" s="364">
        <f>SUM(COUNTIF('Plan MB'!$C9:$BE9,"Kretzer")+COUNTIF('Plan WIW'!$C9:$AU9,"Kretzer")+COUNTIF('Plan ET'!$E10:$BD10,"Kretzer"))</f>
        <v>0</v>
      </c>
      <c r="AT6" s="364">
        <f>SUM(COUNTIF('Plan MB'!$C9:$BE9,"Mensch-Schäfer")+COUNTIF('Plan WIW'!$C9:$AU9,"Mensch-Schäfer")+COUNTIF('Plan ET'!$E10:$BD10,"Mensch-Schäfer"))</f>
        <v>0</v>
      </c>
      <c r="AU6" s="364">
        <f>SUM(COUNTIF('Plan MB'!$C9:$BE9,"Schmidt")+COUNTIF('Plan WIW'!$C9:$AU9,"Schmidt")+COUNTIF('Plan ET'!$E10:$BD10,"Schmidt"))</f>
        <v>0</v>
      </c>
      <c r="AV6" s="372"/>
      <c r="AW6" s="372"/>
      <c r="AX6" s="372"/>
      <c r="AY6" s="373"/>
      <c r="AZ6" s="373">
        <f>SUM(COUNTIF('Plan MB'!$C9:$BE9,"Brenn")+COUNTIF('Plan WIW'!$C9:$AU9,"Brenn")+COUNTIF('Plan ET'!$E10:$BD10,"Brenn"))</f>
        <v>0</v>
      </c>
      <c r="BA6" s="373">
        <f>SUM(COUNTIF('Plan MB'!$C9:$BE9,"Jakobi")+COUNTIF('Plan WIW'!$C9:$AU9,"Jakobi")+COUNTIF('Plan ET'!$E10:$BD10,"Jakobi"))</f>
        <v>0</v>
      </c>
      <c r="BB6" s="373">
        <f>SUM(COUNTIF('Plan MB'!$C9:$BE9,"Krause")+COUNTIF('Plan WIW'!$C9:$AU9,"Krause")+COUNTIF('Plan ET'!$E10:$BD10,"Krause"))</f>
        <v>0</v>
      </c>
      <c r="BC6" s="373">
        <f>SUM(COUNTIF('Plan MB'!$C9:$BE9,"Margraf")+COUNTIF('Plan WIW'!$C9:$AU9,"Margraf")+COUNTIF('Plan ET'!$E10:$BD10,"Margraf"))</f>
        <v>0</v>
      </c>
      <c r="BD6" s="373">
        <f>SUM(COUNTIF('Plan MB'!$C9:$BE9,"Tischer")+COUNTIF('Plan WIW'!$C9:$AU9,"Tischer")+COUNTIF('Plan ET'!$E10:$BD10,"Tischer"))</f>
        <v>0</v>
      </c>
      <c r="BE6" s="369"/>
      <c r="BF6" s="373">
        <f>SUM(COUNTIF('Plan MB'!$C9:$BE9,"Bagchi")+COUNTIF('Plan WIW'!$C9:$AU9,"Bagchi")+COUNTIF('Plan ET'!$E10:$BD10,"Bagchi"))</f>
        <v>0</v>
      </c>
      <c r="BG6" s="373">
        <f>SUM(COUNTIF('Plan MB'!$C9:$BE9,"Fr.Gratz")+COUNTIF('Plan WIW'!$C9:$AU9,"Fr.Gratz")+COUNTIF('Plan ET'!$E10:$BD10,"Fr.Gratz"))</f>
        <v>0</v>
      </c>
      <c r="BH6" s="373">
        <f>SUM(COUNTIF('Plan MB'!$C9:$BE9,"Fr.Müller")+COUNTIF('Plan WIW'!$C9:$AU9,"Fr.Müller")+COUNTIF('Plan ET'!$E10:$BD10,"Fr.Müller"))</f>
        <v>0</v>
      </c>
      <c r="BI6" s="325"/>
    </row>
    <row r="7" spans="1:61" ht="12.75" customHeight="1">
      <c r="A7" s="1318"/>
      <c r="B7" s="1317">
        <v>10</v>
      </c>
      <c r="C7" s="364">
        <f>SUM(COUNTIF('Plan MB'!$C10:$BE10,"Braunschweig")+COUNTIF('Plan WIW'!$C10:$AU10,"Braunschweig")+COUNTIF('Plan ET'!$C11:$AX11,"Braunschweig"))</f>
        <v>0</v>
      </c>
      <c r="D7" s="364">
        <f>SUM(COUNTIF('Plan MB'!$C10:$BE10,"Behn")+COUNTIF('Plan WIW'!$C10:$AU10,"Behn")+COUNTIF('Plan ET'!$C11:$BP11,"Behn"))</f>
        <v>2</v>
      </c>
      <c r="E7" s="381">
        <f>SUM(COUNTIF('Plan MB'!$C10:$BE10,"Roth")+COUNTIF('Plan WIW'!$C10:$AU10,"Roth")+COUNTIF('Plan ET'!$C11:$BP11,"Roth"))</f>
        <v>0</v>
      </c>
      <c r="F7" s="364">
        <f>SUM(COUNTIF('Plan MB'!$C10:$BE10,"Beugel")+COUNTIF('Plan WIW'!$C10:$AU10,"Beugel")+COUNTIF('Plan ET'!$C11:$BP11,"Beugel"))</f>
        <v>0</v>
      </c>
      <c r="G7" s="380">
        <f>SUM(COUNTIF('Plan MB'!$C10:$BE10,"Christ")+COUNTIF('Plan WIW'!$C10:$AU10,"Christ")+COUNTIF('Plan ET'!$C11:$BP11,"Christ"))</f>
        <v>2</v>
      </c>
      <c r="H7" s="381">
        <f>SUM(COUNTIF('Plan MB'!$C10:$BE10,"Kolev")+COUNTIF('Plan WIW'!$C10:$AU10,"Kolev")+COUNTIF('Plan ET'!$C11:$BP11,"Kolev"))</f>
        <v>0</v>
      </c>
      <c r="I7" s="381">
        <f>SUM(COUNTIF('Plan MB'!$C10:$BE10,"C.Behn")+COUNTIF('Plan WIW'!$C10:$AU10,"C.Behn")+COUNTIF('Plan ET'!$C11:$BP11,"C.Behn"))</f>
        <v>0</v>
      </c>
      <c r="J7" s="364">
        <f>SUM(COUNTIF('Plan MB'!$C10:$BE10,"Dorner-Reisel")+COUNTIF('Plan WIW'!$C10:$AU10,"Dorner-Reisel")+COUNTIF('Plan ET'!$C11:$BP11,"Dorner-Reisel"))</f>
        <v>0</v>
      </c>
      <c r="K7" s="381">
        <f>SUM(COUNTIF('Plan MB'!$C10:$BE10,"Pietzsch")+COUNTIF('Plan WIW'!$C10:$AU10,"Pietzsch")+COUNTIF('Plan ET'!$C11:$BP11,"Pietzsch"))</f>
        <v>0</v>
      </c>
      <c r="L7" s="380">
        <f>SUM(COUNTIF('Plan MB'!$C10:$BE10,"Seul")+COUNTIF('Plan WIW'!$C10:$AU10,"Seul")+COUNTIF('Plan ET'!$C11:$BP11,"Seul"))</f>
        <v>2</v>
      </c>
      <c r="M7" s="364">
        <f>SUM(COUNTIF('Plan MB'!$C10:$BE10,"Raßbach")+COUNTIF('Plan WIW'!$C10:$AU10,"Raßbach")+COUNTIF('Plan ET'!$C11:$BP11,"Raßbach"))</f>
        <v>1</v>
      </c>
      <c r="N7" s="380">
        <f>SUM(COUNTIF('Plan MB'!$C10:$BE10,"Vogel")+COUNTIF('Plan WIW'!$C10:$AU10,"Vogel")+COUNTIF('Plan ET'!$C11:$BP11,"Vogel"))</f>
        <v>2</v>
      </c>
      <c r="O7" s="364">
        <f>SUM(COUNTIF('Plan MB'!$C10:$BE10,"Weidner")+COUNTIF('Plan WIW'!$C10:$AU10,"Weidner")+COUNTIF('Plan ET'!$C11:$BP11,"Weidner"))</f>
        <v>0</v>
      </c>
      <c r="P7" s="364">
        <f>SUM(COUNTIF('Plan MB'!$C10:$BE10,"Schreiber")+COUNTIF('Plan WIW'!$C10:$AU10,"Schreiber")+COUNTIF('Plan ET'!$C11:$BP11,"Schreiber"))</f>
        <v>0</v>
      </c>
      <c r="Q7" s="381">
        <f>SUM(COUNTIF('Plan MB'!$C10:$BE10,"SM9")+COUNTIF('Plan WIW'!$C10:$AU10,"SM9")+COUNTIF('Plan ET'!$C11:$BP11,"SM9"))</f>
        <v>0</v>
      </c>
      <c r="R7" s="381">
        <f>SUM(COUNTIF('Plan MB'!$C10:$BE10,"Löser")+COUNTIF('Plan WIW'!$C10:$AU10,"Löser")+COUNTIF('Plan ET'!$C11:$BP11,"Löser"))</f>
        <v>0</v>
      </c>
      <c r="S7" s="381">
        <f>SUM(COUNTIF('Plan MB'!$C10:$BE10,"Römhild")+COUNTIF('Plan WIW'!$C10:$AU10,"Römhild")+COUNTIF('Plan ET'!$C11:$BD11,"Römhild"))</f>
        <v>0</v>
      </c>
      <c r="T7" s="364">
        <f>SUM(COUNTIF('Plan MB'!$C10:$BE10,"Kny")+COUNTIF('Plan WIW'!$C10:$AU10,"Kny")+COUNTIF('Plan ET'!$C11:$BD11,"Kny"))</f>
        <v>0</v>
      </c>
      <c r="U7" s="364">
        <f>SUM(COUNTIF('Plan MB'!$C10:$BE10,"Schrodt")+COUNTIF('Plan WIW'!$C10:$AU10,"Schrodt")+COUNTIF('Plan ET'!$C11:$BD11,"Schrodt"))</f>
        <v>0</v>
      </c>
      <c r="V7" s="364">
        <f>SUM(COUNTIF('Plan MB'!$C10:$BE10,"Albrecht")+COUNTIF('Plan WIW'!$C10:$AU10,"Albrecht")+COUNTIF('Plan ET'!$C11:$BD11,"Albrecht"))</f>
        <v>1</v>
      </c>
      <c r="W7" s="364">
        <f>SUM(COUNTIF('Plan MB'!$C10:$BE10,"Hornaff")+COUNTIF('Plan WIW'!$C10:$AU10,"Hornaff")+COUNTIF('Plan ET'!$C11:$BD11,"Hornaff"))</f>
        <v>1</v>
      </c>
      <c r="X7" s="364">
        <f>SUM(COUNTIF('Plan MB'!$C10:$BE10,"Wahrenberg")+COUNTIF('Plan WIW'!$C10:$AU10,"Wahrenberg")+COUNTIF('Plan ET'!E11:BD11,"Wahrenberg"))</f>
        <v>0</v>
      </c>
      <c r="Y7" s="388">
        <f>SUM(COUNTIF('Plan MB'!$C10:$BE10,"Orf")+COUNTIF('Plan WIW'!$C10:$AU10,"Orf")+COUNTIF('Plan ET'!F11:BE11,"Orf"))</f>
        <v>0</v>
      </c>
      <c r="Z7" s="324"/>
      <c r="AA7" s="364">
        <f>SUM(COUNTIF('Plan MB'!$C10:$BE10,"Bachmann")+COUNTIF('Plan WIW'!$C10:$AU10,"Bachmann")+COUNTIF('Plan ET'!$E11:$BD11,"Bachmann"))</f>
        <v>1</v>
      </c>
      <c r="AB7" s="364">
        <f>SUM(COUNTIF('Plan MB'!$C10:$BE10,"B.-Schmitt")+COUNTIF('Plan WIW'!$C10:$AU10,"B.-Schmitt")+COUNTIF('Plan ET'!$E11:$BD11,"B.-Schmitt"))</f>
        <v>0</v>
      </c>
      <c r="AC7" s="364">
        <f>SUM(COUNTIF('Plan MB'!$C10:$BE10,"Blancke")+COUNTIF('Plan WIW'!$C10:$AU10,"Blancke")+COUNTIF('Plan ET'!$E11:$BD11,"Blancke"))</f>
        <v>0</v>
      </c>
      <c r="AD7" s="364">
        <f>SUM(COUNTIF('Plan MB'!$C10:$BE10,"Dechant")+COUNTIF('Plan WIW'!$C10:$AU10,"Dechant")+COUNTIF('Plan ET'!$E11:BD11,"Dechant"))</f>
        <v>0</v>
      </c>
      <c r="AE7" s="364">
        <f>SUM(COUNTIF('Plan MB'!$C10:$BE10,"Fischer")+COUNTIF('Plan WIW'!$C10:$AU10,"Fischer")+COUNTIF('Plan ET'!$E11:$BD11,"Fischer"))</f>
        <v>1</v>
      </c>
      <c r="AF7" s="364">
        <f>SUM(COUNTIF('Plan MB'!$C10:$BE10,"Gratz")+COUNTIF('Plan WIW'!$C10:$AU10,"Gratz")+COUNTIF('Plan ET'!$E11:$BD11,"Gratz"))</f>
        <v>0</v>
      </c>
      <c r="AG7" s="364">
        <f>SUM(COUNTIF('Plan MB'!$C10:$BE10,"Grünler")+COUNTIF('Plan WIW'!$C10:$AU10,"Grünler")+COUNTIF('Plan ET'!$E11:$BD11,"Grünler"))</f>
        <v>1</v>
      </c>
      <c r="AH7" s="364">
        <f>SUM(COUNTIF('Plan MB'!$C10:$BE10,"Heinemann")+COUNTIF('Plan WIW'!$C10:$AU10,"Heinemann")+COUNTIF('Plan ET'!$E11:$BD11,"Heinemann"))</f>
        <v>0</v>
      </c>
      <c r="AI7" s="364">
        <f>SUM(COUNTIF('Plan MB'!$C10:$BE10,"Kamprath")+COUNTIF('Plan WIW'!$C10:$AU10,"Kamprath")+COUNTIF('Plan ET'!$E11:$BD11,"Kamprath"))</f>
        <v>0</v>
      </c>
      <c r="AJ7" s="364">
        <f>SUM(COUNTIF('Plan MB'!$C10:$BE10,"Kelber")+COUNTIF('Plan WIW'!$C10:$AU10,"Kelber")+COUNTIF('Plan ET'!$E11:$BD11,"Kelber"))</f>
        <v>0</v>
      </c>
      <c r="AK7" s="364">
        <f>SUM(COUNTIF('Plan MB'!$C10:$BE10,"Michelfeit")+COUNTIF('Plan WIW'!$C10:$AU10,"Michelfeit")+COUNTIF('Plan ET'!$E11:$BD11,"Michelfeit"))</f>
        <v>0</v>
      </c>
      <c r="AL7" s="364">
        <f>SUM(COUNTIF('Plan MB'!$C10:$BE10,"Müller")+COUNTIF('Plan WIW'!$C10:$AU10,"Müller")+COUNTIF('Plan ET'!$E11:$BD11,"Müller"))</f>
        <v>0</v>
      </c>
      <c r="AM7" s="364">
        <f>SUM(COUNTIF('Plan MB'!$C10:$BE10,"Roppel")+COUNTIF('Plan WIW'!$C10:$AU10,"Roppel")+COUNTIF('Plan ET'!$E11:$BD11,"Roppel"))</f>
        <v>1</v>
      </c>
      <c r="AN7" s="364">
        <f>SUM(COUNTIF('Plan MB'!$C10:$BE10,"Rozek")+COUNTIF('Plan WIW'!$C10:$AU10,"Rozek")+COUNTIF('Plan ET'!$E11:$BD11,"Rozek"))</f>
        <v>1</v>
      </c>
      <c r="AO7" s="364">
        <f>SUM(COUNTIF('Plan MB'!$C10:$BE10,"Schäfer")+COUNTIF('Plan WIW'!$C10:$AU10,"Schäfer")+COUNTIF('Plan ET'!$E11:$BD11,"Schäfer"))</f>
        <v>0</v>
      </c>
      <c r="AP7" s="364">
        <f>SUM(COUNTIF('Plan MB'!$C10:$BE10,"Schulz")+COUNTIF('Plan WIW'!$C10:$AU10,"Schulz")+COUNTIF('Plan ET'!$E11:$BD11,"Schulz"))</f>
        <v>0</v>
      </c>
      <c r="AQ7" s="364">
        <f>SUM(COUNTIF('Plan MB'!$C10:$BE10,"Svoboda")+COUNTIF('Plan WIW'!$C10:$AU10,"Svoboda")+COUNTIF('Plan ET'!$E11:$BD11,"Svoboda"))</f>
        <v>1</v>
      </c>
      <c r="AR7" s="364"/>
      <c r="AS7" s="364">
        <f>SUM(COUNTIF('Plan MB'!$C10:$BE10,"Kretzer")+COUNTIF('Plan WIW'!$C10:$AU10,"Kretzer")+COUNTIF('Plan ET'!$E11:$BD11,"Kretzer"))</f>
        <v>0</v>
      </c>
      <c r="AT7" s="364">
        <f>SUM(COUNTIF('Plan MB'!$C10:$BE10,"Mensch-Schäfer")+COUNTIF('Plan WIW'!$C10:$AU10,"Mensch-Schäfer")+COUNTIF('Plan ET'!$E11:$BD11,"Mensch-Schäfer"))</f>
        <v>0</v>
      </c>
      <c r="AU7" s="364">
        <f>SUM(COUNTIF('Plan MB'!$C10:$BE10,"Schmidt")+COUNTIF('Plan WIW'!$C10:$AU10,"Schmidt")+COUNTIF('Plan ET'!$E11:$BD11,"Schmidt"))</f>
        <v>0</v>
      </c>
      <c r="AV7" s="372"/>
      <c r="AW7" s="372"/>
      <c r="AX7" s="372"/>
      <c r="AY7" s="373"/>
      <c r="AZ7" s="373">
        <f>SUM(COUNTIF('Plan MB'!$C10:$BE10,"Brenn")+COUNTIF('Plan WIW'!$C10:$AU10,"Brenn")+COUNTIF('Plan ET'!$E11:$BD11,"Brenn"))</f>
        <v>0</v>
      </c>
      <c r="BA7" s="373">
        <f>SUM(COUNTIF('Plan MB'!$C10:$BE10,"Jakobi")+COUNTIF('Plan WIW'!$C10:$AU10,"Jakobi")+COUNTIF('Plan ET'!$E11:$BD11,"Jakobi"))</f>
        <v>1</v>
      </c>
      <c r="BB7" s="373">
        <f>SUM(COUNTIF('Plan MB'!$C10:$BE10,"Krause")+COUNTIF('Plan WIW'!$C10:$AU10,"Krause")+COUNTIF('Plan ET'!$E11:$BD11,"Krause"))</f>
        <v>0</v>
      </c>
      <c r="BC7" s="373">
        <f>SUM(COUNTIF('Plan MB'!$C10:$BE10,"Margraf")+COUNTIF('Plan WIW'!$C10:$AU10,"Margraf")+COUNTIF('Plan ET'!$E11:$BD11,"Margraf"))</f>
        <v>0</v>
      </c>
      <c r="BD7" s="373">
        <f>SUM(COUNTIF('Plan MB'!$C10:$BE10,"Tischer")+COUNTIF('Plan WIW'!$C10:$AU10,"Tischer")+COUNTIF('Plan ET'!$E11:$BD11,"Tischer"))</f>
        <v>0</v>
      </c>
      <c r="BE7" s="369"/>
      <c r="BF7" s="373">
        <f>SUM(COUNTIF('Plan MB'!$C10:$BE10,"Bagchi")+COUNTIF('Plan WIW'!$C10:$AU10,"Bagchi")+COUNTIF('Plan ET'!$E11:$BD11,"Bagchi"))</f>
        <v>0</v>
      </c>
      <c r="BG7" s="373">
        <f>SUM(COUNTIF('Plan MB'!$C10:$BE10,"Fr.Gratz")+COUNTIF('Plan WIW'!$C10:$AU10,"Fr.Gratz")+COUNTIF('Plan ET'!$E11:$BD11,"Fr.Gratz"))</f>
        <v>0</v>
      </c>
      <c r="BH7" s="373">
        <f>SUM(COUNTIF('Plan MB'!$C10:$BE10,"Fr.Müller")+COUNTIF('Plan WIW'!$C10:$AU10,"Fr.Müller")+COUNTIF('Plan ET'!$E11:$BD11,"Fr.Müller"))</f>
        <v>0</v>
      </c>
      <c r="BI7" s="325"/>
    </row>
    <row r="8" spans="1:61" ht="12.75" customHeight="1">
      <c r="A8" s="1318"/>
      <c r="B8" s="1317"/>
      <c r="C8" s="364">
        <f>SUM(COUNTIF('Plan MB'!$C11:$BE11,"Braunschweig")+COUNTIF('Plan WIW'!$C11:$AU11,"Braunschweig")+COUNTIF('Plan ET'!$C12:$AX12,"Braunschweig"))</f>
        <v>1</v>
      </c>
      <c r="D8" s="364">
        <f>SUM(COUNTIF('Plan MB'!$C11:$BE11,"Behn")+COUNTIF('Plan WIW'!$C11:$AU11,"Behn")+COUNTIF('Plan ET'!$C12:$BP12,"Behn"))</f>
        <v>0</v>
      </c>
      <c r="E8" s="381">
        <f>SUM(COUNTIF('Plan MB'!$C11:$BE11,"Roth")+COUNTIF('Plan WIW'!$C11:$AU11,"Roth")+COUNTIF('Plan ET'!$C12:$BP12,"Roth"))</f>
        <v>0</v>
      </c>
      <c r="F8" s="364">
        <f>SUM(COUNTIF('Plan MB'!$C11:$BE11,"Beugel")+COUNTIF('Plan WIW'!$C11:$AU11,"Beugel")+COUNTIF('Plan ET'!$C12:$BP12,"Beugel"))</f>
        <v>0</v>
      </c>
      <c r="G8" s="364">
        <f>SUM(COUNTIF('Plan MB'!$C11:$BE11,"Christ")+COUNTIF('Plan WIW'!$C11:$AU11,"Christ")+COUNTIF('Plan ET'!$C12:$BP12,"Christ"))</f>
        <v>0</v>
      </c>
      <c r="H8" s="381">
        <f>SUM(COUNTIF('Plan MB'!$C11:$BE11,"Kolev")+COUNTIF('Plan WIW'!$C11:$AU11,"Kolev")+COUNTIF('Plan ET'!$C12:$BP12,"Kolev"))</f>
        <v>0</v>
      </c>
      <c r="I8" s="381">
        <f>SUM(COUNTIF('Plan MB'!$C11:$BE11,"C.Behn")+COUNTIF('Plan WIW'!$C11:$AU11,"C.Behn")+COUNTIF('Plan ET'!$C12:$BP12,"C.Behn"))</f>
        <v>0</v>
      </c>
      <c r="J8" s="364">
        <f>SUM(COUNTIF('Plan MB'!$C11:$BE11,"Dorner-Reisel")+COUNTIF('Plan WIW'!$C11:$AU11,"Dorner-Reisel")+COUNTIF('Plan ET'!$C12:$BP12,"Dorner-Reisel"))</f>
        <v>0</v>
      </c>
      <c r="K8" s="381">
        <f>SUM(COUNTIF('Plan MB'!$C11:$BE11,"Pietzsch")+COUNTIF('Plan WIW'!$C11:$AU11,"Pietzsch")+COUNTIF('Plan ET'!$C12:$BP12,"Pietzsch"))</f>
        <v>0</v>
      </c>
      <c r="L8" s="364">
        <f>SUM(COUNTIF('Plan MB'!$C11:$BE11,"Seul")+COUNTIF('Plan WIW'!$C11:$AU11,"Seul")+COUNTIF('Plan ET'!$C12:$BP12,"Seul"))</f>
        <v>0</v>
      </c>
      <c r="M8" s="364">
        <f>SUM(COUNTIF('Plan MB'!$C11:$BE11,"Raßbach")+COUNTIF('Plan WIW'!$C11:$AU11,"Raßbach")+COUNTIF('Plan ET'!$C12:$BP12,"Raßbach"))</f>
        <v>0</v>
      </c>
      <c r="N8" s="364">
        <f>SUM(COUNTIF('Plan MB'!$C11:$BE11,"Vogel")+COUNTIF('Plan WIW'!$C11:$AU11,"Vogel")+COUNTIF('Plan ET'!$C12:$BP12,"Vogel"))</f>
        <v>0</v>
      </c>
      <c r="O8" s="364">
        <f>SUM(COUNTIF('Plan MB'!$C11:$BE11,"Weidner")+COUNTIF('Plan WIW'!$C11:$AU11,"Weidner")+COUNTIF('Plan ET'!$C12:$BP12,"Weidner"))</f>
        <v>0</v>
      </c>
      <c r="P8" s="364">
        <f>SUM(COUNTIF('Plan MB'!$C11:$BE11,"Schreiber")+COUNTIF('Plan WIW'!$C11:$AU11,"Schreiber")+COUNTIF('Plan ET'!$C12:$BP12,"Schreiber"))</f>
        <v>1</v>
      </c>
      <c r="Q8" s="381">
        <f>SUM(COUNTIF('Plan MB'!$C11:$BE11,"SM9")+COUNTIF('Plan WIW'!$C11:$AU11,"SM9")+COUNTIF('Plan ET'!$C12:$BP12,"SM9"))</f>
        <v>0</v>
      </c>
      <c r="R8" s="381">
        <f>SUM(COUNTIF('Plan MB'!$C11:$BE11,"Löser")+COUNTIF('Plan WIW'!$C11:$AU11,"Löser")+COUNTIF('Plan ET'!$C12:$BP12,"Löser"))</f>
        <v>0</v>
      </c>
      <c r="S8" s="381">
        <f>SUM(COUNTIF('Plan MB'!$C11:$BE11,"Römhild")+COUNTIF('Plan WIW'!$C11:$AU11,"Römhild")+COUNTIF('Plan ET'!$C12:$BD12,"Römhild"))</f>
        <v>1</v>
      </c>
      <c r="T8" s="364">
        <f>SUM(COUNTIF('Plan MB'!$C11:$BE11,"Kny")+COUNTIF('Plan WIW'!$C11:$AU11,"Kny")+COUNTIF('Plan ET'!$C12:$BD12,"Kny"))</f>
        <v>0</v>
      </c>
      <c r="U8" s="364">
        <f>SUM(COUNTIF('Plan MB'!$C11:$BE11,"Schrodt")+COUNTIF('Plan WIW'!$C11:$AU11,"Schrodt")+COUNTIF('Plan ET'!$C12:$BD12,"Schrodt"))</f>
        <v>0</v>
      </c>
      <c r="V8" s="364">
        <f>SUM(COUNTIF('Plan MB'!$C11:$BE11,"Albrecht")+COUNTIF('Plan WIW'!$C11:$AU11,"Albrecht")+COUNTIF('Plan ET'!$C12:$BD12,"Albrecht"))</f>
        <v>0</v>
      </c>
      <c r="W8" s="364">
        <f>SUM(COUNTIF('Plan MB'!$C11:$BE11,"Hornaff")+COUNTIF('Plan WIW'!$C11:$AU11,"Hornaff")+COUNTIF('Plan ET'!$C12:$BD12,"Hornaff"))</f>
        <v>0</v>
      </c>
      <c r="X8" s="364">
        <f>SUM(COUNTIF('Plan MB'!$C11:$BE11,"Wahrenberg")+COUNTIF('Plan WIW'!$C11:$AU11,"Wahrenberg")+COUNTIF('Plan ET'!E12:BD12,"Wahrenberg"))</f>
        <v>0</v>
      </c>
      <c r="Y8" s="388">
        <f>SUM(COUNTIF('Plan MB'!$C11:$BE11,"Orf")+COUNTIF('Plan WIW'!$C11:$AU11,"Orf")+COUNTIF('Plan ET'!F12:BE12,"Orf"))</f>
        <v>0</v>
      </c>
      <c r="Z8" s="324"/>
      <c r="AA8" s="364">
        <f>SUM(COUNTIF('Plan MB'!$C11:$BE11,"Bachmann")+COUNTIF('Plan WIW'!$C11:$AU11,"Bachmann")+COUNTIF('Plan ET'!$E12:$BD12,"Bachmann"))</f>
        <v>0</v>
      </c>
      <c r="AB8" s="364">
        <f>SUM(COUNTIF('Plan MB'!$C11:$BE11,"B.-Schmitt")+COUNTIF('Plan WIW'!$C11:$AU11,"B.-Schmitt")+COUNTIF('Plan ET'!$E12:$BD12,"B.-Schmitt"))</f>
        <v>0</v>
      </c>
      <c r="AC8" s="364">
        <f>SUM(COUNTIF('Plan MB'!$C11:$BE11,"Blancke")+COUNTIF('Plan WIW'!$C11:$AU11,"Blancke")+COUNTIF('Plan ET'!$E12:$BD12,"Blancke"))</f>
        <v>0</v>
      </c>
      <c r="AD8" s="364">
        <f>SUM(COUNTIF('Plan MB'!$C11:$BE11,"Dechant")+COUNTIF('Plan WIW'!$C11:$AU11,"Dechant")+COUNTIF('Plan ET'!$E12:BD12,"Dechant"))</f>
        <v>0</v>
      </c>
      <c r="AE8" s="364">
        <f>SUM(COUNTIF('Plan MB'!$C11:$BE11,"Fischer")+COUNTIF('Plan WIW'!$C11:$AU11,"Fischer")+COUNTIF('Plan ET'!$E12:$BD12,"Fischer"))</f>
        <v>0</v>
      </c>
      <c r="AF8" s="364">
        <f>SUM(COUNTIF('Plan MB'!$C11:$BE11,"Gratz")+COUNTIF('Plan WIW'!$C11:$AU11,"Gratz")+COUNTIF('Plan ET'!$E12:$BD12,"Gratz"))</f>
        <v>0</v>
      </c>
      <c r="AG8" s="364">
        <f>SUM(COUNTIF('Plan MB'!$C11:$BE11,"Grünler")+COUNTIF('Plan WIW'!$C11:$AU11,"Grünler")+COUNTIF('Plan ET'!$E12:$BD12,"Grünler"))</f>
        <v>0</v>
      </c>
      <c r="AH8" s="364">
        <f>SUM(COUNTIF('Plan MB'!$C11:$BE11,"Heinemann")+COUNTIF('Plan WIW'!$C11:$AU11,"Heinemann")+COUNTIF('Plan ET'!$E12:$BD12,"Heinemann"))</f>
        <v>0</v>
      </c>
      <c r="AI8" s="364">
        <f>SUM(COUNTIF('Plan MB'!$C11:$BE11,"Kamprath")+COUNTIF('Plan WIW'!$C11:$AU11,"Kamprath")+COUNTIF('Plan ET'!$E12:$BD12,"Kamprath"))</f>
        <v>0</v>
      </c>
      <c r="AJ8" s="364">
        <f>SUM(COUNTIF('Plan MB'!$C11:$BE11,"Kelber")+COUNTIF('Plan WIW'!$C11:$AU11,"Kelber")+COUNTIF('Plan ET'!$E12:$BD12,"Kelber"))</f>
        <v>0</v>
      </c>
      <c r="AK8" s="364">
        <f>SUM(COUNTIF('Plan MB'!$C11:$BE11,"Michelfeit")+COUNTIF('Plan WIW'!$C11:$AU11,"Michelfeit")+COUNTIF('Plan ET'!$E12:$BD12,"Michelfeit"))</f>
        <v>0</v>
      </c>
      <c r="AL8" s="364">
        <f>SUM(COUNTIF('Plan MB'!$C11:$BE11,"Müller")+COUNTIF('Plan WIW'!$C11:$AU11,"Müller")+COUNTIF('Plan ET'!$E12:$BD12,"Müller"))</f>
        <v>0</v>
      </c>
      <c r="AM8" s="364">
        <f>SUM(COUNTIF('Plan MB'!$C11:$BE11,"Roppel")+COUNTIF('Plan WIW'!$C11:$AU11,"Roppel")+COUNTIF('Plan ET'!$E12:$BD12,"Roppel"))</f>
        <v>0</v>
      </c>
      <c r="AN8" s="364">
        <f>SUM(COUNTIF('Plan MB'!$C11:$BE11,"Rozek")+COUNTIF('Plan WIW'!$C11:$AU11,"Rozek")+COUNTIF('Plan ET'!$E12:$BD12,"Rozek"))</f>
        <v>0</v>
      </c>
      <c r="AO8" s="364">
        <f>SUM(COUNTIF('Plan MB'!$C11:$BE11,"Schäfer")+COUNTIF('Plan WIW'!$C11:$AU11,"Schäfer")+COUNTIF('Plan ET'!$E12:$BD12,"Schäfer"))</f>
        <v>0</v>
      </c>
      <c r="AP8" s="364">
        <f>SUM(COUNTIF('Plan MB'!$C11:$BE11,"Schulz")+COUNTIF('Plan WIW'!$C11:$AU11,"Schulz")+COUNTIF('Plan ET'!$E12:$BD12,"Schulz"))</f>
        <v>0</v>
      </c>
      <c r="AQ8" s="364">
        <f>SUM(COUNTIF('Plan MB'!$C11:$BE11,"Svoboda")+COUNTIF('Plan WIW'!$C11:$AU11,"Svoboda")+COUNTIF('Plan ET'!$E12:$BD12,"Svoboda"))</f>
        <v>0</v>
      </c>
      <c r="AR8" s="364"/>
      <c r="AS8" s="364">
        <f>SUM(COUNTIF('Plan MB'!$C11:$BE11,"Kretzer")+COUNTIF('Plan WIW'!$C11:$AU11,"Kretzer")+COUNTIF('Plan ET'!$E12:$BD12,"Kretzer"))</f>
        <v>0</v>
      </c>
      <c r="AT8" s="364">
        <f>SUM(COUNTIF('Plan MB'!$C11:$BE11,"Mensch-Schäfer")+COUNTIF('Plan WIW'!$C11:$AU11,"Mensch-Schäfer")+COUNTIF('Plan ET'!$E12:$BD12,"Mensch-Schäfer"))</f>
        <v>0</v>
      </c>
      <c r="AU8" s="364">
        <f>SUM(COUNTIF('Plan MB'!$C11:$BE11,"Schmidt")+COUNTIF('Plan WIW'!$C11:$AU11,"Schmidt")+COUNTIF('Plan ET'!$E12:$BD12,"Schmidt"))</f>
        <v>0</v>
      </c>
      <c r="AV8" s="372"/>
      <c r="AW8" s="372"/>
      <c r="AX8" s="372"/>
      <c r="AY8" s="373"/>
      <c r="AZ8" s="373">
        <f>SUM(COUNTIF('Plan MB'!$C11:$BE11,"Brenn")+COUNTIF('Plan WIW'!$C11:$AU11,"Brenn")+COUNTIF('Plan ET'!$E12:$BD12,"Brenn"))</f>
        <v>0</v>
      </c>
      <c r="BA8" s="373">
        <f>SUM(COUNTIF('Plan MB'!$C11:$BE11,"Jakobi")+COUNTIF('Plan WIW'!$C11:$AU11,"Jakobi")+COUNTIF('Plan ET'!$E12:$BD12,"Jakobi"))</f>
        <v>0</v>
      </c>
      <c r="BB8" s="373">
        <f>SUM(COUNTIF('Plan MB'!$C11:$BE11,"Krause")+COUNTIF('Plan WIW'!$C11:$AU11,"Krause")+COUNTIF('Plan ET'!$E12:$BD12,"Krause"))</f>
        <v>0</v>
      </c>
      <c r="BC8" s="373">
        <f>SUM(COUNTIF('Plan MB'!$C11:$BE11,"Margraf")+COUNTIF('Plan WIW'!$C11:$AU11,"Margraf")+COUNTIF('Plan ET'!$E12:$BD12,"Margraf"))</f>
        <v>0</v>
      </c>
      <c r="BD8" s="373">
        <f>SUM(COUNTIF('Plan MB'!$C11:$BE11,"Tischer")+COUNTIF('Plan WIW'!$C11:$AU11,"Tischer")+COUNTIF('Plan ET'!$E12:$BD12,"Tischer"))</f>
        <v>0</v>
      </c>
      <c r="BE8" s="369"/>
      <c r="BF8" s="373">
        <f>SUM(COUNTIF('Plan MB'!$C11:$BE11,"Bagchi")+COUNTIF('Plan WIW'!$C11:$AU11,"Bagchi")+COUNTIF('Plan ET'!$E12:$BD12,"Bagchi"))</f>
        <v>0</v>
      </c>
      <c r="BG8" s="373">
        <f>SUM(COUNTIF('Plan MB'!$C11:$BE11,"Fr.Gratz")+COUNTIF('Plan WIW'!$C11:$AU11,"Fr.Gratz")+COUNTIF('Plan ET'!$E12:$BD12,"Fr.Gratz"))</f>
        <v>1</v>
      </c>
      <c r="BH8" s="373">
        <f>SUM(COUNTIF('Plan MB'!$C11:$BE11,"Fr.Müller")+COUNTIF('Plan WIW'!$C11:$AU11,"Fr.Müller")+COUNTIF('Plan ET'!$E12:$BD12,"Fr.Müller"))</f>
        <v>0</v>
      </c>
      <c r="BI8" s="325"/>
    </row>
    <row r="9" spans="1:61" s="215" customFormat="1" ht="12.75" customHeight="1">
      <c r="A9" s="1318"/>
      <c r="B9" s="1317"/>
      <c r="C9" s="364">
        <f>SUM(COUNTIF('Plan MB'!$C12:$BE12,"Braunschweig")+COUNTIF('Plan WIW'!$C12:$AU12,"Braunschweig")+COUNTIF('Plan ET'!$C13:$AX13,"Braunschweig"))</f>
        <v>0</v>
      </c>
      <c r="D9" s="364">
        <f>SUM(COUNTIF('Plan MB'!$C12:$BE12,"Behn")+COUNTIF('Plan WIW'!$C12:$AU12,"Behn")+COUNTIF('Plan ET'!$C13:$BP13,"Behn"))</f>
        <v>0</v>
      </c>
      <c r="E9" s="381">
        <f>SUM(COUNTIF('Plan MB'!$C12:$BE12,"Roth")+COUNTIF('Plan WIW'!$C12:$AU12,"Roth")+COUNTIF('Plan ET'!$C13:$BP13,"Roth"))</f>
        <v>0</v>
      </c>
      <c r="F9" s="364">
        <f>SUM(COUNTIF('Plan MB'!$C12:$BE12,"Beugel")+COUNTIF('Plan WIW'!$C12:$AU12,"Beugel")+COUNTIF('Plan ET'!$C13:$BP13,"Beugel"))</f>
        <v>0</v>
      </c>
      <c r="G9" s="364">
        <f>SUM(COUNTIF('Plan MB'!$C12:$BE12,"Christ")+COUNTIF('Plan WIW'!$C12:$AU12,"Christ")+COUNTIF('Plan ET'!$C13:$BP13,"Christ"))</f>
        <v>0</v>
      </c>
      <c r="H9" s="381">
        <f>SUM(COUNTIF('Plan MB'!$C12:$BE12,"Kolev")+COUNTIF('Plan WIW'!$C12:$AU12,"Kolev")+COUNTIF('Plan ET'!$C13:$BP13,"Kolev"))</f>
        <v>0</v>
      </c>
      <c r="I9" s="381">
        <f>SUM(COUNTIF('Plan MB'!$C12:$BE12,"C.Behn")+COUNTIF('Plan WIW'!$C12:$AU12,"C.Behn")+COUNTIF('Plan ET'!$C13:$BP13,"C.Behn"))</f>
        <v>0</v>
      </c>
      <c r="J9" s="364">
        <f>SUM(COUNTIF('Plan MB'!$C12:$BE12,"Dorner-Reisel")+COUNTIF('Plan WIW'!$C12:$AU12,"Dorner-Reisel")+COUNTIF('Plan ET'!$C13:$BP13,"Dorner-Reisel"))</f>
        <v>0</v>
      </c>
      <c r="K9" s="381">
        <f>SUM(COUNTIF('Plan MB'!$C12:$BE12,"Pietzsch")+COUNTIF('Plan WIW'!$C12:$AU12,"Pietzsch")+COUNTIF('Plan ET'!$C13:$BP13,"Pietzsch"))</f>
        <v>0</v>
      </c>
      <c r="L9" s="364">
        <f>SUM(COUNTIF('Plan MB'!$C12:$BE12,"Seul")+COUNTIF('Plan WIW'!$C12:$AU12,"Seul")+COUNTIF('Plan ET'!$C13:$BP13,"Seul"))</f>
        <v>0</v>
      </c>
      <c r="M9" s="364">
        <f>SUM(COUNTIF('Plan MB'!$C12:$BE12,"Raßbach")+COUNTIF('Plan WIW'!$C12:$AU12,"Raßbach")+COUNTIF('Plan ET'!$C13:$BP13,"Raßbach"))</f>
        <v>0</v>
      </c>
      <c r="N9" s="364">
        <f>SUM(COUNTIF('Plan MB'!$C12:$BE12,"Vogel")+COUNTIF('Plan WIW'!$C12:$AU12,"Vogel")+COUNTIF('Plan ET'!$C13:$BP13,"Vogel"))</f>
        <v>0</v>
      </c>
      <c r="O9" s="364">
        <f>SUM(COUNTIF('Plan MB'!$C12:$BE12,"Weidner")+COUNTIF('Plan WIW'!$C12:$AU12,"Weidner")+COUNTIF('Plan ET'!$C13:$BP13,"Weidner"))</f>
        <v>0</v>
      </c>
      <c r="P9" s="364">
        <f>SUM(COUNTIF('Plan MB'!$C12:$BE12,"Schreiber")+COUNTIF('Plan WIW'!$C12:$AU12,"Schreiber")+COUNTIF('Plan ET'!$C13:$BP13,"Schreiber"))</f>
        <v>0</v>
      </c>
      <c r="Q9" s="381">
        <f>SUM(COUNTIF('Plan MB'!$C12:$BE12,"SM9")+COUNTIF('Plan WIW'!$C12:$AU12,"SM9")+COUNTIF('Plan ET'!$C13:$BP13,"SM9"))</f>
        <v>0</v>
      </c>
      <c r="R9" s="381">
        <f>SUM(COUNTIF('Plan MB'!$C12:$BE12,"Löser")+COUNTIF('Plan WIW'!$C12:$AU12,"Löser")+COUNTIF('Plan ET'!$C13:$BP13,"Löser"))</f>
        <v>0</v>
      </c>
      <c r="S9" s="381">
        <f>SUM(COUNTIF('Plan MB'!$C12:$BE12,"Römhild")+COUNTIF('Plan WIW'!$C12:$AU12,"Römhild")+COUNTIF('Plan ET'!$C13:$BD13,"Römhild"))</f>
        <v>0</v>
      </c>
      <c r="T9" s="364">
        <f>SUM(COUNTIF('Plan MB'!$C12:$BE12,"Kny")+COUNTIF('Plan WIW'!$C12:$AU12,"Kny")+COUNTIF('Plan ET'!$C13:$BD13,"Kny"))</f>
        <v>1</v>
      </c>
      <c r="U9" s="364">
        <f>SUM(COUNTIF('Plan MB'!$C12:$BE12,"Schrodt")+COUNTIF('Plan WIW'!$C12:$AU12,"Schrodt")+COUNTIF('Plan ET'!$C13:$BD13,"Schrodt"))</f>
        <v>0</v>
      </c>
      <c r="V9" s="364">
        <f>SUM(COUNTIF('Plan MB'!$C12:$BE12,"Albrecht")+COUNTIF('Plan WIW'!$C12:$AU12,"Albrecht")+COUNTIF('Plan ET'!$C13:$BD13,"Albrecht"))</f>
        <v>0</v>
      </c>
      <c r="W9" s="364">
        <f>SUM(COUNTIF('Plan MB'!$C12:$BE12,"Hornaff")+COUNTIF('Plan WIW'!$C12:$AU12,"Hornaff")+COUNTIF('Plan ET'!$C13:$BD13,"Hornaff"))</f>
        <v>0</v>
      </c>
      <c r="X9" s="364">
        <f>SUM(COUNTIF('Plan MB'!$C12:$BE12,"Wahrenberg")+COUNTIF('Plan WIW'!$C12:$AU12,"Wahrenberg")+COUNTIF('Plan ET'!E13:BD13,"Wahrenberg"))</f>
        <v>0</v>
      </c>
      <c r="Y9" s="388">
        <f>SUM(COUNTIF('Plan MB'!$C12:$BE12,"Orf")+COUNTIF('Plan WIW'!$C12:$AU12,"Orf")+COUNTIF('Plan ET'!F13:BE13,"Orf"))</f>
        <v>0</v>
      </c>
      <c r="Z9" s="324"/>
      <c r="AA9" s="364">
        <f>SUM(COUNTIF('Plan MB'!$C12:$BE12,"Bachmann")+COUNTIF('Plan WIW'!$C12:$AU12,"Bachmann")+COUNTIF('Plan ET'!$E13:$BD13,"Bachmann"))</f>
        <v>0</v>
      </c>
      <c r="AB9" s="364">
        <f>SUM(COUNTIF('Plan MB'!$C12:$BE12,"B.-Schmitt")+COUNTIF('Plan WIW'!$C12:$AU12,"B.-Schmitt")+COUNTIF('Plan ET'!$E13:$BD13,"B.-Schmitt"))</f>
        <v>0</v>
      </c>
      <c r="AC9" s="364">
        <f>SUM(COUNTIF('Plan MB'!$C12:$BE12,"Blancke")+COUNTIF('Plan WIW'!$C12:$AU12,"Blancke")+COUNTIF('Plan ET'!$E13:$BD13,"Blancke"))</f>
        <v>0</v>
      </c>
      <c r="AD9" s="364">
        <f>SUM(COUNTIF('Plan MB'!$C12:$BE12,"Dechant")+COUNTIF('Plan WIW'!$C12:$AU12,"Dechant")+COUNTIF('Plan ET'!$E13:BD13,"Dechant"))</f>
        <v>0</v>
      </c>
      <c r="AE9" s="364">
        <f>SUM(COUNTIF('Plan MB'!$C12:$BE12,"Fischer")+COUNTIF('Plan WIW'!$C12:$AU12,"Fischer")+COUNTIF('Plan ET'!$E13:$BD13,"Fischer"))</f>
        <v>0</v>
      </c>
      <c r="AF9" s="364">
        <f>SUM(COUNTIF('Plan MB'!$C12:$BE12,"Gratz")+COUNTIF('Plan WIW'!$C12:$AU12,"Gratz")+COUNTIF('Plan ET'!$E13:$BD13,"Gratz"))</f>
        <v>0</v>
      </c>
      <c r="AG9" s="364">
        <f>SUM(COUNTIF('Plan MB'!$C12:$BE12,"Grünler")+COUNTIF('Plan WIW'!$C12:$AU12,"Grünler")+COUNTIF('Plan ET'!$E13:$BD13,"Grünler"))</f>
        <v>0</v>
      </c>
      <c r="AH9" s="364">
        <f>SUM(COUNTIF('Plan MB'!$C12:$BE12,"Heinemann")+COUNTIF('Plan WIW'!$C12:$AU12,"Heinemann")+COUNTIF('Plan ET'!$E13:$BD13,"Heinemann"))</f>
        <v>0</v>
      </c>
      <c r="AI9" s="364">
        <f>SUM(COUNTIF('Plan MB'!$C12:$BE12,"Kamprath")+COUNTIF('Plan WIW'!$C12:$AU12,"Kamprath")+COUNTIF('Plan ET'!$E13:$BD13,"Kamprath"))</f>
        <v>0</v>
      </c>
      <c r="AJ9" s="364">
        <f>SUM(COUNTIF('Plan MB'!$C12:$BE12,"Kelber")+COUNTIF('Plan WIW'!$C12:$AU12,"Kelber")+COUNTIF('Plan ET'!$E13:$BD13,"Kelber"))</f>
        <v>0</v>
      </c>
      <c r="AK9" s="364">
        <f>SUM(COUNTIF('Plan MB'!$C12:$BE12,"Michelfeit")+COUNTIF('Plan WIW'!$C12:$AU12,"Michelfeit")+COUNTIF('Plan ET'!$E13:$BD13,"Michelfeit"))</f>
        <v>0</v>
      </c>
      <c r="AL9" s="364">
        <f>SUM(COUNTIF('Plan MB'!$C12:$BE12,"Müller")+COUNTIF('Plan WIW'!$C12:$AU12,"Müller")+COUNTIF('Plan ET'!$E13:$BD13,"Müller"))</f>
        <v>0</v>
      </c>
      <c r="AM9" s="364">
        <f>SUM(COUNTIF('Plan MB'!$C12:$BE12,"Roppel")+COUNTIF('Plan WIW'!$C12:$AU12,"Roppel")+COUNTIF('Plan ET'!$E13:$BD13,"Roppel"))</f>
        <v>0</v>
      </c>
      <c r="AN9" s="364">
        <f>SUM(COUNTIF('Plan MB'!$C12:$BE12,"Rozek")+COUNTIF('Plan WIW'!$C12:$AU12,"Rozek")+COUNTIF('Plan ET'!$E13:$BD13,"Rozek"))</f>
        <v>1</v>
      </c>
      <c r="AO9" s="364">
        <f>SUM(COUNTIF('Plan MB'!$C12:$BE12,"Schäfer")+COUNTIF('Plan WIW'!$C12:$AU12,"Schäfer")+COUNTIF('Plan ET'!$E13:$BD13,"Schäfer"))</f>
        <v>0</v>
      </c>
      <c r="AP9" s="364">
        <f>SUM(COUNTIF('Plan MB'!$C12:$BE12,"Schulz")+COUNTIF('Plan WIW'!$C12:$AU12,"Schulz")+COUNTIF('Plan ET'!$E13:$BD13,"Schulz"))</f>
        <v>0</v>
      </c>
      <c r="AQ9" s="364">
        <f>SUM(COUNTIF('Plan MB'!$C12:$BE12,"Svoboda")+COUNTIF('Plan WIW'!$C12:$AU12,"Svoboda")+COUNTIF('Plan ET'!$E13:$BD13,"Svoboda"))</f>
        <v>0</v>
      </c>
      <c r="AR9" s="364"/>
      <c r="AS9" s="364">
        <f>SUM(COUNTIF('Plan MB'!$C12:$BE12,"Kretzer")+COUNTIF('Plan WIW'!$C12:$AU12,"Kretzer")+COUNTIF('Plan ET'!$E13:$BD13,"Kretzer"))</f>
        <v>0</v>
      </c>
      <c r="AT9" s="364">
        <f>SUM(COUNTIF('Plan MB'!$C12:$BE12,"Mensch-Schäfer")+COUNTIF('Plan WIW'!$C12:$AU12,"Mensch-Schäfer")+COUNTIF('Plan ET'!$E13:$BD13,"Mensch-Schäfer"))</f>
        <v>0</v>
      </c>
      <c r="AU9" s="364">
        <f>SUM(COUNTIF('Plan MB'!$C12:$BE12,"Schmidt")+COUNTIF('Plan WIW'!$C12:$AU12,"Schmidt")+COUNTIF('Plan ET'!$E13:$BD13,"Schmidt"))</f>
        <v>0</v>
      </c>
      <c r="AV9" s="372"/>
      <c r="AW9" s="372"/>
      <c r="AX9" s="372"/>
      <c r="AY9" s="373"/>
      <c r="AZ9" s="373">
        <f>SUM(COUNTIF('Plan MB'!$C12:$BE12,"Brenn")+COUNTIF('Plan WIW'!$C12:$AU12,"Brenn")+COUNTIF('Plan ET'!$E13:$BD13,"Brenn"))</f>
        <v>0</v>
      </c>
      <c r="BA9" s="373">
        <f>SUM(COUNTIF('Plan MB'!$C12:$BE12,"Jakobi")+COUNTIF('Plan WIW'!$C12:$AU12,"Jakobi")+COUNTIF('Plan ET'!$E13:$BD13,"Jakobi"))</f>
        <v>0</v>
      </c>
      <c r="BB9" s="373">
        <f>SUM(COUNTIF('Plan MB'!$C12:$BE12,"Krause")+COUNTIF('Plan WIW'!$C12:$AU12,"Krause")+COUNTIF('Plan ET'!$E13:$BD13,"Krause"))</f>
        <v>0</v>
      </c>
      <c r="BC9" s="373">
        <f>SUM(COUNTIF('Plan MB'!$C12:$BE12,"Margraf")+COUNTIF('Plan WIW'!$C12:$AU12,"Margraf")+COUNTIF('Plan ET'!$E13:$BD13,"Margraf"))</f>
        <v>0</v>
      </c>
      <c r="BD9" s="373">
        <f>SUM(COUNTIF('Plan MB'!$C12:$BE12,"Tischer")+COUNTIF('Plan WIW'!$C12:$AU12,"Tischer")+COUNTIF('Plan ET'!$E13:$BD13,"Tischer"))</f>
        <v>0</v>
      </c>
      <c r="BE9" s="369"/>
      <c r="BF9" s="373">
        <f>SUM(COUNTIF('Plan MB'!$C12:$BE12,"Bagchi")+COUNTIF('Plan WIW'!$C12:$AU12,"Bagchi")+COUNTIF('Plan ET'!$E13:$BD13,"Bagchi"))</f>
        <v>0</v>
      </c>
      <c r="BG9" s="373">
        <f>SUM(COUNTIF('Plan MB'!$C12:$BE12,"Fr.Gratz")+COUNTIF('Plan WIW'!$C12:$AU12,"Fr.Gratz")+COUNTIF('Plan ET'!$E13:$BD13,"Fr.Gratz"))</f>
        <v>0</v>
      </c>
      <c r="BH9" s="373">
        <f>SUM(COUNTIF('Plan MB'!$C12:$BE12,"Fr.Müller")+COUNTIF('Plan WIW'!$C12:$AU12,"Fr.Müller")+COUNTIF('Plan ET'!$E13:$BD13,"Fr.Müller"))</f>
        <v>0</v>
      </c>
      <c r="BI9" s="325"/>
    </row>
    <row r="10" spans="1:61" ht="12.75" customHeight="1">
      <c r="A10" s="1318"/>
      <c r="B10" s="1317"/>
      <c r="C10" s="364">
        <f>SUM(COUNTIF('Plan MB'!$C13:$BE13,"Braunschweig")+COUNTIF('Plan WIW'!$C13:$AU13,"Braunschweig")+COUNTIF('Plan ET'!$C14:$AX14,"Braunschweig"))</f>
        <v>0</v>
      </c>
      <c r="D10" s="364">
        <f>SUM(COUNTIF('Plan MB'!$C13:$BE13,"Behn")+COUNTIF('Plan WIW'!$C13:$AU13,"Behn")+COUNTIF('Plan ET'!$C14:$BP14,"Behn"))</f>
        <v>0</v>
      </c>
      <c r="E10" s="381">
        <f>SUM(COUNTIF('Plan MB'!$C13:$BE13,"Roth")+COUNTIF('Plan WIW'!$C13:$AU13,"Roth")+COUNTIF('Plan ET'!$C14:$BP14,"Roth"))</f>
        <v>0</v>
      </c>
      <c r="F10" s="364">
        <f>SUM(COUNTIF('Plan MB'!$C13:$BE13,"Beugel")+COUNTIF('Plan WIW'!$C13:$AU13,"Beugel")+COUNTIF('Plan ET'!$C14:$BP14,"Beugel"))</f>
        <v>0</v>
      </c>
      <c r="G10" s="364">
        <f>SUM(COUNTIF('Plan MB'!$C13:$BE13,"Christ")+COUNTIF('Plan WIW'!$C13:$AU13,"Christ")+COUNTIF('Plan ET'!$C14:$BP14,"Christ"))</f>
        <v>0</v>
      </c>
      <c r="H10" s="381">
        <f>SUM(COUNTIF('Plan MB'!$C13:$BE13,"Kolev")+COUNTIF('Plan WIW'!$C13:$AU13,"Kolev")+COUNTIF('Plan ET'!$C14:$BP14,"Kolev"))</f>
        <v>0</v>
      </c>
      <c r="I10" s="381">
        <f>SUM(COUNTIF('Plan MB'!$C13:$BE13,"C.Behn")+COUNTIF('Plan WIW'!$C13:$AU13,"C.Behn")+COUNTIF('Plan ET'!$C14:$BP14,"C.Behn"))</f>
        <v>0</v>
      </c>
      <c r="J10" s="364">
        <f>SUM(COUNTIF('Plan MB'!$C13:$BE13,"Dorner-Reisel")+COUNTIF('Plan WIW'!$C13:$AU13,"Dorner-Reisel")+COUNTIF('Plan ET'!$C14:$BP14,"Dorner-Reisel"))</f>
        <v>0</v>
      </c>
      <c r="K10" s="381">
        <f>SUM(COUNTIF('Plan MB'!$C13:$BE13,"Pietzsch")+COUNTIF('Plan WIW'!$C13:$AU13,"Pietzsch")+COUNTIF('Plan ET'!$C14:$BP14,"Pietzsch"))</f>
        <v>0</v>
      </c>
      <c r="L10" s="364">
        <f>SUM(COUNTIF('Plan MB'!$C13:$BE13,"Seul")+COUNTIF('Plan WIW'!$C13:$AU13,"Seul")+COUNTIF('Plan ET'!$C14:$BP14,"Seul"))</f>
        <v>0</v>
      </c>
      <c r="M10" s="364">
        <f>SUM(COUNTIF('Plan MB'!$C13:$BE13,"Raßbach")+COUNTIF('Plan WIW'!$C13:$AU13,"Raßbach")+COUNTIF('Plan ET'!$C14:$BP14,"Raßbach"))</f>
        <v>0</v>
      </c>
      <c r="N10" s="364">
        <f>SUM(COUNTIF('Plan MB'!$C13:$BE13,"Vogel")+COUNTIF('Plan WIW'!$C13:$AU13,"Vogel")+COUNTIF('Plan ET'!$C14:$BP14,"Vogel"))</f>
        <v>0</v>
      </c>
      <c r="O10" s="364">
        <f>SUM(COUNTIF('Plan MB'!$C13:$BE13,"Weidner")+COUNTIF('Plan WIW'!$C13:$AU13,"Weidner")+COUNTIF('Plan ET'!$C14:$BP14,"Weidner"))</f>
        <v>0</v>
      </c>
      <c r="P10" s="364">
        <f>SUM(COUNTIF('Plan MB'!$C13:$BE13,"Schreiber")+COUNTIF('Plan WIW'!$C13:$AU13,"Schreiber")+COUNTIF('Plan ET'!$C14:$BP14,"Schreiber"))</f>
        <v>0</v>
      </c>
      <c r="Q10" s="381">
        <f>SUM(COUNTIF('Plan MB'!$C13:$BE13,"SM9")+COUNTIF('Plan WIW'!$C13:$AU13,"SM9")+COUNTIF('Plan ET'!$C14:$BP14,"SM9"))</f>
        <v>0</v>
      </c>
      <c r="R10" s="381">
        <f>SUM(COUNTIF('Plan MB'!$C13:$BE13,"Löser")+COUNTIF('Plan WIW'!$C13:$AU13,"Löser")+COUNTIF('Plan ET'!$C14:$BP14,"Löser"))</f>
        <v>0</v>
      </c>
      <c r="S10" s="381">
        <f>SUM(COUNTIF('Plan MB'!$C13:$BE13,"Römhild")+COUNTIF('Plan WIW'!$C13:$AU13,"Römhild")+COUNTIF('Plan ET'!$C14:$BD14,"Römhild"))</f>
        <v>0</v>
      </c>
      <c r="T10" s="364">
        <f>SUM(COUNTIF('Plan MB'!$C13:$BE13,"Kny")+COUNTIF('Plan WIW'!$C13:$AU13,"Kny")+COUNTIF('Plan ET'!$C14:$BD14,"Kny"))</f>
        <v>0</v>
      </c>
      <c r="U10" s="364">
        <f>SUM(COUNTIF('Plan MB'!$C13:$BE13,"Schrodt")+COUNTIF('Plan WIW'!$C13:$AU13,"Schrodt")+COUNTIF('Plan ET'!$C14:$BD14,"Schrodt"))</f>
        <v>0</v>
      </c>
      <c r="V10" s="364">
        <f>SUM(COUNTIF('Plan MB'!$C13:$BE13,"Albrecht")+COUNTIF('Plan WIW'!$C13:$AU13,"Albrecht")+COUNTIF('Plan ET'!$C14:$BD14,"Albrecht"))</f>
        <v>0</v>
      </c>
      <c r="W10" s="364">
        <f>SUM(COUNTIF('Plan MB'!$C13:$BE13,"Hornaff")+COUNTIF('Plan WIW'!$C13:$AU13,"Hornaff")+COUNTIF('Plan ET'!$C14:$BD14,"Hornaff"))</f>
        <v>0</v>
      </c>
      <c r="X10" s="364">
        <f>SUM(COUNTIF('Plan MB'!$C13:$BE13,"Wahrenberg")+COUNTIF('Plan WIW'!$C13:$AU13,"Wahrenberg")+COUNTIF('Plan ET'!E14:BD14,"Wahrenberg"))</f>
        <v>0</v>
      </c>
      <c r="Y10" s="388">
        <f>SUM(COUNTIF('Plan MB'!$C13:$BE13,"Orf")+COUNTIF('Plan WIW'!$C13:$AU13,"Orf")+COUNTIF('Plan ET'!F14:BE14,"Orf"))</f>
        <v>0</v>
      </c>
      <c r="Z10" s="324"/>
      <c r="AA10" s="364">
        <f>SUM(COUNTIF('Plan MB'!$C13:$BE13,"Bachmann")+COUNTIF('Plan WIW'!$C13:$AU13,"Bachmann")+COUNTIF('Plan ET'!$E14:$BD14,"Bachmann"))</f>
        <v>0</v>
      </c>
      <c r="AB10" s="364">
        <f>SUM(COUNTIF('Plan MB'!$C13:$BE13,"B.-Schmitt")+COUNTIF('Plan WIW'!$C13:$AU13,"B.-Schmitt")+COUNTIF('Plan ET'!$E14:$BD14,"B.-Schmitt"))</f>
        <v>0</v>
      </c>
      <c r="AC10" s="364">
        <f>SUM(COUNTIF('Plan MB'!$C13:$BE13,"Blancke")+COUNTIF('Plan WIW'!$C13:$AU13,"Blancke")+COUNTIF('Plan ET'!$E14:$BD14,"Blancke"))</f>
        <v>0</v>
      </c>
      <c r="AD10" s="364">
        <f>SUM(COUNTIF('Plan MB'!$C13:$BE13,"Dechant")+COUNTIF('Plan WIW'!$C13:$AU13,"Dechant")+COUNTIF('Plan ET'!$E14:BD14,"Dechant"))</f>
        <v>0</v>
      </c>
      <c r="AE10" s="364">
        <f>SUM(COUNTIF('Plan MB'!$C13:$BE13,"Fischer")+COUNTIF('Plan WIW'!$C13:$AU13,"Fischer")+COUNTIF('Plan ET'!$E14:$BD14,"Fischer"))</f>
        <v>0</v>
      </c>
      <c r="AF10" s="364">
        <f>SUM(COUNTIF('Plan MB'!$C13:$BE13,"Gratz")+COUNTIF('Plan WIW'!$C13:$AU13,"Gratz")+COUNTIF('Plan ET'!$E14:$BD14,"Gratz"))</f>
        <v>0</v>
      </c>
      <c r="AG10" s="364">
        <f>SUM(COUNTIF('Plan MB'!$C13:$BE13,"Grünler")+COUNTIF('Plan WIW'!$C13:$AU13,"Grünler")+COUNTIF('Plan ET'!$E14:$BD14,"Grünler"))</f>
        <v>0</v>
      </c>
      <c r="AH10" s="364">
        <f>SUM(COUNTIF('Plan MB'!$C13:$BE13,"Heinemann")+COUNTIF('Plan WIW'!$C13:$AU13,"Heinemann")+COUNTIF('Plan ET'!$E14:$BD14,"Heinemann"))</f>
        <v>0</v>
      </c>
      <c r="AI10" s="364">
        <f>SUM(COUNTIF('Plan MB'!$C13:$BE13,"Kamprath")+COUNTIF('Plan WIW'!$C13:$AU13,"Kamprath")+COUNTIF('Plan ET'!$E14:$BD14,"Kamprath"))</f>
        <v>0</v>
      </c>
      <c r="AJ10" s="364">
        <f>SUM(COUNTIF('Plan MB'!$C13:$BE13,"Kelber")+COUNTIF('Plan WIW'!$C13:$AU13,"Kelber")+COUNTIF('Plan ET'!$E14:$BD14,"Kelber"))</f>
        <v>0</v>
      </c>
      <c r="AK10" s="364">
        <f>SUM(COUNTIF('Plan MB'!$C13:$BE13,"Michelfeit")+COUNTIF('Plan WIW'!$C13:$AU13,"Michelfeit")+COUNTIF('Plan ET'!$E14:$BD14,"Michelfeit"))</f>
        <v>0</v>
      </c>
      <c r="AL10" s="364">
        <f>SUM(COUNTIF('Plan MB'!$C13:$BE13,"Müller")+COUNTIF('Plan WIW'!$C13:$AU13,"Müller")+COUNTIF('Plan ET'!$E14:$BD14,"Müller"))</f>
        <v>0</v>
      </c>
      <c r="AM10" s="364">
        <f>SUM(COUNTIF('Plan MB'!$C13:$BE13,"Roppel")+COUNTIF('Plan WIW'!$C13:$AU13,"Roppel")+COUNTIF('Plan ET'!$E14:$BD14,"Roppel"))</f>
        <v>0</v>
      </c>
      <c r="AN10" s="364">
        <f>SUM(COUNTIF('Plan MB'!$C13:$BE13,"Rozek")+COUNTIF('Plan WIW'!$C13:$AU13,"Rozek")+COUNTIF('Plan ET'!$E14:$BD14,"Rozek"))</f>
        <v>0</v>
      </c>
      <c r="AO10" s="364">
        <f>SUM(COUNTIF('Plan MB'!$C13:$BE13,"Schäfer")+COUNTIF('Plan WIW'!$C13:$AU13,"Schäfer")+COUNTIF('Plan ET'!$E14:$BD14,"Schäfer"))</f>
        <v>0</v>
      </c>
      <c r="AP10" s="364">
        <f>SUM(COUNTIF('Plan MB'!$C13:$BE13,"Schulz")+COUNTIF('Plan WIW'!$C13:$AU13,"Schulz")+COUNTIF('Plan ET'!$E14:$BD14,"Schulz"))</f>
        <v>0</v>
      </c>
      <c r="AQ10" s="364">
        <f>SUM(COUNTIF('Plan MB'!$C13:$BE13,"Svoboda")+COUNTIF('Plan WIW'!$C13:$AU13,"Svoboda")+COUNTIF('Plan ET'!$E14:$BD14,"Svoboda"))</f>
        <v>0</v>
      </c>
      <c r="AR10" s="364"/>
      <c r="AS10" s="364">
        <f>SUM(COUNTIF('Plan MB'!$C13:$BE13,"Kretzer")+COUNTIF('Plan WIW'!$C13:$AU13,"Kretzer")+COUNTIF('Plan ET'!$E14:$BD14,"Kretzer"))</f>
        <v>0</v>
      </c>
      <c r="AT10" s="364">
        <f>SUM(COUNTIF('Plan MB'!$C13:$BE13,"Mensch-Schäfer")+COUNTIF('Plan WIW'!$C13:$AU13,"Mensch-Schäfer")+COUNTIF('Plan ET'!$E14:$BD14,"Mensch-Schäfer"))</f>
        <v>0</v>
      </c>
      <c r="AU10" s="364">
        <f>SUM(COUNTIF('Plan MB'!$C13:$BE13,"Schmidt")+COUNTIF('Plan WIW'!$C13:$AU13,"Schmidt")+COUNTIF('Plan ET'!$E14:$BD14,"Schmidt"))</f>
        <v>0</v>
      </c>
      <c r="AV10" s="372"/>
      <c r="AW10" s="372"/>
      <c r="AX10" s="372"/>
      <c r="AY10" s="373"/>
      <c r="AZ10" s="373">
        <f>SUM(COUNTIF('Plan MB'!$C13:$BE13,"Brenn")+COUNTIF('Plan WIW'!$C13:$AU13,"Brenn")+COUNTIF('Plan ET'!$E14:$BD14,"Brenn"))</f>
        <v>0</v>
      </c>
      <c r="BA10" s="373">
        <f>SUM(COUNTIF('Plan MB'!$C13:$BE13,"Jakobi")+COUNTIF('Plan WIW'!$C13:$AU13,"Jakobi")+COUNTIF('Plan ET'!$E14:$BD14,"Jakobi"))</f>
        <v>0</v>
      </c>
      <c r="BB10" s="373">
        <f>SUM(COUNTIF('Plan MB'!$C13:$BE13,"Krause")+COUNTIF('Plan WIW'!$C13:$AU13,"Krause")+COUNTIF('Plan ET'!$E14:$BD14,"Krause"))</f>
        <v>0</v>
      </c>
      <c r="BC10" s="373">
        <f>SUM(COUNTIF('Plan MB'!$C13:$BE13,"Margraf")+COUNTIF('Plan WIW'!$C13:$AU13,"Margraf")+COUNTIF('Plan ET'!$E14:$BD14,"Margraf"))</f>
        <v>0</v>
      </c>
      <c r="BD10" s="373">
        <f>SUM(COUNTIF('Plan MB'!$C13:$BE13,"Tischer")+COUNTIF('Plan WIW'!$C13:$AU13,"Tischer")+COUNTIF('Plan ET'!$E14:$BD14,"Tischer"))</f>
        <v>0</v>
      </c>
      <c r="BE10" s="369"/>
      <c r="BF10" s="373">
        <f>SUM(COUNTIF('Plan MB'!$C13:$BE13,"Bagchi")+COUNTIF('Plan WIW'!$C13:$AU13,"Bagchi")+COUNTIF('Plan ET'!$E14:$BD14,"Bagchi"))</f>
        <v>0</v>
      </c>
      <c r="BG10" s="373">
        <f>SUM(COUNTIF('Plan MB'!$C13:$BE13,"Fr.Gratz")+COUNTIF('Plan WIW'!$C13:$AU13,"Fr.Gratz")+COUNTIF('Plan ET'!$E14:$BD14,"Fr.Gratz"))</f>
        <v>0</v>
      </c>
      <c r="BH10" s="373">
        <f>SUM(COUNTIF('Plan MB'!$C13:$BE13,"Fr.Müller")+COUNTIF('Plan WIW'!$C13:$AU13,"Fr.Müller")+COUNTIF('Plan ET'!$E14:$BD14,"Fr.Müller"))</f>
        <v>0</v>
      </c>
      <c r="BI10" s="325"/>
    </row>
    <row r="11" spans="1:61" ht="12.75" customHeight="1">
      <c r="A11" s="1318"/>
      <c r="B11" s="1317"/>
      <c r="C11" s="364">
        <f>SUM(COUNTIF('Plan MB'!$C14:$BE14,"Braunschweig")+COUNTIF('Plan WIW'!$C14:$AU14,"Braunschweig")+COUNTIF('Plan ET'!$C15:$AX15,"Braunschweig"))</f>
        <v>0</v>
      </c>
      <c r="D11" s="364">
        <f>SUM(COUNTIF('Plan MB'!$C14:$BE14,"Behn")+COUNTIF('Plan WIW'!$C14:$AU14,"Behn")+COUNTIF('Plan ET'!$C15:$BP15,"Behn"))</f>
        <v>0</v>
      </c>
      <c r="E11" s="381">
        <f>SUM(COUNTIF('Plan MB'!$C14:$BE14,"Roth")+COUNTIF('Plan WIW'!$C14:$AU14,"Roth")+COUNTIF('Plan ET'!$C15:$BP15,"Roth"))</f>
        <v>0</v>
      </c>
      <c r="F11" s="364">
        <f>SUM(COUNTIF('Plan MB'!$C14:$BE14,"Beugel")+COUNTIF('Plan WIW'!$C14:$AU14,"Beugel")+COUNTIF('Plan ET'!$C15:$BP15,"Beugel"))</f>
        <v>0</v>
      </c>
      <c r="G11" s="364">
        <f>SUM(COUNTIF('Plan MB'!$C14:$BE14,"Christ")+COUNTIF('Plan WIW'!$C14:$AU14,"Christ")+COUNTIF('Plan ET'!$C15:$BP15,"Christ"))</f>
        <v>0</v>
      </c>
      <c r="H11" s="381">
        <f>SUM(COUNTIF('Plan MB'!$C14:$BE14,"Kolev")+COUNTIF('Plan WIW'!$C14:$AU14,"Kolev")+COUNTIF('Plan ET'!$C15:$BP15,"Kolev"))</f>
        <v>0</v>
      </c>
      <c r="I11" s="381">
        <f>SUM(COUNTIF('Plan MB'!$C14:$BE14,"C.Behn")+COUNTIF('Plan WIW'!$C14:$AU14,"C.Behn")+COUNTIF('Plan ET'!$C15:$BP15,"C.Behn"))</f>
        <v>0</v>
      </c>
      <c r="J11" s="364">
        <f>SUM(COUNTIF('Plan MB'!$C14:$BE14,"Dorner-Reisel")+COUNTIF('Plan WIW'!$C14:$AU14,"Dorner-Reisel")+COUNTIF('Plan ET'!$C15:$BP15,"Dorner-Reisel"))</f>
        <v>0</v>
      </c>
      <c r="K11" s="381">
        <f>SUM(COUNTIF('Plan MB'!$C14:$BE14,"Pietzsch")+COUNTIF('Plan WIW'!$C14:$AU14,"Pietzsch")+COUNTIF('Plan ET'!$C15:$BP15,"Pietzsch"))</f>
        <v>0</v>
      </c>
      <c r="L11" s="364">
        <f>SUM(COUNTIF('Plan MB'!$C14:$BE14,"Seul")+COUNTIF('Plan WIW'!$C14:$AU14,"Seul")+COUNTIF('Plan ET'!$C15:$BP15,"Seul"))</f>
        <v>0</v>
      </c>
      <c r="M11" s="364">
        <f>SUM(COUNTIF('Plan MB'!$C14:$BE14,"Raßbach")+COUNTIF('Plan WIW'!$C14:$AU14,"Raßbach")+COUNTIF('Plan ET'!$C15:$BP15,"Raßbach"))</f>
        <v>0</v>
      </c>
      <c r="N11" s="364">
        <f>SUM(COUNTIF('Plan MB'!$C14:$BE14,"Vogel")+COUNTIF('Plan WIW'!$C14:$AU14,"Vogel")+COUNTIF('Plan ET'!$C15:$BP15,"Vogel"))</f>
        <v>0</v>
      </c>
      <c r="O11" s="364">
        <f>SUM(COUNTIF('Plan MB'!$C14:$BE14,"Weidner")+COUNTIF('Plan WIW'!$C14:$AU14,"Weidner")+COUNTIF('Plan ET'!$C15:$BP15,"Weidner"))</f>
        <v>0</v>
      </c>
      <c r="P11" s="364">
        <f>SUM(COUNTIF('Plan MB'!$C14:$BE14,"Schreiber")+COUNTIF('Plan WIW'!$C14:$AU14,"Schreiber")+COUNTIF('Plan ET'!$C15:$BP15,"Schreiber"))</f>
        <v>0</v>
      </c>
      <c r="Q11" s="381">
        <f>SUM(COUNTIF('Plan MB'!$C14:$BE14,"SM9")+COUNTIF('Plan WIW'!$C14:$AU14,"SM9")+COUNTIF('Plan ET'!$C15:$BP15,"SM9"))</f>
        <v>0</v>
      </c>
      <c r="R11" s="381">
        <f>SUM(COUNTIF('Plan MB'!$C14:$BE14,"Löser")+COUNTIF('Plan WIW'!$C14:$AU14,"Löser")+COUNTIF('Plan ET'!$C15:$BP15,"Löser"))</f>
        <v>0</v>
      </c>
      <c r="S11" s="381">
        <f>SUM(COUNTIF('Plan MB'!$C14:$BE14,"Römhild")+COUNTIF('Plan WIW'!$C14:$AU14,"Römhild")+COUNTIF('Plan ET'!$C15:$BD15,"Römhild"))</f>
        <v>0</v>
      </c>
      <c r="T11" s="364">
        <f>SUM(COUNTIF('Plan MB'!$C14:$BE14,"Kny")+COUNTIF('Plan WIW'!$C14:$AU14,"Kny")+COUNTIF('Plan ET'!$C15:$BD15,"Kny"))</f>
        <v>0</v>
      </c>
      <c r="U11" s="364">
        <f>SUM(COUNTIF('Plan MB'!$C14:$BE14,"Schrodt")+COUNTIF('Plan WIW'!$C14:$AU14,"Schrodt")+COUNTIF('Plan ET'!$C15:$BD15,"Schrodt"))</f>
        <v>0</v>
      </c>
      <c r="V11" s="364">
        <f>SUM(COUNTIF('Plan MB'!$C14:$BE14,"Albrecht")+COUNTIF('Plan WIW'!$C14:$AU14,"Albrecht")+COUNTIF('Plan ET'!$C15:$BD15,"Albrecht"))</f>
        <v>0</v>
      </c>
      <c r="W11" s="364">
        <f>SUM(COUNTIF('Plan MB'!$C14:$BE14,"Hornaff")+COUNTIF('Plan WIW'!$C14:$AU14,"Hornaff")+COUNTIF('Plan ET'!$C15:$BD15,"Hornaff"))</f>
        <v>0</v>
      </c>
      <c r="X11" s="364">
        <f>SUM(COUNTIF('Plan MB'!$C14:$BE14,"Wahrenberg")+COUNTIF('Plan WIW'!$C14:$AU14,"Wahrenberg")+COUNTIF('Plan ET'!E15:BD15,"Wahrenberg"))</f>
        <v>0</v>
      </c>
      <c r="Y11" s="388">
        <f>SUM(COUNTIF('Plan MB'!$C14:$BE14,"Orf")+COUNTIF('Plan WIW'!$C14:$AU14,"Orf")+COUNTIF('Plan ET'!F15:BE15,"Orf"))</f>
        <v>0</v>
      </c>
      <c r="Z11" s="324"/>
      <c r="AA11" s="364">
        <f>SUM(COUNTIF('Plan MB'!$C14:$BE14,"Bachmann")+COUNTIF('Plan WIW'!$C14:$AU14,"Bachmann")+COUNTIF('Plan ET'!$E15:$BD15,"Bachmann"))</f>
        <v>0</v>
      </c>
      <c r="AB11" s="364">
        <f>SUM(COUNTIF('Plan MB'!$C14:$BE14,"B.-Schmitt")+COUNTIF('Plan WIW'!$C14:$AU14,"B.-Schmitt")+COUNTIF('Plan ET'!$E15:$BD15,"B.-Schmitt"))</f>
        <v>0</v>
      </c>
      <c r="AC11" s="364">
        <f>SUM(COUNTIF('Plan MB'!$C14:$BE14,"Blancke")+COUNTIF('Plan WIW'!$C14:$AU14,"Blancke")+COUNTIF('Plan ET'!$E15:$BD15,"Blancke"))</f>
        <v>0</v>
      </c>
      <c r="AD11" s="364">
        <f>SUM(COUNTIF('Plan MB'!$C14:$BE14,"Dechant")+COUNTIF('Plan WIW'!$C14:$AU14,"Dechant")+COUNTIF('Plan ET'!$E15:BD15,"Dechant"))</f>
        <v>0</v>
      </c>
      <c r="AE11" s="364">
        <f>SUM(COUNTIF('Plan MB'!$C14:$BE14,"Fischer")+COUNTIF('Plan WIW'!$C14:$AU14,"Fischer")+COUNTIF('Plan ET'!$E15:$BD15,"Fischer"))</f>
        <v>0</v>
      </c>
      <c r="AF11" s="364">
        <f>SUM(COUNTIF('Plan MB'!$C14:$BE14,"Gratz")+COUNTIF('Plan WIW'!$C14:$AU14,"Gratz")+COUNTIF('Plan ET'!$E15:$BD15,"Gratz"))</f>
        <v>0</v>
      </c>
      <c r="AG11" s="364">
        <f>SUM(COUNTIF('Plan MB'!$C14:$BE14,"Grünler")+COUNTIF('Plan WIW'!$C14:$AU14,"Grünler")+COUNTIF('Plan ET'!$E15:$BD15,"Grünler"))</f>
        <v>0</v>
      </c>
      <c r="AH11" s="364">
        <f>SUM(COUNTIF('Plan MB'!$C14:$BE14,"Heinemann")+COUNTIF('Plan WIW'!$C14:$AU14,"Heinemann")+COUNTIF('Plan ET'!$E15:$BD15,"Heinemann"))</f>
        <v>0</v>
      </c>
      <c r="AI11" s="364">
        <f>SUM(COUNTIF('Plan MB'!$C14:$BE14,"Kamprath")+COUNTIF('Plan WIW'!$C14:$AU14,"Kamprath")+COUNTIF('Plan ET'!$E15:$BD15,"Kamprath"))</f>
        <v>0</v>
      </c>
      <c r="AJ11" s="364">
        <f>SUM(COUNTIF('Plan MB'!$C14:$BE14,"Kelber")+COUNTIF('Plan WIW'!$C14:$AU14,"Kelber")+COUNTIF('Plan ET'!$E15:$BD15,"Kelber"))</f>
        <v>0</v>
      </c>
      <c r="AK11" s="364">
        <f>SUM(COUNTIF('Plan MB'!$C14:$BE14,"Michelfeit")+COUNTIF('Plan WIW'!$C14:$AU14,"Michelfeit")+COUNTIF('Plan ET'!$E15:$BD15,"Michelfeit"))</f>
        <v>0</v>
      </c>
      <c r="AL11" s="364">
        <f>SUM(COUNTIF('Plan MB'!$C14:$BE14,"Müller")+COUNTIF('Plan WIW'!$C14:$AU14,"Müller")+COUNTIF('Plan ET'!$E15:$BD15,"Müller"))</f>
        <v>0</v>
      </c>
      <c r="AM11" s="364">
        <f>SUM(COUNTIF('Plan MB'!$C14:$BE14,"Roppel")+COUNTIF('Plan WIW'!$C14:$AU14,"Roppel")+COUNTIF('Plan ET'!$E15:$BD15,"Roppel"))</f>
        <v>0</v>
      </c>
      <c r="AN11" s="364">
        <f>SUM(COUNTIF('Plan MB'!$C14:$BE14,"Rozek")+COUNTIF('Plan WIW'!$C14:$AU14,"Rozek")+COUNTIF('Plan ET'!$E15:$BD15,"Rozek"))</f>
        <v>0</v>
      </c>
      <c r="AO11" s="364">
        <f>SUM(COUNTIF('Plan MB'!$C14:$BE14,"Schäfer")+COUNTIF('Plan WIW'!$C14:$AU14,"Schäfer")+COUNTIF('Plan ET'!$E15:$BD15,"Schäfer"))</f>
        <v>0</v>
      </c>
      <c r="AP11" s="364">
        <f>SUM(COUNTIF('Plan MB'!$C14:$BE14,"Schulz")+COUNTIF('Plan WIW'!$C14:$AU14,"Schulz")+COUNTIF('Plan ET'!$E15:$BD15,"Schulz"))</f>
        <v>0</v>
      </c>
      <c r="AQ11" s="364">
        <f>SUM(COUNTIF('Plan MB'!$C14:$BE14,"Svoboda")+COUNTIF('Plan WIW'!$C14:$AU14,"Svoboda")+COUNTIF('Plan ET'!$E15:$BD15,"Svoboda"))</f>
        <v>0</v>
      </c>
      <c r="AR11" s="364"/>
      <c r="AS11" s="364">
        <f>SUM(COUNTIF('Plan MB'!$C14:$BE14,"Kretzer")+COUNTIF('Plan WIW'!$C14:$AU14,"Kretzer")+COUNTIF('Plan ET'!$E15:$BD15,"Kretzer"))</f>
        <v>0</v>
      </c>
      <c r="AT11" s="364">
        <f>SUM(COUNTIF('Plan MB'!$C14:$BE14,"Mensch-Schäfer")+COUNTIF('Plan WIW'!$C14:$AU14,"Mensch-Schäfer")+COUNTIF('Plan ET'!$E15:$BD15,"Mensch-Schäfer"))</f>
        <v>0</v>
      </c>
      <c r="AU11" s="364">
        <f>SUM(COUNTIF('Plan MB'!$C14:$BE14,"Schmidt")+COUNTIF('Plan WIW'!$C14:$AU14,"Schmidt")+COUNTIF('Plan ET'!$E15:$BD15,"Schmidt"))</f>
        <v>0</v>
      </c>
      <c r="AV11" s="372"/>
      <c r="AW11" s="372"/>
      <c r="AX11" s="372"/>
      <c r="AY11" s="373"/>
      <c r="AZ11" s="373">
        <f>SUM(COUNTIF('Plan MB'!$C14:$BE14,"Brenn")+COUNTIF('Plan WIW'!$C14:$AU14,"Brenn")+COUNTIF('Plan ET'!$E15:$BD15,"Brenn"))</f>
        <v>0</v>
      </c>
      <c r="BA11" s="373">
        <f>SUM(COUNTIF('Plan MB'!$C14:$BE14,"Jakobi")+COUNTIF('Plan WIW'!$C14:$AU14,"Jakobi")+COUNTIF('Plan ET'!$E15:$BD15,"Jakobi"))</f>
        <v>0</v>
      </c>
      <c r="BB11" s="373">
        <f>SUM(COUNTIF('Plan MB'!$C14:$BE14,"Krause")+COUNTIF('Plan WIW'!$C14:$AU14,"Krause")+COUNTIF('Plan ET'!$E15:$BD15,"Krause"))</f>
        <v>0</v>
      </c>
      <c r="BC11" s="373">
        <f>SUM(COUNTIF('Plan MB'!$C14:$BE14,"Margraf")+COUNTIF('Plan WIW'!$C14:$AU14,"Margraf")+COUNTIF('Plan ET'!$E15:$BD15,"Margraf"))</f>
        <v>0</v>
      </c>
      <c r="BD11" s="373">
        <f>SUM(COUNTIF('Plan MB'!$C14:$BE14,"Tischer")+COUNTIF('Plan WIW'!$C14:$AU14,"Tischer")+COUNTIF('Plan ET'!$E15:$BD15,"Tischer"))</f>
        <v>0</v>
      </c>
      <c r="BE11" s="369"/>
      <c r="BF11" s="373">
        <f>SUM(COUNTIF('Plan MB'!$C14:$BE14,"Bagchi")+COUNTIF('Plan WIW'!$C14:$AU14,"Bagchi")+COUNTIF('Plan ET'!$E15:$BD15,"Bagchi"))</f>
        <v>0</v>
      </c>
      <c r="BG11" s="373">
        <f>SUM(COUNTIF('Plan MB'!$C14:$BE14,"Fr.Gratz")+COUNTIF('Plan WIW'!$C14:$AU14,"Fr.Gratz")+COUNTIF('Plan ET'!$E15:$BD15,"Fr.Gratz"))</f>
        <v>0</v>
      </c>
      <c r="BH11" s="373">
        <f>SUM(COUNTIF('Plan MB'!$C14:$BE14,"Fr.Müller")+COUNTIF('Plan WIW'!$C14:$AU14,"Fr.Müller")+COUNTIF('Plan ET'!$E15:$BD15,"Fr.Müller"))</f>
        <v>0</v>
      </c>
      <c r="BI11" s="325"/>
    </row>
    <row r="12" spans="1:61" ht="12.75" customHeight="1">
      <c r="A12" s="1318"/>
      <c r="B12" s="1317" t="s">
        <v>56</v>
      </c>
      <c r="C12" s="364">
        <f>SUM(COUNTIF('Plan MB'!$C15:$BE15,"Braunschweig")+COUNTIF('Plan WIW'!$C15:$AU15,"Braunschweig")+COUNTIF('Plan ET'!$C16:$AX16,"Braunschweig"))</f>
        <v>1</v>
      </c>
      <c r="D12" s="380">
        <f>SUM(COUNTIF('Plan MB'!$C15:$BE15,"Behn")+COUNTIF('Plan WIW'!$C15:$AU15,"Behn")+COUNTIF('Plan ET'!$C16:$BP16,"Behn"))</f>
        <v>1</v>
      </c>
      <c r="E12" s="381">
        <f>SUM(COUNTIF('Plan MB'!$C15:$BE15,"Roth")+COUNTIF('Plan WIW'!$C15:$AU15,"Roth")+COUNTIF('Plan ET'!$C16:$BP16,"Roth"))</f>
        <v>0</v>
      </c>
      <c r="F12" s="364">
        <f>SUM(COUNTIF('Plan MB'!$C15:$BE15,"Beugel")+COUNTIF('Plan WIW'!$C15:$AU15,"Beugel")+COUNTIF('Plan ET'!$C16:$BP16,"Beugel"))</f>
        <v>0</v>
      </c>
      <c r="G12" s="364">
        <f>SUM(COUNTIF('Plan MB'!$C15:$BE15,"Christ")+COUNTIF('Plan WIW'!$C15:$AU15,"Christ")+COUNTIF('Plan ET'!$C16:$BP16,"Christ"))</f>
        <v>0</v>
      </c>
      <c r="H12" s="381">
        <f>SUM(COUNTIF('Plan MB'!$C15:$BE15,"Kolev")+COUNTIF('Plan WIW'!$C15:$AU15,"Kolev")+COUNTIF('Plan ET'!$C16:$BP16,"Kolev"))</f>
        <v>0</v>
      </c>
      <c r="I12" s="381">
        <f>SUM(COUNTIF('Plan MB'!$C15:$BE15,"C.Behn")+COUNTIF('Plan WIW'!$C15:$AU15,"C.Behn")+COUNTIF('Plan ET'!$C16:$BP16,"C.Behn"))</f>
        <v>0</v>
      </c>
      <c r="J12" s="380">
        <f>SUM(COUNTIF('Plan MB'!$C15:$BE15,"Dorner-Reisel")+COUNTIF('Plan WIW'!$C15:$AU15,"Dorner-Reisel")+COUNTIF('Plan ET'!$C16:$BP16,"Dorner-Reisel"))</f>
        <v>0</v>
      </c>
      <c r="K12" s="381">
        <f>SUM(COUNTIF('Plan MB'!$C15:$BE15,"Pietzsch")+COUNTIF('Plan WIW'!$C15:$AU15,"Pietzsch")+COUNTIF('Plan ET'!$C16:$BP16,"Pietzsch"))</f>
        <v>0</v>
      </c>
      <c r="L12" s="380">
        <f>SUM(COUNTIF('Plan MB'!$C15:$BE15,"Seul")+COUNTIF('Plan WIW'!$C15:$AU15,"Seul")+COUNTIF('Plan ET'!$C16:$BP16,"Seul"))</f>
        <v>2</v>
      </c>
      <c r="M12" s="364">
        <f>SUM(COUNTIF('Plan MB'!$C15:$BE15,"Raßbach")+COUNTIF('Plan WIW'!$C15:$AU15,"Raßbach")+COUNTIF('Plan ET'!$C16:$BP16,"Raßbach"))</f>
        <v>1</v>
      </c>
      <c r="N12" s="380">
        <f>SUM(COUNTIF('Plan MB'!$C15:$BE15,"Vogel")+COUNTIF('Plan WIW'!$C15:$AU15,"Vogel")+COUNTIF('Plan ET'!$C16:$BP16,"Vogel"))</f>
        <v>2</v>
      </c>
      <c r="O12" s="364">
        <f>SUM(COUNTIF('Plan MB'!$C15:$BE15,"Weidner")+COUNTIF('Plan WIW'!$C15:$AU15,"Weidner")+COUNTIF('Plan ET'!$C16:$BP16,"Weidner"))</f>
        <v>1</v>
      </c>
      <c r="P12" s="364">
        <f>SUM(COUNTIF('Plan MB'!$C15:$BE15,"Schreiber")+COUNTIF('Plan WIW'!$C15:$AU15,"Schreiber")+COUNTIF('Plan ET'!$C16:$BP16,"Schreiber"))</f>
        <v>0</v>
      </c>
      <c r="Q12" s="381">
        <f>SUM(COUNTIF('Plan MB'!$C15:$BE15,"SM9")+COUNTIF('Plan WIW'!$C15:$AU15,"SM9")+COUNTIF('Plan ET'!$C16:$BP16,"SM9"))</f>
        <v>0</v>
      </c>
      <c r="R12" s="381">
        <f>SUM(COUNTIF('Plan MB'!$C15:$BE15,"Löser")+COUNTIF('Plan WIW'!$C15:$AU15,"Löser")+COUNTIF('Plan ET'!$C16:$BP16,"Löser"))</f>
        <v>0</v>
      </c>
      <c r="S12" s="381">
        <f>SUM(COUNTIF('Plan MB'!$C15:$BE15,"Römhild")+COUNTIF('Plan WIW'!$C15:$AU15,"Römhild")+COUNTIF('Plan ET'!$C16:$BD16,"Römhild"))</f>
        <v>0</v>
      </c>
      <c r="T12" s="364">
        <f>SUM(COUNTIF('Plan MB'!$C15:$BE15,"Kny")+COUNTIF('Plan WIW'!$C15:$AU15,"Kny")+COUNTIF('Plan ET'!$C16:$BD16,"Kny"))</f>
        <v>1</v>
      </c>
      <c r="U12" s="364">
        <f>SUM(COUNTIF('Plan MB'!$C15:$BE15,"Schrodt")+COUNTIF('Plan WIW'!$C15:$AU15,"Schrodt")+COUNTIF('Plan ET'!$C16:$BD16,"Schrodt"))</f>
        <v>0</v>
      </c>
      <c r="V12" s="364">
        <f>SUM(COUNTIF('Plan MB'!$C15:$BE15,"Albrecht")+COUNTIF('Plan WIW'!$C15:$AU15,"Albrecht")+COUNTIF('Plan ET'!$C16:$BD16,"Albrecht"))</f>
        <v>0</v>
      </c>
      <c r="W12" s="364">
        <f>SUM(COUNTIF('Plan MB'!$C15:$BE15,"Hornaff")+COUNTIF('Plan WIW'!$C15:$AU15,"Hornaff")+COUNTIF('Plan ET'!$C16:$BD16,"Hornaff"))</f>
        <v>1</v>
      </c>
      <c r="X12" s="364">
        <f>SUM(COUNTIF('Plan MB'!$C15:$BE15,"Wahrenberg")+COUNTIF('Plan WIW'!$C15:$AU15,"Wahrenberg")+COUNTIF('Plan ET'!E16:BD16,"Wahrenberg"))</f>
        <v>0</v>
      </c>
      <c r="Y12" s="388">
        <f>SUM(COUNTIF('Plan MB'!$C15:$BE15,"Orf")+COUNTIF('Plan WIW'!$C15:$AU15,"Orf")+COUNTIF('Plan ET'!F16:BE16,"Orf"))</f>
        <v>0</v>
      </c>
      <c r="Z12" s="324"/>
      <c r="AA12" s="364">
        <f>SUM(COUNTIF('Plan MB'!$C15:$BE15,"Bachmann")+COUNTIF('Plan WIW'!$C15:$AU15,"Bachmann")+COUNTIF('Plan ET'!$E16:$BD16,"Bachmann"))</f>
        <v>0</v>
      </c>
      <c r="AB12" s="364">
        <f>SUM(COUNTIF('Plan MB'!$C15:$BE15,"B.-Schmitt")+COUNTIF('Plan WIW'!$C15:$AU15,"B.-Schmitt")+COUNTIF('Plan ET'!$E16:$BD16,"B.-Schmitt"))</f>
        <v>0</v>
      </c>
      <c r="AC12" s="364">
        <f>SUM(COUNTIF('Plan MB'!$C15:$BE15,"Blancke")+COUNTIF('Plan WIW'!$C15:$AU15,"Blancke")+COUNTIF('Plan ET'!$E16:$BD16,"Blancke"))</f>
        <v>1</v>
      </c>
      <c r="AD12" s="364">
        <f>SUM(COUNTIF('Plan MB'!$C15:$BE15,"Dechant")+COUNTIF('Plan WIW'!$C15:$AU15,"Dechant")+COUNTIF('Plan ET'!$E16:BD16,"Dechant"))</f>
        <v>0</v>
      </c>
      <c r="AE12" s="364">
        <f>SUM(COUNTIF('Plan MB'!$C15:$BE15,"Fischer")+COUNTIF('Plan WIW'!$C15:$AU15,"Fischer")+COUNTIF('Plan ET'!$E16:$BD16,"Fischer"))</f>
        <v>0</v>
      </c>
      <c r="AF12" s="364">
        <f>SUM(COUNTIF('Plan MB'!$C15:$BE15,"Gratz")+COUNTIF('Plan WIW'!$C15:$AU15,"Gratz")+COUNTIF('Plan ET'!$E16:$BD16,"Gratz"))</f>
        <v>0</v>
      </c>
      <c r="AG12" s="364">
        <f>SUM(COUNTIF('Plan MB'!$C15:$BE15,"Grünler")+COUNTIF('Plan WIW'!$C15:$AU15,"Grünler")+COUNTIF('Plan ET'!$E16:$BD16,"Grünler"))</f>
        <v>0</v>
      </c>
      <c r="AH12" s="364">
        <f>SUM(COUNTIF('Plan MB'!$C15:$BE15,"Heinemann")+COUNTIF('Plan WIW'!$C15:$AU15,"Heinemann")+COUNTIF('Plan ET'!$E16:$BD16,"Heinemann"))</f>
        <v>0</v>
      </c>
      <c r="AI12" s="364">
        <f>SUM(COUNTIF('Plan MB'!$C15:$BE15,"Kamprath")+COUNTIF('Plan WIW'!$C15:$AU15,"Kamprath")+COUNTIF('Plan ET'!$E16:$BD16,"Kamprath"))</f>
        <v>0</v>
      </c>
      <c r="AJ12" s="364">
        <f>SUM(COUNTIF('Plan MB'!$C15:$BE15,"Kelber")+COUNTIF('Plan WIW'!$C15:$AU15,"Kelber")+COUNTIF('Plan ET'!$E16:$BD16,"Kelber"))</f>
        <v>1</v>
      </c>
      <c r="AK12" s="364">
        <f>SUM(COUNTIF('Plan MB'!$C15:$BE15,"Michelfeit")+COUNTIF('Plan WIW'!$C15:$AU15,"Michelfeit")+COUNTIF('Plan ET'!$E16:$BD16,"Michelfeit"))</f>
        <v>0</v>
      </c>
      <c r="AL12" s="364">
        <f>SUM(COUNTIF('Plan MB'!$C15:$BE15,"Müller")+COUNTIF('Plan WIW'!$C15:$AU15,"Müller")+COUNTIF('Plan ET'!$E16:$BD16,"Müller"))</f>
        <v>0</v>
      </c>
      <c r="AM12" s="364">
        <f>SUM(COUNTIF('Plan MB'!$C15:$BE15,"Roppel")+COUNTIF('Plan WIW'!$C15:$AU15,"Roppel")+COUNTIF('Plan ET'!$E16:$BD16,"Roppel"))</f>
        <v>1</v>
      </c>
      <c r="AN12" s="364">
        <f>SUM(COUNTIF('Plan MB'!$C15:$BE15,"Rozek")+COUNTIF('Plan WIW'!$C15:$AU15,"Rozek")+COUNTIF('Plan ET'!$E16:$BD16,"Rozek"))</f>
        <v>0</v>
      </c>
      <c r="AO12" s="364">
        <f>SUM(COUNTIF('Plan MB'!$C15:$BE15,"Schäfer")+COUNTIF('Plan WIW'!$C15:$AU15,"Schäfer")+COUNTIF('Plan ET'!$E16:$BD16,"Schäfer"))</f>
        <v>0</v>
      </c>
      <c r="AP12" s="364">
        <f>SUM(COUNTIF('Plan MB'!$C15:$BE15,"Schulz")+COUNTIF('Plan WIW'!$C15:$AU15,"Schulz")+COUNTIF('Plan ET'!$E16:$BD16,"Schulz"))</f>
        <v>2</v>
      </c>
      <c r="AQ12" s="364">
        <f>SUM(COUNTIF('Plan MB'!$C15:$BE15,"Svoboda")+COUNTIF('Plan WIW'!$C15:$AU15,"Svoboda")+COUNTIF('Plan ET'!$E16:$BD16,"Svoboda"))</f>
        <v>0</v>
      </c>
      <c r="AR12" s="364"/>
      <c r="AS12" s="364">
        <f>SUM(COUNTIF('Plan MB'!$C15:$BE15,"Kretzer")+COUNTIF('Plan WIW'!$C15:$AU15,"Kretzer")+COUNTIF('Plan ET'!$E16:$BD16,"Kretzer"))</f>
        <v>0</v>
      </c>
      <c r="AT12" s="364">
        <f>SUM(COUNTIF('Plan MB'!$C15:$BE15,"Mensch-Schäfer")+COUNTIF('Plan WIW'!$C15:$AU15,"Mensch-Schäfer")+COUNTIF('Plan ET'!$E16:$BD16,"Mensch-Schäfer"))</f>
        <v>0</v>
      </c>
      <c r="AU12" s="364">
        <f>SUM(COUNTIF('Plan MB'!$C15:$BE15,"Schmidt")+COUNTIF('Plan WIW'!$C15:$AU15,"Schmidt")+COUNTIF('Plan ET'!$E16:$BD16,"Schmidt"))</f>
        <v>0</v>
      </c>
      <c r="AV12" s="372"/>
      <c r="AW12" s="372"/>
      <c r="AX12" s="372"/>
      <c r="AY12" s="373"/>
      <c r="AZ12" s="373">
        <f>SUM(COUNTIF('Plan MB'!$C15:$BE15,"Brenn")+COUNTIF('Plan WIW'!$C15:$AU15,"Brenn")+COUNTIF('Plan ET'!$E16:$BD16,"Brenn"))</f>
        <v>0</v>
      </c>
      <c r="BA12" s="373">
        <f>SUM(COUNTIF('Plan MB'!$C15:$BE15,"Jakobi")+COUNTIF('Plan WIW'!$C15:$AU15,"Jakobi")+COUNTIF('Plan ET'!$E16:$BD16,"Jakobi"))</f>
        <v>1</v>
      </c>
      <c r="BB12" s="373">
        <f>SUM(COUNTIF('Plan MB'!$C15:$BE15,"Krause")+COUNTIF('Plan WIW'!$C15:$AU15,"Krause")+COUNTIF('Plan ET'!$E16:$BD16,"Krause"))</f>
        <v>0</v>
      </c>
      <c r="BC12" s="373">
        <f>SUM(COUNTIF('Plan MB'!$C15:$BE15,"Margraf")+COUNTIF('Plan WIW'!$C15:$AU15,"Margraf")+COUNTIF('Plan ET'!$E16:$BD16,"Margraf"))</f>
        <v>0</v>
      </c>
      <c r="BD12" s="373">
        <f>SUM(COUNTIF('Plan MB'!$C15:$BE15,"Tischer")+COUNTIF('Plan WIW'!$C15:$AU15,"Tischer")+COUNTIF('Plan ET'!$E16:$BD16,"Tischer"))</f>
        <v>1</v>
      </c>
      <c r="BE12" s="369"/>
      <c r="BF12" s="373">
        <f>SUM(COUNTIF('Plan MB'!$C15:$BE15,"Bagchi")+COUNTIF('Plan WIW'!$C15:$AU15,"Bagchi")+COUNTIF('Plan ET'!$E16:$BD16,"Bagchi"))</f>
        <v>0</v>
      </c>
      <c r="BG12" s="373">
        <f>SUM(COUNTIF('Plan MB'!$C15:$BE15,"Fr.Gratz")+COUNTIF('Plan WIW'!$C15:$AU15,"Fr.Gratz")+COUNTIF('Plan ET'!$E16:$BD16,"Fr.Gratz"))</f>
        <v>1</v>
      </c>
      <c r="BH12" s="373">
        <f>SUM(COUNTIF('Plan MB'!$C15:$BE15,"Fr.Müller")+COUNTIF('Plan WIW'!$C15:$AU15,"Fr.Müller")+COUNTIF('Plan ET'!$E16:$BD16,"Fr.Müller"))</f>
        <v>0</v>
      </c>
      <c r="BI12" s="325"/>
    </row>
    <row r="13" spans="1:61" ht="12.75" customHeight="1">
      <c r="A13" s="1318"/>
      <c r="B13" s="1317"/>
      <c r="C13" s="364">
        <f>SUM(COUNTIF('Plan MB'!$C16:$BE16,"Braunschweig")+COUNTIF('Plan WIW'!$C16:$AU16,"Braunschweig")+COUNTIF('Plan ET'!$C17:$AX17,"Braunschweig"))</f>
        <v>0</v>
      </c>
      <c r="D13" s="380">
        <f>SUM(COUNTIF('Plan MB'!$C16:$BE16,"Behn")+COUNTIF('Plan WIW'!$C16:$AU16,"Behn")+COUNTIF('Plan ET'!$C17:$BP17,"Behn"))</f>
        <v>1</v>
      </c>
      <c r="E13" s="381">
        <f>SUM(COUNTIF('Plan MB'!$C16:$BE16,"Roth")+COUNTIF('Plan WIW'!$C16:$AU16,"Roth")+COUNTIF('Plan ET'!$C17:$BP17,"Roth"))</f>
        <v>0</v>
      </c>
      <c r="F13" s="364">
        <f>SUM(COUNTIF('Plan MB'!$C16:$BE16,"Beugel")+COUNTIF('Plan WIW'!$C16:$AU16,"Beugel")+COUNTIF('Plan ET'!$C17:$BP17,"Beugel"))</f>
        <v>0</v>
      </c>
      <c r="G13" s="364">
        <f>SUM(COUNTIF('Plan MB'!$C16:$BE16,"Christ")+COUNTIF('Plan WIW'!$C16:$AU16,"Christ")+COUNTIF('Plan ET'!$C17:$BP17,"Christ"))</f>
        <v>0</v>
      </c>
      <c r="H13" s="381">
        <f>SUM(COUNTIF('Plan MB'!$C16:$BE16,"Kolev")+COUNTIF('Plan WIW'!$C16:$AU16,"Kolev")+COUNTIF('Plan ET'!$C17:$BP17,"Kolev"))</f>
        <v>0</v>
      </c>
      <c r="I13" s="381">
        <f>SUM(COUNTIF('Plan MB'!$C16:$BE16,"C.Behn")+COUNTIF('Plan WIW'!$C16:$AU16,"C.Behn")+COUNTIF('Plan ET'!$C17:$BP17,"C.Behn"))</f>
        <v>0</v>
      </c>
      <c r="J13" s="380">
        <f>SUM(COUNTIF('Plan MB'!$C16:$BE16,"Dorner-Reisel")+COUNTIF('Plan WIW'!$C16:$AU16,"Dorner-Reisel")+COUNTIF('Plan ET'!$C17:$BP17,"Dorner-Reisel"))</f>
        <v>0</v>
      </c>
      <c r="K13" s="381">
        <f>SUM(COUNTIF('Plan MB'!$C16:$BE16,"Pietzsch")+COUNTIF('Plan WIW'!$C16:$AU16,"Pietzsch")+COUNTIF('Plan ET'!$C17:$BP17,"Pietzsch"))</f>
        <v>0</v>
      </c>
      <c r="L13" s="364">
        <f>SUM(COUNTIF('Plan MB'!$C16:$BE16,"Seul")+COUNTIF('Plan WIW'!$C16:$AU16,"Seul")+COUNTIF('Plan ET'!$C17:$BP17,"Seul"))</f>
        <v>0</v>
      </c>
      <c r="M13" s="364">
        <f>SUM(COUNTIF('Plan MB'!$C16:$BE16,"Raßbach")+COUNTIF('Plan WIW'!$C16:$AU16,"Raßbach")+COUNTIF('Plan ET'!$C17:$BP17,"Raßbach"))</f>
        <v>0</v>
      </c>
      <c r="N13" s="364">
        <f>SUM(COUNTIF('Plan MB'!$C16:$BE16,"Vogel")+COUNTIF('Plan WIW'!$C16:$AU16,"Vogel")+COUNTIF('Plan ET'!$C17:$BP17,"Vogel"))</f>
        <v>0</v>
      </c>
      <c r="O13" s="364">
        <f>SUM(COUNTIF('Plan MB'!$C16:$BE16,"Weidner")+COUNTIF('Plan WIW'!$C16:$AU16,"Weidner")+COUNTIF('Plan ET'!$C17:$BP17,"Weidner"))</f>
        <v>0</v>
      </c>
      <c r="P13" s="364">
        <f>SUM(COUNTIF('Plan MB'!$C16:$BE16,"Schreiber")+COUNTIF('Plan WIW'!$C16:$AU16,"Schreiber")+COUNTIF('Plan ET'!$C17:$BP17,"Schreiber"))</f>
        <v>0</v>
      </c>
      <c r="Q13" s="381">
        <f>SUM(COUNTIF('Plan MB'!$C16:$BE16,"SM9")+COUNTIF('Plan WIW'!$C16:$AU16,"SM9")+COUNTIF('Plan ET'!$C17:$BP17,"SM9"))</f>
        <v>0</v>
      </c>
      <c r="R13" s="381">
        <f>SUM(COUNTIF('Plan MB'!$C16:$BE16,"Löser")+COUNTIF('Plan WIW'!$C16:$AU16,"Löser")+COUNTIF('Plan ET'!$C17:$BP17,"Löser"))</f>
        <v>0</v>
      </c>
      <c r="S13" s="381">
        <f>SUM(COUNTIF('Plan MB'!$C16:$BE16,"Römhild")+COUNTIF('Plan WIW'!$C16:$AU16,"Römhild")+COUNTIF('Plan ET'!$C17:$BD17,"Römhild"))</f>
        <v>1</v>
      </c>
      <c r="T13" s="364">
        <f>SUM(COUNTIF('Plan MB'!$C16:$BE16,"Kny")+COUNTIF('Plan WIW'!$C16:$AU16,"Kny")+COUNTIF('Plan ET'!$C17:$BD17,"Kny"))</f>
        <v>0</v>
      </c>
      <c r="U13" s="364">
        <f>SUM(COUNTIF('Plan MB'!$C16:$BE16,"Schrodt")+COUNTIF('Plan WIW'!$C16:$AU16,"Schrodt")+COUNTIF('Plan ET'!$C17:$BD17,"Schrodt"))</f>
        <v>0</v>
      </c>
      <c r="V13" s="364">
        <f>SUM(COUNTIF('Plan MB'!$C16:$BE16,"Albrecht")+COUNTIF('Plan WIW'!$C16:$AU16,"Albrecht")+COUNTIF('Plan ET'!$C17:$BD17,"Albrecht"))</f>
        <v>0</v>
      </c>
      <c r="W13" s="364">
        <f>SUM(COUNTIF('Plan MB'!$C16:$BE16,"Hornaff")+COUNTIF('Plan WIW'!$C16:$AU16,"Hornaff")+COUNTIF('Plan ET'!$C17:$BD17,"Hornaff"))</f>
        <v>0</v>
      </c>
      <c r="X13" s="364">
        <f>SUM(COUNTIF('Plan MB'!$C16:$BE16,"Wahrenberg")+COUNTIF('Plan WIW'!$C16:$AU16,"Wahrenberg")+COUNTIF('Plan ET'!E17:BD17,"Wahrenberg"))</f>
        <v>0</v>
      </c>
      <c r="Y13" s="388">
        <f>SUM(COUNTIF('Plan MB'!$C16:$BE16,"Orf")+COUNTIF('Plan WIW'!$C16:$AU16,"Orf")+COUNTIF('Plan ET'!F17:BE17,"Orf"))</f>
        <v>0</v>
      </c>
      <c r="Z13" s="324"/>
      <c r="AA13" s="364">
        <f>SUM(COUNTIF('Plan MB'!$C16:$BE16,"Bachmann")+COUNTIF('Plan WIW'!$C16:$AU16,"Bachmann")+COUNTIF('Plan ET'!$E17:$BD17,"Bachmann"))</f>
        <v>0</v>
      </c>
      <c r="AB13" s="364">
        <f>SUM(COUNTIF('Plan MB'!$C16:$BE16,"B.-Schmitt")+COUNTIF('Plan WIW'!$C16:$AU16,"B.-Schmitt")+COUNTIF('Plan ET'!$E17:$BD17,"B.-Schmitt"))</f>
        <v>0</v>
      </c>
      <c r="AC13" s="364">
        <f>SUM(COUNTIF('Plan MB'!$C16:$BE16,"Blancke")+COUNTIF('Plan WIW'!$C16:$AU16,"Blancke")+COUNTIF('Plan ET'!$E17:$BD17,"Blancke"))</f>
        <v>0</v>
      </c>
      <c r="AD13" s="364">
        <f>SUM(COUNTIF('Plan MB'!$C16:$BE16,"Dechant")+COUNTIF('Plan WIW'!$C16:$AU16,"Dechant")+COUNTIF('Plan ET'!$E17:BD17,"Dechant"))</f>
        <v>0</v>
      </c>
      <c r="AE13" s="364">
        <f>SUM(COUNTIF('Plan MB'!$C16:$BE16,"Fischer")+COUNTIF('Plan WIW'!$C16:$AU16,"Fischer")+COUNTIF('Plan ET'!$E17:$BD17,"Fischer"))</f>
        <v>0</v>
      </c>
      <c r="AF13" s="364">
        <f>SUM(COUNTIF('Plan MB'!$C16:$BE16,"Gratz")+COUNTIF('Plan WIW'!$C16:$AU16,"Gratz")+COUNTIF('Plan ET'!$E17:$BD17,"Gratz"))</f>
        <v>0</v>
      </c>
      <c r="AG13" s="364">
        <f>SUM(COUNTIF('Plan MB'!$C16:$BE16,"Grünler")+COUNTIF('Plan WIW'!$C16:$AU16,"Grünler")+COUNTIF('Plan ET'!$E17:$BD17,"Grünler"))</f>
        <v>0</v>
      </c>
      <c r="AH13" s="364">
        <f>SUM(COUNTIF('Plan MB'!$C16:$BE16,"Heinemann")+COUNTIF('Plan WIW'!$C16:$AU16,"Heinemann")+COUNTIF('Plan ET'!$E17:$BD17,"Heinemann"))</f>
        <v>0</v>
      </c>
      <c r="AI13" s="364">
        <f>SUM(COUNTIF('Plan MB'!$C16:$BE16,"Kamprath")+COUNTIF('Plan WIW'!$C16:$AU16,"Kamprath")+COUNTIF('Plan ET'!$E17:$BD17,"Kamprath"))</f>
        <v>0</v>
      </c>
      <c r="AJ13" s="364">
        <f>SUM(COUNTIF('Plan MB'!$C16:$BE16,"Kelber")+COUNTIF('Plan WIW'!$C16:$AU16,"Kelber")+COUNTIF('Plan ET'!$E17:$BD17,"Kelber"))</f>
        <v>1</v>
      </c>
      <c r="AK13" s="364">
        <f>SUM(COUNTIF('Plan MB'!$C16:$BE16,"Michelfeit")+COUNTIF('Plan WIW'!$C16:$AU16,"Michelfeit")+COUNTIF('Plan ET'!$E17:$BD17,"Michelfeit"))</f>
        <v>0</v>
      </c>
      <c r="AL13" s="364">
        <f>SUM(COUNTIF('Plan MB'!$C16:$BE16,"Müller")+COUNTIF('Plan WIW'!$C16:$AU16,"Müller")+COUNTIF('Plan ET'!$E17:$BD17,"Müller"))</f>
        <v>0</v>
      </c>
      <c r="AM13" s="364">
        <f>SUM(COUNTIF('Plan MB'!$C16:$BE16,"Roppel")+COUNTIF('Plan WIW'!$C16:$AU16,"Roppel")+COUNTIF('Plan ET'!$E17:$BD17,"Roppel"))</f>
        <v>0</v>
      </c>
      <c r="AN13" s="364">
        <f>SUM(COUNTIF('Plan MB'!$C16:$BE16,"Rozek")+COUNTIF('Plan WIW'!$C16:$AU16,"Rozek")+COUNTIF('Plan ET'!$E17:$BD17,"Rozek"))</f>
        <v>0</v>
      </c>
      <c r="AO13" s="364">
        <f>SUM(COUNTIF('Plan MB'!$C16:$BE16,"Schäfer")+COUNTIF('Plan WIW'!$C16:$AU16,"Schäfer")+COUNTIF('Plan ET'!$E17:$BD17,"Schäfer"))</f>
        <v>1</v>
      </c>
      <c r="AP13" s="364">
        <f>SUM(COUNTIF('Plan MB'!$C16:$BE16,"Schulz")+COUNTIF('Plan WIW'!$C16:$AU16,"Schulz")+COUNTIF('Plan ET'!$E17:$BD17,"Schulz"))</f>
        <v>0</v>
      </c>
      <c r="AQ13" s="364">
        <f>SUM(COUNTIF('Plan MB'!$C16:$BE16,"Svoboda")+COUNTIF('Plan WIW'!$C16:$AU16,"Svoboda")+COUNTIF('Plan ET'!$E17:$BD17,"Svoboda"))</f>
        <v>0</v>
      </c>
      <c r="AR13" s="364"/>
      <c r="AS13" s="364">
        <f>SUM(COUNTIF('Plan MB'!$C16:$BE16,"Kretzer")+COUNTIF('Plan WIW'!$C16:$AU16,"Kretzer")+COUNTIF('Plan ET'!$E17:$BD17,"Kretzer"))</f>
        <v>0</v>
      </c>
      <c r="AT13" s="364">
        <f>SUM(COUNTIF('Plan MB'!$C16:$BE16,"Mensch-Schäfer")+COUNTIF('Plan WIW'!$C16:$AU16,"Mensch-Schäfer")+COUNTIF('Plan ET'!$E17:$BD17,"Mensch-Schäfer"))</f>
        <v>0</v>
      </c>
      <c r="AU13" s="364">
        <f>SUM(COUNTIF('Plan MB'!$C16:$BE16,"Schmidt")+COUNTIF('Plan WIW'!$C16:$AU16,"Schmidt")+COUNTIF('Plan ET'!$E17:$BD17,"Schmidt"))</f>
        <v>0</v>
      </c>
      <c r="AV13" s="372"/>
      <c r="AW13" s="372"/>
      <c r="AX13" s="372"/>
      <c r="AY13" s="373"/>
      <c r="AZ13" s="373">
        <f>SUM(COUNTIF('Plan MB'!$C16:$BE16,"Brenn")+COUNTIF('Plan WIW'!$C16:$AU16,"Brenn")+COUNTIF('Plan ET'!$E17:$BD17,"Brenn"))</f>
        <v>0</v>
      </c>
      <c r="BA13" s="373">
        <f>SUM(COUNTIF('Plan MB'!$C16:$BE16,"Jakobi")+COUNTIF('Plan WIW'!$C16:$AU16,"Jakobi")+COUNTIF('Plan ET'!$E17:$BD17,"Jakobi"))</f>
        <v>0</v>
      </c>
      <c r="BB13" s="373">
        <f>SUM(COUNTIF('Plan MB'!$C16:$BE16,"Krause")+COUNTIF('Plan WIW'!$C16:$AU16,"Krause")+COUNTIF('Plan ET'!$E17:$BD17,"Krause"))</f>
        <v>0</v>
      </c>
      <c r="BC13" s="373">
        <f>SUM(COUNTIF('Plan MB'!$C16:$BE16,"Margraf")+COUNTIF('Plan WIW'!$C16:$AU16,"Margraf")+COUNTIF('Plan ET'!$E17:$BD17,"Margraf"))</f>
        <v>0</v>
      </c>
      <c r="BD13" s="373">
        <f>SUM(COUNTIF('Plan MB'!$C16:$BE16,"Tischer")+COUNTIF('Plan WIW'!$C16:$AU16,"Tischer")+COUNTIF('Plan ET'!$E17:$BD17,"Tischer"))</f>
        <v>0</v>
      </c>
      <c r="BE13" s="369"/>
      <c r="BF13" s="373">
        <f>SUM(COUNTIF('Plan MB'!$C16:$BE16,"Bagchi")+COUNTIF('Plan WIW'!$C16:$AU16,"Bagchi")+COUNTIF('Plan ET'!$E17:$BD17,"Bagchi"))</f>
        <v>0</v>
      </c>
      <c r="BG13" s="373">
        <f>SUM(COUNTIF('Plan MB'!$C16:$BE16,"Fr.Gratz")+COUNTIF('Plan WIW'!$C16:$AU16,"Fr.Gratz")+COUNTIF('Plan ET'!$E17:$BD17,"Fr.Gratz"))</f>
        <v>0</v>
      </c>
      <c r="BH13" s="390">
        <f>SUM(COUNTIF('Plan MB'!$C16:$BE16,"Fr.Müller")+COUNTIF('Plan WIW'!$C16:$AU16,"Fr.Müller")+COUNTIF('Plan ET'!$E17:$BD17,"Fr.Müller"))</f>
        <v>0</v>
      </c>
      <c r="BI13" s="325"/>
    </row>
    <row r="14" spans="1:61" s="215" customFormat="1" ht="12.75" customHeight="1">
      <c r="A14" s="1318"/>
      <c r="B14" s="1317"/>
      <c r="C14" s="364">
        <f>SUM(COUNTIF('Plan MB'!$C17:$BE17,"Braunschweig")+COUNTIF('Plan WIW'!$C17:$AU17,"Braunschweig")+COUNTIF('Plan ET'!$C18:$AX18,"Braunschweig"))</f>
        <v>0</v>
      </c>
      <c r="D14" s="364">
        <f>SUM(COUNTIF('Plan MB'!$C17:$BE17,"Behn")+COUNTIF('Plan WIW'!$C17:$AU17,"Behn")+COUNTIF('Plan ET'!$C18:$BP18,"Behn"))</f>
        <v>0</v>
      </c>
      <c r="E14" s="381">
        <f>SUM(COUNTIF('Plan MB'!$C17:$BE17,"Roth")+COUNTIF('Plan WIW'!$C17:$AU17,"Roth")+COUNTIF('Plan ET'!$C18:$BP18,"Roth"))</f>
        <v>0</v>
      </c>
      <c r="F14" s="364">
        <f>SUM(COUNTIF('Plan MB'!$C17:$BE17,"Beugel")+COUNTIF('Plan WIW'!$C17:$AU17,"Beugel")+COUNTIF('Plan ET'!$C18:$BP18,"Beugel"))</f>
        <v>0</v>
      </c>
      <c r="G14" s="364">
        <f>SUM(COUNTIF('Plan MB'!$C17:$BE17,"Christ")+COUNTIF('Plan WIW'!$C17:$AU17,"Christ")+COUNTIF('Plan ET'!$C18:$BP18,"Christ"))</f>
        <v>0</v>
      </c>
      <c r="H14" s="381">
        <f>SUM(COUNTIF('Plan MB'!$C17:$BE17,"Kolev")+COUNTIF('Plan WIW'!$C17:$AU17,"Kolev")+COUNTIF('Plan ET'!$C18:$BP18,"Kolev"))</f>
        <v>0</v>
      </c>
      <c r="I14" s="381">
        <f>SUM(COUNTIF('Plan MB'!$C17:$BE17,"C.Behn")+COUNTIF('Plan WIW'!$C17:$AU17,"C.Behn")+COUNTIF('Plan ET'!$C18:$BP18,"C.Behn"))</f>
        <v>0</v>
      </c>
      <c r="J14" s="364">
        <f>SUM(COUNTIF('Plan MB'!$C17:$BE17,"Dorner-Reisel")+COUNTIF('Plan WIW'!$C17:$AU17,"Dorner-Reisel")+COUNTIF('Plan ET'!$C18:$BP18,"Dorner-Reisel"))</f>
        <v>0</v>
      </c>
      <c r="K14" s="381">
        <f>SUM(COUNTIF('Plan MB'!$C17:$BE17,"Pietzsch")+COUNTIF('Plan WIW'!$C17:$AU17,"Pietzsch")+COUNTIF('Plan ET'!$C18:$BP18,"Pietzsch"))</f>
        <v>0</v>
      </c>
      <c r="L14" s="364">
        <f>SUM(COUNTIF('Plan MB'!$C17:$BE17,"Seul")+COUNTIF('Plan WIW'!$C17:$AU17,"Seul")+COUNTIF('Plan ET'!$C18:$BP18,"Seul"))</f>
        <v>0</v>
      </c>
      <c r="M14" s="364">
        <f>SUM(COUNTIF('Plan MB'!$C17:$BE17,"Raßbach")+COUNTIF('Plan WIW'!$C17:$AU17,"Raßbach")+COUNTIF('Plan ET'!$C18:$BP18,"Raßbach"))</f>
        <v>0</v>
      </c>
      <c r="N14" s="364">
        <f>SUM(COUNTIF('Plan MB'!$C17:$BE17,"Vogel")+COUNTIF('Plan WIW'!$C17:$AU17,"Vogel")+COUNTIF('Plan ET'!$C18:$BP18,"Vogel"))</f>
        <v>0</v>
      </c>
      <c r="O14" s="364">
        <f>SUM(COUNTIF('Plan MB'!$C17:$BE17,"Weidner")+COUNTIF('Plan WIW'!$C17:$AU17,"Weidner")+COUNTIF('Plan ET'!$C18:$BP18,"Weidner"))</f>
        <v>0</v>
      </c>
      <c r="P14" s="364">
        <f>SUM(COUNTIF('Plan MB'!$C17:$BE17,"Schreiber")+COUNTIF('Plan WIW'!$C17:$AU17,"Schreiber")+COUNTIF('Plan ET'!$C18:$BP18,"Schreiber"))</f>
        <v>0</v>
      </c>
      <c r="Q14" s="381">
        <f>SUM(COUNTIF('Plan MB'!$C17:$BE17,"SM9")+COUNTIF('Plan WIW'!$C17:$AU17,"SM9")+COUNTIF('Plan ET'!$C18:$BP18,"SM9"))</f>
        <v>0</v>
      </c>
      <c r="R14" s="381">
        <f>SUM(COUNTIF('Plan MB'!$C17:$BE17,"Löser")+COUNTIF('Plan WIW'!$C17:$AU17,"Löser")+COUNTIF('Plan ET'!$C18:$BP18,"Löser"))</f>
        <v>0</v>
      </c>
      <c r="S14" s="381">
        <f>SUM(COUNTIF('Plan MB'!$C17:$BE17,"Römhild")+COUNTIF('Plan WIW'!$C17:$AU17,"Römhild")+COUNTIF('Plan ET'!$C18:$BD18,"Römhild"))</f>
        <v>0</v>
      </c>
      <c r="T14" s="364">
        <f>SUM(COUNTIF('Plan MB'!$C17:$BE17,"Kny")+COUNTIF('Plan WIW'!$C17:$AU17,"Kny")+COUNTIF('Plan ET'!$C18:$BD18,"Kny"))</f>
        <v>0</v>
      </c>
      <c r="U14" s="364">
        <f>SUM(COUNTIF('Plan MB'!$C17:$BE17,"Schrodt")+COUNTIF('Plan WIW'!$C17:$AU17,"Schrodt")+COUNTIF('Plan ET'!$C18:$BD18,"Schrodt"))</f>
        <v>0</v>
      </c>
      <c r="V14" s="364">
        <f>SUM(COUNTIF('Plan MB'!$C17:$BE17,"Albrecht")+COUNTIF('Plan WIW'!$C17:$AU17,"Albrecht")+COUNTIF('Plan ET'!$C18:$BD18,"Albrecht"))</f>
        <v>0</v>
      </c>
      <c r="W14" s="364">
        <f>SUM(COUNTIF('Plan MB'!$C17:$BE17,"Hornaff")+COUNTIF('Plan WIW'!$C17:$AU17,"Hornaff")+COUNTIF('Plan ET'!$C18:$BD18,"Hornaff"))</f>
        <v>0</v>
      </c>
      <c r="X14" s="364">
        <f>SUM(COUNTIF('Plan MB'!$C17:$BE17,"Wahrenberg")+COUNTIF('Plan WIW'!$C17:$AU17,"Wahrenberg")+COUNTIF('Plan ET'!E18:BD18,"Wahrenberg"))</f>
        <v>0</v>
      </c>
      <c r="Y14" s="388">
        <f>SUM(COUNTIF('Plan MB'!$C17:$BE17,"Orf")+COUNTIF('Plan WIW'!$C17:$AU17,"Orf")+COUNTIF('Plan ET'!F18:BE18,"Orf"))</f>
        <v>0</v>
      </c>
      <c r="Z14" s="324"/>
      <c r="AA14" s="364">
        <f>SUM(COUNTIF('Plan MB'!$C17:$BE17,"Bachmann")+COUNTIF('Plan WIW'!$C17:$AU17,"Bachmann")+COUNTIF('Plan ET'!$E18:$BD18,"Bachmann"))</f>
        <v>0</v>
      </c>
      <c r="AB14" s="364">
        <f>SUM(COUNTIF('Plan MB'!$C17:$BE17,"B.-Schmitt")+COUNTIF('Plan WIW'!$C17:$AU17,"B.-Schmitt")+COUNTIF('Plan ET'!$E18:$BD18,"B.-Schmitt"))</f>
        <v>0</v>
      </c>
      <c r="AC14" s="364">
        <f>SUM(COUNTIF('Plan MB'!$C17:$BE17,"Blancke")+COUNTIF('Plan WIW'!$C17:$AU17,"Blancke")+COUNTIF('Plan ET'!$E18:$BD18,"Blancke"))</f>
        <v>0</v>
      </c>
      <c r="AD14" s="364">
        <f>SUM(COUNTIF('Plan MB'!$C17:$BE17,"Dechant")+COUNTIF('Plan WIW'!$C17:$AU17,"Dechant")+COUNTIF('Plan ET'!$E18:BD18,"Dechant"))</f>
        <v>0</v>
      </c>
      <c r="AE14" s="364">
        <f>SUM(COUNTIF('Plan MB'!$C17:$BE17,"Fischer")+COUNTIF('Plan WIW'!$C17:$AU17,"Fischer")+COUNTIF('Plan ET'!$E18:$BD18,"Fischer"))</f>
        <v>0</v>
      </c>
      <c r="AF14" s="364">
        <f>SUM(COUNTIF('Plan MB'!$C17:$BE17,"Gratz")+COUNTIF('Plan WIW'!$C17:$AU17,"Gratz")+COUNTIF('Plan ET'!$E18:$BD18,"Gratz"))</f>
        <v>0</v>
      </c>
      <c r="AG14" s="364">
        <f>SUM(COUNTIF('Plan MB'!$C17:$BE17,"Grünler")+COUNTIF('Plan WIW'!$C17:$AU17,"Grünler")+COUNTIF('Plan ET'!$E18:$BD18,"Grünler"))</f>
        <v>0</v>
      </c>
      <c r="AH14" s="364">
        <f>SUM(COUNTIF('Plan MB'!$C17:$BE17,"Heinemann")+COUNTIF('Plan WIW'!$C17:$AU17,"Heinemann")+COUNTIF('Plan ET'!$E18:$BD18,"Heinemann"))</f>
        <v>0</v>
      </c>
      <c r="AI14" s="364">
        <f>SUM(COUNTIF('Plan MB'!$C17:$BE17,"Kamprath")+COUNTIF('Plan WIW'!$C17:$AU17,"Kamprath")+COUNTIF('Plan ET'!$E18:$BD18,"Kamprath"))</f>
        <v>0</v>
      </c>
      <c r="AJ14" s="364">
        <f>SUM(COUNTIF('Plan MB'!$C17:$BE17,"Kelber")+COUNTIF('Plan WIW'!$C17:$AU17,"Kelber")+COUNTIF('Plan ET'!$E18:$BD18,"Kelber"))</f>
        <v>0</v>
      </c>
      <c r="AK14" s="364">
        <f>SUM(COUNTIF('Plan MB'!$C17:$BE17,"Michelfeit")+COUNTIF('Plan WIW'!$C17:$AU17,"Michelfeit")+COUNTIF('Plan ET'!$E18:$BD18,"Michelfeit"))</f>
        <v>0</v>
      </c>
      <c r="AL14" s="364">
        <f>SUM(COUNTIF('Plan MB'!$C17:$BE17,"Müller")+COUNTIF('Plan WIW'!$C17:$AU17,"Müller")+COUNTIF('Plan ET'!$E18:$BD18,"Müller"))</f>
        <v>0</v>
      </c>
      <c r="AM14" s="364">
        <f>SUM(COUNTIF('Plan MB'!$C17:$BE17,"Roppel")+COUNTIF('Plan WIW'!$C17:$AU17,"Roppel")+COUNTIF('Plan ET'!$E18:$BD18,"Roppel"))</f>
        <v>0</v>
      </c>
      <c r="AN14" s="364">
        <f>SUM(COUNTIF('Plan MB'!$C17:$BE17,"Rozek")+COUNTIF('Plan WIW'!$C17:$AU17,"Rozek")+COUNTIF('Plan ET'!$E18:$BD18,"Rozek"))</f>
        <v>0</v>
      </c>
      <c r="AO14" s="364">
        <f>SUM(COUNTIF('Plan MB'!$C17:$BE17,"Schäfer")+COUNTIF('Plan WIW'!$C17:$AU17,"Schäfer")+COUNTIF('Plan ET'!$E18:$BD18,"Schäfer"))</f>
        <v>0</v>
      </c>
      <c r="AP14" s="364">
        <f>SUM(COUNTIF('Plan MB'!$C17:$BE17,"Schulz")+COUNTIF('Plan WIW'!$C17:$AU17,"Schulz")+COUNTIF('Plan ET'!$E18:$BD18,"Schulz"))</f>
        <v>0</v>
      </c>
      <c r="AQ14" s="364">
        <f>SUM(COUNTIF('Plan MB'!$C17:$BE17,"Svoboda")+COUNTIF('Plan WIW'!$C17:$AU17,"Svoboda")+COUNTIF('Plan ET'!$E18:$BD18,"Svoboda"))</f>
        <v>0</v>
      </c>
      <c r="AR14" s="364"/>
      <c r="AS14" s="364">
        <f>SUM(COUNTIF('Plan MB'!$C17:$BE17,"Kretzer")+COUNTIF('Plan WIW'!$C17:$AU17,"Kretzer")+COUNTIF('Plan ET'!$E18:$BD18,"Kretzer"))</f>
        <v>0</v>
      </c>
      <c r="AT14" s="364">
        <f>SUM(COUNTIF('Plan MB'!$C17:$BE17,"Mensch-Schäfer")+COUNTIF('Plan WIW'!$C17:$AU17,"Mensch-Schäfer")+COUNTIF('Plan ET'!$E18:$BD18,"Mensch-Schäfer"))</f>
        <v>0</v>
      </c>
      <c r="AU14" s="364">
        <f>SUM(COUNTIF('Plan MB'!$C17:$BE17,"Schmidt")+COUNTIF('Plan WIW'!$C17:$AU17,"Schmidt")+COUNTIF('Plan ET'!$E18:$BD18,"Schmidt"))</f>
        <v>0</v>
      </c>
      <c r="AV14" s="372"/>
      <c r="AW14" s="372"/>
      <c r="AX14" s="372"/>
      <c r="AY14" s="373"/>
      <c r="AZ14" s="373">
        <f>SUM(COUNTIF('Plan MB'!$C17:$BE17,"Brenn")+COUNTIF('Plan WIW'!$C17:$AU17,"Brenn")+COUNTIF('Plan ET'!$E18:$BD18,"Brenn"))</f>
        <v>0</v>
      </c>
      <c r="BA14" s="373">
        <f>SUM(COUNTIF('Plan MB'!$C17:$BE17,"Jakobi")+COUNTIF('Plan WIW'!$C17:$AU17,"Jakobi")+COUNTIF('Plan ET'!$E18:$BD18,"Jakobi"))</f>
        <v>0</v>
      </c>
      <c r="BB14" s="373">
        <f>SUM(COUNTIF('Plan MB'!$C17:$BE17,"Krause")+COUNTIF('Plan WIW'!$C17:$AU17,"Krause")+COUNTIF('Plan ET'!$E18:$BD18,"Krause"))</f>
        <v>0</v>
      </c>
      <c r="BC14" s="373">
        <f>SUM(COUNTIF('Plan MB'!$C17:$BE17,"Margraf")+COUNTIF('Plan WIW'!$C17:$AU17,"Margraf")+COUNTIF('Plan ET'!$E18:$BD18,"Margraf"))</f>
        <v>0</v>
      </c>
      <c r="BD14" s="373">
        <f>SUM(COUNTIF('Plan MB'!$C17:$BE17,"Tischer")+COUNTIF('Plan WIW'!$C17:$AU17,"Tischer")+COUNTIF('Plan ET'!$E18:$BD18,"Tischer"))</f>
        <v>0</v>
      </c>
      <c r="BE14" s="369"/>
      <c r="BF14" s="373">
        <f>SUM(COUNTIF('Plan MB'!$C17:$BE17,"Bagchi")+COUNTIF('Plan WIW'!$C17:$AU17,"Bagchi")+COUNTIF('Plan ET'!$E18:$BD18,"Bagchi"))</f>
        <v>0</v>
      </c>
      <c r="BG14" s="373">
        <f>SUM(COUNTIF('Plan MB'!$C17:$BE17,"Fr.Gratz")+COUNTIF('Plan WIW'!$C17:$AU17,"Fr.Gratz")+COUNTIF('Plan ET'!$E18:$BD18,"Fr.Gratz"))</f>
        <v>0</v>
      </c>
      <c r="BH14" s="390">
        <f>SUM(COUNTIF('Plan MB'!$C17:$BE17,"Fr.Müller")+COUNTIF('Plan WIW'!$C17:$AU17,"Fr.Müller")+COUNTIF('Plan ET'!$E18:$BD18,"Fr.Müller"))</f>
        <v>0</v>
      </c>
      <c r="BI14" s="325"/>
    </row>
    <row r="15" spans="1:61" ht="12.75" customHeight="1">
      <c r="A15" s="1318"/>
      <c r="B15" s="1317"/>
      <c r="C15" s="364">
        <f>SUM(COUNTIF('Plan MB'!$C18:$BE18,"Braunschweig")+COUNTIF('Plan WIW'!$C18:$AU18,"Braunschweig")+COUNTIF('Plan ET'!$C19:$AX19,"Braunschweig"))</f>
        <v>0</v>
      </c>
      <c r="D15" s="364">
        <f>SUM(COUNTIF('Plan MB'!$C18:$BE18,"Behn")+COUNTIF('Plan WIW'!$C18:$AU18,"Behn")+COUNTIF('Plan ET'!$C19:$BP19,"Behn"))</f>
        <v>0</v>
      </c>
      <c r="E15" s="381">
        <f>SUM(COUNTIF('Plan MB'!$C18:$BE18,"Roth")+COUNTIF('Plan WIW'!$C18:$AU18,"Roth")+COUNTIF('Plan ET'!$C19:$BP19,"Roth"))</f>
        <v>0</v>
      </c>
      <c r="F15" s="364">
        <f>SUM(COUNTIF('Plan MB'!$C18:$BE18,"Beugel")+COUNTIF('Plan WIW'!$C18:$AU18,"Beugel")+COUNTIF('Plan ET'!$C19:$BP19,"Beugel"))</f>
        <v>0</v>
      </c>
      <c r="G15" s="364">
        <f>SUM(COUNTIF('Plan MB'!$C18:$BE18,"Christ")+COUNTIF('Plan WIW'!$C18:$AU18,"Christ")+COUNTIF('Plan ET'!$C19:$BP19,"Christ"))</f>
        <v>0</v>
      </c>
      <c r="H15" s="381">
        <f>SUM(COUNTIF('Plan MB'!$C18:$BE18,"Kolev")+COUNTIF('Plan WIW'!$C18:$AU18,"Kolev")+COUNTIF('Plan ET'!$C19:$BP19,"Kolev"))</f>
        <v>0</v>
      </c>
      <c r="I15" s="381">
        <f>SUM(COUNTIF('Plan MB'!$C18:$BE18,"C.Behn")+COUNTIF('Plan WIW'!$C18:$AU18,"C.Behn")+COUNTIF('Plan ET'!$C19:$BP19,"C.Behn"))</f>
        <v>0</v>
      </c>
      <c r="J15" s="364">
        <f>SUM(COUNTIF('Plan MB'!$C18:$BE18,"Dorner-Reisel")+COUNTIF('Plan WIW'!$C18:$AU18,"Dorner-Reisel")+COUNTIF('Plan ET'!$C19:$BP19,"Dorner-Reisel"))</f>
        <v>0</v>
      </c>
      <c r="K15" s="381">
        <f>SUM(COUNTIF('Plan MB'!$C18:$BE18,"Pietzsch")+COUNTIF('Plan WIW'!$C18:$AU18,"Pietzsch")+COUNTIF('Plan ET'!$C19:$BP19,"Pietzsch"))</f>
        <v>0</v>
      </c>
      <c r="L15" s="364">
        <f>SUM(COUNTIF('Plan MB'!$C18:$BE18,"Seul")+COUNTIF('Plan WIW'!$C18:$AU18,"Seul")+COUNTIF('Plan ET'!$C19:$BP19,"Seul"))</f>
        <v>0</v>
      </c>
      <c r="M15" s="364">
        <f>SUM(COUNTIF('Plan MB'!$C18:$BE18,"Raßbach")+COUNTIF('Plan WIW'!$C18:$AU18,"Raßbach")+COUNTIF('Plan ET'!$C19:$BP19,"Raßbach"))</f>
        <v>0</v>
      </c>
      <c r="N15" s="364">
        <f>SUM(COUNTIF('Plan MB'!$C18:$BE18,"Vogel")+COUNTIF('Plan WIW'!$C18:$AU18,"Vogel")+COUNTIF('Plan ET'!$C19:$BP19,"Vogel"))</f>
        <v>0</v>
      </c>
      <c r="O15" s="364">
        <f>SUM(COUNTIF('Plan MB'!$C18:$BE18,"Weidner")+COUNTIF('Plan WIW'!$C18:$AU18,"Weidner")+COUNTIF('Plan ET'!$C19:$BP19,"Weidner"))</f>
        <v>0</v>
      </c>
      <c r="P15" s="364">
        <f>SUM(COUNTIF('Plan MB'!$C18:$BE18,"Schreiber")+COUNTIF('Plan WIW'!$C18:$AU18,"Schreiber")+COUNTIF('Plan ET'!$C19:$BP19,"Schreiber"))</f>
        <v>0</v>
      </c>
      <c r="Q15" s="381">
        <f>SUM(COUNTIF('Plan MB'!$C18:$BE18,"SM9")+COUNTIF('Plan WIW'!$C18:$AU18,"SM9")+COUNTIF('Plan ET'!$C19:$BP19,"SM9"))</f>
        <v>0</v>
      </c>
      <c r="R15" s="381">
        <f>SUM(COUNTIF('Plan MB'!$C18:$BE18,"Löser")+COUNTIF('Plan WIW'!$C18:$AU18,"Löser")+COUNTIF('Plan ET'!$C19:$BP19,"Löser"))</f>
        <v>0</v>
      </c>
      <c r="S15" s="381">
        <f>SUM(COUNTIF('Plan MB'!$C18:$BE18,"Römhild")+COUNTIF('Plan WIW'!$C18:$AU18,"Römhild")+COUNTIF('Plan ET'!$C19:$BD19,"Römhild"))</f>
        <v>0</v>
      </c>
      <c r="T15" s="364">
        <f>SUM(COUNTIF('Plan MB'!$C18:$BE18,"Kny")+COUNTIF('Plan WIW'!$C18:$AU18,"Kny")+COUNTIF('Plan ET'!$C19:$BD19,"Kny"))</f>
        <v>0</v>
      </c>
      <c r="U15" s="364">
        <f>SUM(COUNTIF('Plan MB'!$C18:$BE18,"Schrodt")+COUNTIF('Plan WIW'!$C18:$AU18,"Schrodt")+COUNTIF('Plan ET'!$C19:$BD19,"Schrodt"))</f>
        <v>0</v>
      </c>
      <c r="V15" s="364">
        <f>SUM(COUNTIF('Plan MB'!$C18:$BE18,"Albrecht")+COUNTIF('Plan WIW'!$C18:$AU18,"Albrecht")+COUNTIF('Plan ET'!$C19:$BD19,"Albrecht"))</f>
        <v>0</v>
      </c>
      <c r="W15" s="364">
        <f>SUM(COUNTIF('Plan MB'!$C18:$BE18,"Hornaff")+COUNTIF('Plan WIW'!$C18:$AU18,"Hornaff")+COUNTIF('Plan ET'!$C19:$BD19,"Hornaff"))</f>
        <v>0</v>
      </c>
      <c r="X15" s="364">
        <f>SUM(COUNTIF('Plan MB'!$C18:$BE18,"Wahrenberg")+COUNTIF('Plan WIW'!$C18:$AU18,"Wahrenberg")+COUNTIF('Plan ET'!E19:BD19,"Wahrenberg"))</f>
        <v>0</v>
      </c>
      <c r="Y15" s="388">
        <f>SUM(COUNTIF('Plan MB'!$C18:$BE18,"Orf")+COUNTIF('Plan WIW'!$C18:$AU18,"Orf")+COUNTIF('Plan ET'!F19:BE19,"Orf"))</f>
        <v>0</v>
      </c>
      <c r="Z15" s="324"/>
      <c r="AA15" s="364">
        <f>SUM(COUNTIF('Plan MB'!$C18:$BE18,"Bachmann")+COUNTIF('Plan WIW'!$C18:$AU18,"Bachmann")+COUNTIF('Plan ET'!$E19:$BD19,"Bachmann"))</f>
        <v>0</v>
      </c>
      <c r="AB15" s="364">
        <f>SUM(COUNTIF('Plan MB'!$C18:$BE18,"B.-Schmitt")+COUNTIF('Plan WIW'!$C18:$AU18,"B.-Schmitt")+COUNTIF('Plan ET'!$E19:$BD19,"B.-Schmitt"))</f>
        <v>0</v>
      </c>
      <c r="AC15" s="364">
        <f>SUM(COUNTIF('Plan MB'!$C18:$BE18,"Blancke")+COUNTIF('Plan WIW'!$C18:$AU18,"Blancke")+COUNTIF('Plan ET'!$E19:$BD19,"Blancke"))</f>
        <v>0</v>
      </c>
      <c r="AD15" s="364">
        <f>SUM(COUNTIF('Plan MB'!$C18:$BE18,"Dechant")+COUNTIF('Plan WIW'!$C18:$AU18,"Dechant")+COUNTIF('Plan ET'!$E19:BD19,"Dechant"))</f>
        <v>0</v>
      </c>
      <c r="AE15" s="364">
        <f>SUM(COUNTIF('Plan MB'!$C18:$BE18,"Fischer")+COUNTIF('Plan WIW'!$C18:$AU18,"Fischer")+COUNTIF('Plan ET'!$E19:$BD19,"Fischer"))</f>
        <v>0</v>
      </c>
      <c r="AF15" s="364">
        <f>SUM(COUNTIF('Plan MB'!$C18:$BE18,"Gratz")+COUNTIF('Plan WIW'!$C18:$AU18,"Gratz")+COUNTIF('Plan ET'!$E19:$BD19,"Gratz"))</f>
        <v>0</v>
      </c>
      <c r="AG15" s="364">
        <f>SUM(COUNTIF('Plan MB'!$C18:$BE18,"Grünler")+COUNTIF('Plan WIW'!$C18:$AU18,"Grünler")+COUNTIF('Plan ET'!$E19:$BD19,"Grünler"))</f>
        <v>0</v>
      </c>
      <c r="AH15" s="364">
        <f>SUM(COUNTIF('Plan MB'!$C18:$BE18,"Heinemann")+COUNTIF('Plan WIW'!$C18:$AU18,"Heinemann")+COUNTIF('Plan ET'!$E19:$BD19,"Heinemann"))</f>
        <v>0</v>
      </c>
      <c r="AI15" s="364">
        <f>SUM(COUNTIF('Plan MB'!$C18:$BE18,"Kamprath")+COUNTIF('Plan WIW'!$C18:$AU18,"Kamprath")+COUNTIF('Plan ET'!$E19:$BD19,"Kamprath"))</f>
        <v>0</v>
      </c>
      <c r="AJ15" s="364">
        <f>SUM(COUNTIF('Plan MB'!$C18:$BE18,"Kelber")+COUNTIF('Plan WIW'!$C18:$AU18,"Kelber")+COUNTIF('Plan ET'!$E19:$BD19,"Kelber"))</f>
        <v>0</v>
      </c>
      <c r="AK15" s="364">
        <f>SUM(COUNTIF('Plan MB'!$C18:$BE18,"Michelfeit")+COUNTIF('Plan WIW'!$C18:$AU18,"Michelfeit")+COUNTIF('Plan ET'!$E19:$BD19,"Michelfeit"))</f>
        <v>0</v>
      </c>
      <c r="AL15" s="364">
        <f>SUM(COUNTIF('Plan MB'!$C18:$BE18,"Müller")+COUNTIF('Plan WIW'!$C18:$AU18,"Müller")+COUNTIF('Plan ET'!$E19:$BD19,"Müller"))</f>
        <v>0</v>
      </c>
      <c r="AM15" s="364">
        <f>SUM(COUNTIF('Plan MB'!$C18:$BE18,"Roppel")+COUNTIF('Plan WIW'!$C18:$AU18,"Roppel")+COUNTIF('Plan ET'!$E19:$BD19,"Roppel"))</f>
        <v>0</v>
      </c>
      <c r="AN15" s="364">
        <f>SUM(COUNTIF('Plan MB'!$C18:$BE18,"Rozek")+COUNTIF('Plan WIW'!$C18:$AU18,"Rozek")+COUNTIF('Plan ET'!$E19:$BD19,"Rozek"))</f>
        <v>0</v>
      </c>
      <c r="AO15" s="364">
        <f>SUM(COUNTIF('Plan MB'!$C18:$BE18,"Schäfer")+COUNTIF('Plan WIW'!$C18:$AU18,"Schäfer")+COUNTIF('Plan ET'!$E19:$BD19,"Schäfer"))</f>
        <v>0</v>
      </c>
      <c r="AP15" s="364">
        <f>SUM(COUNTIF('Plan MB'!$C18:$BE18,"Schulz")+COUNTIF('Plan WIW'!$C18:$AU18,"Schulz")+COUNTIF('Plan ET'!$E19:$BD19,"Schulz"))</f>
        <v>0</v>
      </c>
      <c r="AQ15" s="364">
        <f>SUM(COUNTIF('Plan MB'!$C18:$BE18,"Svoboda")+COUNTIF('Plan WIW'!$C18:$AU18,"Svoboda")+COUNTIF('Plan ET'!$E19:$BD19,"Svoboda"))</f>
        <v>0</v>
      </c>
      <c r="AR15" s="364"/>
      <c r="AS15" s="364">
        <f>SUM(COUNTIF('Plan MB'!$C18:$BE18,"Kretzer")+COUNTIF('Plan WIW'!$C18:$AU18,"Kretzer")+COUNTIF('Plan ET'!$E19:$BD19,"Kretzer"))</f>
        <v>0</v>
      </c>
      <c r="AT15" s="364">
        <f>SUM(COUNTIF('Plan MB'!$C18:$BE18,"Mensch-Schäfer")+COUNTIF('Plan WIW'!$C18:$AU18,"Mensch-Schäfer")+COUNTIF('Plan ET'!$E19:$BD19,"Mensch-Schäfer"))</f>
        <v>0</v>
      </c>
      <c r="AU15" s="364">
        <f>SUM(COUNTIF('Plan MB'!$C18:$BE18,"Schmidt")+COUNTIF('Plan WIW'!$C18:$AU18,"Schmidt")+COUNTIF('Plan ET'!$E19:$BD19,"Schmidt"))</f>
        <v>0</v>
      </c>
      <c r="AV15" s="372"/>
      <c r="AW15" s="372"/>
      <c r="AX15" s="372"/>
      <c r="AY15" s="373"/>
      <c r="AZ15" s="373">
        <f>SUM(COUNTIF('Plan MB'!$C18:$BE18,"Brenn")+COUNTIF('Plan WIW'!$C18:$AU18,"Brenn")+COUNTIF('Plan ET'!$E19:$BD19,"Brenn"))</f>
        <v>0</v>
      </c>
      <c r="BA15" s="373">
        <f>SUM(COUNTIF('Plan MB'!$C18:$BE18,"Jakobi")+COUNTIF('Plan WIW'!$C18:$AU18,"Jakobi")+COUNTIF('Plan ET'!$E19:$BD19,"Jakobi"))</f>
        <v>0</v>
      </c>
      <c r="BB15" s="373">
        <f>SUM(COUNTIF('Plan MB'!$C18:$BE18,"Krause")+COUNTIF('Plan WIW'!$C18:$AU18,"Krause")+COUNTIF('Plan ET'!$E19:$BD19,"Krause"))</f>
        <v>0</v>
      </c>
      <c r="BC15" s="373">
        <f>SUM(COUNTIF('Plan MB'!$C18:$BE18,"Margraf")+COUNTIF('Plan WIW'!$C18:$AU18,"Margraf")+COUNTIF('Plan ET'!$E19:$BD19,"Margraf"))</f>
        <v>0</v>
      </c>
      <c r="BD15" s="373">
        <f>SUM(COUNTIF('Plan MB'!$C18:$BE18,"Tischer")+COUNTIF('Plan WIW'!$C18:$AU18,"Tischer")+COUNTIF('Plan ET'!$E19:$BD19,"Tischer"))</f>
        <v>0</v>
      </c>
      <c r="BE15" s="369"/>
      <c r="BF15" s="373">
        <f>SUM(COUNTIF('Plan MB'!$C18:$BE18,"Bagchi")+COUNTIF('Plan WIW'!$C18:$AU18,"Bagchi")+COUNTIF('Plan ET'!$E19:$BD19,"Bagchi"))</f>
        <v>0</v>
      </c>
      <c r="BG15" s="373">
        <f>SUM(COUNTIF('Plan MB'!$C18:$BE18,"Fr.Gratz")+COUNTIF('Plan WIW'!$C18:$AU18,"Fr.Gratz")+COUNTIF('Plan ET'!$E19:$BD19,"Fr.Gratz"))</f>
        <v>0</v>
      </c>
      <c r="BH15" s="390">
        <f>SUM(COUNTIF('Plan MB'!$C18:$BE18,"Fr.Müller")+COUNTIF('Plan WIW'!$C18:$AU18,"Fr.Müller")+COUNTIF('Plan ET'!$E19:$BD19,"Fr.Müller"))</f>
        <v>0</v>
      </c>
      <c r="BI15" s="325"/>
    </row>
    <row r="16" spans="1:61" ht="12.75" customHeight="1">
      <c r="A16" s="1318"/>
      <c r="B16" s="1317"/>
      <c r="C16" s="364">
        <f>SUM(COUNTIF('Plan MB'!$C19:$BE19,"Braunschweig")+COUNTIF('Plan WIW'!$C19:$AU19,"Braunschweig")+COUNTIF('Plan ET'!$C20:$AX20,"Braunschweig"))</f>
        <v>0</v>
      </c>
      <c r="D16" s="364">
        <f>SUM(COUNTIF('Plan MB'!$C19:$BE19,"Behn")+COUNTIF('Plan WIW'!$C19:$AU19,"Behn")+COUNTIF('Plan ET'!$C20:$BP20,"Behn"))</f>
        <v>0</v>
      </c>
      <c r="E16" s="381">
        <f>SUM(COUNTIF('Plan MB'!$C19:$BE19,"Roth")+COUNTIF('Plan WIW'!$C19:$AU19,"Roth")+COUNTIF('Plan ET'!$C20:$BP20,"Roth"))</f>
        <v>0</v>
      </c>
      <c r="F16" s="364">
        <f>SUM(COUNTIF('Plan MB'!$C19:$BE19,"Beugel")+COUNTIF('Plan WIW'!$C19:$AU19,"Beugel")+COUNTIF('Plan ET'!$C20:$BP20,"Beugel"))</f>
        <v>0</v>
      </c>
      <c r="G16" s="364">
        <f>SUM(COUNTIF('Plan MB'!$C19:$BE19,"Christ")+COUNTIF('Plan WIW'!$C19:$AU19,"Christ")+COUNTIF('Plan ET'!$C20:$BP20,"Christ"))</f>
        <v>0</v>
      </c>
      <c r="H16" s="381">
        <f>SUM(COUNTIF('Plan MB'!$C19:$BE19,"Kolev")+COUNTIF('Plan WIW'!$C19:$AU19,"Kolev")+COUNTIF('Plan ET'!$C20:$BP20,"Kolev"))</f>
        <v>0</v>
      </c>
      <c r="I16" s="381">
        <f>SUM(COUNTIF('Plan MB'!$C19:$BE19,"C.Behn")+COUNTIF('Plan WIW'!$C19:$AU19,"C.Behn")+COUNTIF('Plan ET'!$C20:$BP20,"C.Behn"))</f>
        <v>0</v>
      </c>
      <c r="J16" s="364">
        <f>SUM(COUNTIF('Plan MB'!$C19:$BE19,"Dorner-Reisel")+COUNTIF('Plan WIW'!$C19:$AU19,"Dorner-Reisel")+COUNTIF('Plan ET'!$C20:$BP20,"Dorner-Reisel"))</f>
        <v>0</v>
      </c>
      <c r="K16" s="381">
        <f>SUM(COUNTIF('Plan MB'!$C19:$BE19,"Pietzsch")+COUNTIF('Plan WIW'!$C19:$AU19,"Pietzsch")+COUNTIF('Plan ET'!$C20:$BP20,"Pietzsch"))</f>
        <v>0</v>
      </c>
      <c r="L16" s="364">
        <f>SUM(COUNTIF('Plan MB'!$C19:$BE19,"Seul")+COUNTIF('Plan WIW'!$C19:$AU19,"Seul")+COUNTIF('Plan ET'!$C20:$BP20,"Seul"))</f>
        <v>0</v>
      </c>
      <c r="M16" s="364">
        <f>SUM(COUNTIF('Plan MB'!$C19:$BE19,"Raßbach")+COUNTIF('Plan WIW'!$C19:$AU19,"Raßbach")+COUNTIF('Plan ET'!$C20:$BP20,"Raßbach"))</f>
        <v>0</v>
      </c>
      <c r="N16" s="364">
        <f>SUM(COUNTIF('Plan MB'!$C19:$BE19,"Vogel")+COUNTIF('Plan WIW'!$C19:$AU19,"Vogel")+COUNTIF('Plan ET'!$C20:$BP20,"Vogel"))</f>
        <v>0</v>
      </c>
      <c r="O16" s="364">
        <f>SUM(COUNTIF('Plan MB'!$C19:$BE19,"Weidner")+COUNTIF('Plan WIW'!$C19:$AU19,"Weidner")+COUNTIF('Plan ET'!$C20:$BP20,"Weidner"))</f>
        <v>0</v>
      </c>
      <c r="P16" s="364">
        <f>SUM(COUNTIF('Plan MB'!$C19:$BE19,"Schreiber")+COUNTIF('Plan WIW'!$C19:$AU19,"Schreiber")+COUNTIF('Plan ET'!$C20:$BP20,"Schreiber"))</f>
        <v>0</v>
      </c>
      <c r="Q16" s="381">
        <f>SUM(COUNTIF('Plan MB'!$C19:$BE19,"SM9")+COUNTIF('Plan WIW'!$C19:$AU19,"SM9")+COUNTIF('Plan ET'!$C20:$BP20,"SM9"))</f>
        <v>0</v>
      </c>
      <c r="R16" s="381">
        <f>SUM(COUNTIF('Plan MB'!$C19:$BE19,"Löser")+COUNTIF('Plan WIW'!$C19:$AU19,"Löser")+COUNTIF('Plan ET'!$C20:$BP20,"Löser"))</f>
        <v>0</v>
      </c>
      <c r="S16" s="381">
        <f>SUM(COUNTIF('Plan MB'!$C19:$BE19,"Römhild")+COUNTIF('Plan WIW'!$C19:$AU19,"Römhild")+COUNTIF('Plan ET'!$C20:$BD20,"Römhild"))</f>
        <v>0</v>
      </c>
      <c r="T16" s="364">
        <f>SUM(COUNTIF('Plan MB'!$C19:$BE19,"Kny")+COUNTIF('Plan WIW'!$C19:$AU19,"Kny")+COUNTIF('Plan ET'!$C20:$BD20,"Kny"))</f>
        <v>0</v>
      </c>
      <c r="U16" s="364">
        <f>SUM(COUNTIF('Plan MB'!$C19:$BE19,"Schrodt")+COUNTIF('Plan WIW'!$C19:$AU19,"Schrodt")+COUNTIF('Plan ET'!$C20:$BD20,"Schrodt"))</f>
        <v>0</v>
      </c>
      <c r="V16" s="364">
        <f>SUM(COUNTIF('Plan MB'!$C19:$BE19,"Albrecht")+COUNTIF('Plan WIW'!$C19:$AU19,"Albrecht")+COUNTIF('Plan ET'!$C20:$BD20,"Albrecht"))</f>
        <v>0</v>
      </c>
      <c r="W16" s="364">
        <f>SUM(COUNTIF('Plan MB'!$C19:$BE19,"Hornaff")+COUNTIF('Plan WIW'!$C19:$AU19,"Hornaff")+COUNTIF('Plan ET'!$C20:$BD20,"Hornaff"))</f>
        <v>0</v>
      </c>
      <c r="X16" s="364">
        <f>SUM(COUNTIF('Plan MB'!$C19:$BE19,"Wahrenberg")+COUNTIF('Plan WIW'!$C19:$AU19,"Wahrenberg")+COUNTIF('Plan ET'!E20:BD20,"Wahrenberg"))</f>
        <v>0</v>
      </c>
      <c r="Y16" s="388">
        <f>SUM(COUNTIF('Plan MB'!$C19:$BE19,"Orf")+COUNTIF('Plan WIW'!$C19:$AU19,"Orf")+COUNTIF('Plan ET'!F20:BE20,"Orf"))</f>
        <v>0</v>
      </c>
      <c r="Z16" s="324"/>
      <c r="AA16" s="364">
        <f>SUM(COUNTIF('Plan MB'!$C19:$BE19,"Bachmann")+COUNTIF('Plan WIW'!$C19:$AU19,"Bachmann")+COUNTIF('Plan ET'!$E20:$BD20,"Bachmann"))</f>
        <v>0</v>
      </c>
      <c r="AB16" s="364">
        <f>SUM(COUNTIF('Plan MB'!$C19:$BE19,"B.-Schmitt")+COUNTIF('Plan WIW'!$C19:$AU19,"B.-Schmitt")+COUNTIF('Plan ET'!$E20:$BD20,"B.-Schmitt"))</f>
        <v>0</v>
      </c>
      <c r="AC16" s="364">
        <f>SUM(COUNTIF('Plan MB'!$C19:$BE19,"Blancke")+COUNTIF('Plan WIW'!$C19:$AU19,"Blancke")+COUNTIF('Plan ET'!$E20:$BD20,"Blancke"))</f>
        <v>0</v>
      </c>
      <c r="AD16" s="364">
        <f>SUM(COUNTIF('Plan MB'!$C19:$BE19,"Dechant")+COUNTIF('Plan WIW'!$C19:$AU19,"Dechant")+COUNTIF('Plan ET'!$E20:BD20,"Dechant"))</f>
        <v>0</v>
      </c>
      <c r="AE16" s="364">
        <f>SUM(COUNTIF('Plan MB'!$C19:$BE19,"Fischer")+COUNTIF('Plan WIW'!$C19:$AU19,"Fischer")+COUNTIF('Plan ET'!$E20:$BD20,"Fischer"))</f>
        <v>0</v>
      </c>
      <c r="AF16" s="364">
        <f>SUM(COUNTIF('Plan MB'!$C19:$BE19,"Gratz")+COUNTIF('Plan WIW'!$C19:$AU19,"Gratz")+COUNTIF('Plan ET'!$E20:$BD20,"Gratz"))</f>
        <v>0</v>
      </c>
      <c r="AG16" s="364">
        <f>SUM(COUNTIF('Plan MB'!$C19:$BE19,"Grünler")+COUNTIF('Plan WIW'!$C19:$AU19,"Grünler")+COUNTIF('Plan ET'!$E20:$BD20,"Grünler"))</f>
        <v>0</v>
      </c>
      <c r="AH16" s="364">
        <f>SUM(COUNTIF('Plan MB'!$C19:$BE19,"Heinemann")+COUNTIF('Plan WIW'!$C19:$AU19,"Heinemann")+COUNTIF('Plan ET'!$E20:$BD20,"Heinemann"))</f>
        <v>0</v>
      </c>
      <c r="AI16" s="364">
        <f>SUM(COUNTIF('Plan MB'!$C19:$BE19,"Kamprath")+COUNTIF('Plan WIW'!$C19:$AU19,"Kamprath")+COUNTIF('Plan ET'!$E20:$BD20,"Kamprath"))</f>
        <v>0</v>
      </c>
      <c r="AJ16" s="364">
        <f>SUM(COUNTIF('Plan MB'!$C19:$BE19,"Kelber")+COUNTIF('Plan WIW'!$C19:$AU19,"Kelber")+COUNTIF('Plan ET'!$E20:$BD20,"Kelber"))</f>
        <v>0</v>
      </c>
      <c r="AK16" s="364">
        <f>SUM(COUNTIF('Plan MB'!$C19:$BE19,"Michelfeit")+COUNTIF('Plan WIW'!$C19:$AU19,"Michelfeit")+COUNTIF('Plan ET'!$E20:$BD20,"Michelfeit"))</f>
        <v>0</v>
      </c>
      <c r="AL16" s="364">
        <f>SUM(COUNTIF('Plan MB'!$C19:$BE19,"Müller")+COUNTIF('Plan WIW'!$C19:$AU19,"Müller")+COUNTIF('Plan ET'!$E20:$BD20,"Müller"))</f>
        <v>0</v>
      </c>
      <c r="AM16" s="364">
        <f>SUM(COUNTIF('Plan MB'!$C19:$BE19,"Roppel")+COUNTIF('Plan WIW'!$C19:$AU19,"Roppel")+COUNTIF('Plan ET'!$E20:$BD20,"Roppel"))</f>
        <v>0</v>
      </c>
      <c r="AN16" s="364">
        <f>SUM(COUNTIF('Plan MB'!$C19:$BE19,"Rozek")+COUNTIF('Plan WIW'!$C19:$AU19,"Rozek")+COUNTIF('Plan ET'!$E20:$BD20,"Rozek"))</f>
        <v>0</v>
      </c>
      <c r="AO16" s="364">
        <f>SUM(COUNTIF('Plan MB'!$C19:$BE19,"Schäfer")+COUNTIF('Plan WIW'!$C19:$AU19,"Schäfer")+COUNTIF('Plan ET'!$E20:$BD20,"Schäfer"))</f>
        <v>0</v>
      </c>
      <c r="AP16" s="364">
        <f>SUM(COUNTIF('Plan MB'!$C19:$BE19,"Schulz")+COUNTIF('Plan WIW'!$C19:$AU19,"Schulz")+COUNTIF('Plan ET'!$E20:$BD20,"Schulz"))</f>
        <v>0</v>
      </c>
      <c r="AQ16" s="364">
        <f>SUM(COUNTIF('Plan MB'!$C19:$BE19,"Svoboda")+COUNTIF('Plan WIW'!$C19:$AU19,"Svoboda")+COUNTIF('Plan ET'!$E20:$BD20,"Svoboda"))</f>
        <v>0</v>
      </c>
      <c r="AR16" s="364"/>
      <c r="AS16" s="364">
        <f>SUM(COUNTIF('Plan MB'!$C19:$BE19,"Kretzer")+COUNTIF('Plan WIW'!$C19:$AU19,"Kretzer")+COUNTIF('Plan ET'!$E20:$BD20,"Kretzer"))</f>
        <v>0</v>
      </c>
      <c r="AT16" s="364">
        <f>SUM(COUNTIF('Plan MB'!$C19:$BE19,"Mensch-Schäfer")+COUNTIF('Plan WIW'!$C19:$AU19,"Mensch-Schäfer")+COUNTIF('Plan ET'!$E20:$BD20,"Mensch-Schäfer"))</f>
        <v>0</v>
      </c>
      <c r="AU16" s="364">
        <f>SUM(COUNTIF('Plan MB'!$C19:$BE19,"Schmidt")+COUNTIF('Plan WIW'!$C19:$AU19,"Schmidt")+COUNTIF('Plan ET'!$E20:$BD20,"Schmidt"))</f>
        <v>0</v>
      </c>
      <c r="AV16" s="372"/>
      <c r="AW16" s="372"/>
      <c r="AX16" s="372"/>
      <c r="AY16" s="373"/>
      <c r="AZ16" s="373">
        <f>SUM(COUNTIF('Plan MB'!$C19:$BE19,"Brenn")+COUNTIF('Plan WIW'!$C19:$AU19,"Brenn")+COUNTIF('Plan ET'!$E20:$BD20,"Brenn"))</f>
        <v>0</v>
      </c>
      <c r="BA16" s="373">
        <f>SUM(COUNTIF('Plan MB'!$C19:$BE19,"Jakobi")+COUNTIF('Plan WIW'!$C19:$AU19,"Jakobi")+COUNTIF('Plan ET'!$E20:$BD20,"Jakobi"))</f>
        <v>0</v>
      </c>
      <c r="BB16" s="373">
        <f>SUM(COUNTIF('Plan MB'!$C19:$BE19,"Krause")+COUNTIF('Plan WIW'!$C19:$AU19,"Krause")+COUNTIF('Plan ET'!$E20:$BD20,"Krause"))</f>
        <v>0</v>
      </c>
      <c r="BC16" s="373">
        <f>SUM(COUNTIF('Plan MB'!$C19:$BE19,"Margraf")+COUNTIF('Plan WIW'!$C19:$AU19,"Margraf")+COUNTIF('Plan ET'!$E20:$BD20,"Margraf"))</f>
        <v>0</v>
      </c>
      <c r="BD16" s="373">
        <f>SUM(COUNTIF('Plan MB'!$C19:$BE19,"Tischer")+COUNTIF('Plan WIW'!$C19:$AU19,"Tischer")+COUNTIF('Plan ET'!$E20:$BD20,"Tischer"))</f>
        <v>0</v>
      </c>
      <c r="BE16" s="369"/>
      <c r="BF16" s="373">
        <f>SUM(COUNTIF('Plan MB'!$C19:$BE19,"Bagchi")+COUNTIF('Plan WIW'!$C19:$AU19,"Bagchi")+COUNTIF('Plan ET'!$E20:$BD20,"Bagchi"))</f>
        <v>0</v>
      </c>
      <c r="BG16" s="373">
        <f>SUM(COUNTIF('Plan MB'!$C19:$BE19,"Fr.Gratz")+COUNTIF('Plan WIW'!$C19:$AU19,"Fr.Gratz")+COUNTIF('Plan ET'!$E20:$BD20,"Fr.Gratz"))</f>
        <v>0</v>
      </c>
      <c r="BH16" s="390">
        <f>SUM(COUNTIF('Plan MB'!$C19:$BE19,"Fr.Müller")+COUNTIF('Plan WIW'!$C19:$AU19,"Fr.Müller")+COUNTIF('Plan ET'!$E20:$BD20,"Fr.Müller"))</f>
        <v>0</v>
      </c>
      <c r="BI16" s="325"/>
    </row>
    <row r="17" spans="1:61" ht="12.75" customHeight="1">
      <c r="A17" s="1318"/>
      <c r="B17" s="1317" t="s">
        <v>57</v>
      </c>
      <c r="C17" s="364">
        <f>SUM(COUNTIF('Plan MB'!$C20:$BE20,"Braunschweig")+COUNTIF('Plan WIW'!$C20:$AU20,"Braunschweig")+COUNTIF('Plan ET'!$C21:$AX21,"Braunschweig"))</f>
        <v>0</v>
      </c>
      <c r="D17" s="364">
        <f>SUM(COUNTIF('Plan MB'!$C20:$BE20,"Behn")+COUNTIF('Plan WIW'!$C20:$AU20,"Behn")+COUNTIF('Plan ET'!$C21:$BP21,"Behn"))</f>
        <v>2</v>
      </c>
      <c r="E17" s="381">
        <f>SUM(COUNTIF('Plan MB'!$C20:$BE20,"Roth")+COUNTIF('Plan WIW'!$C20:$AU20,"Roth")+COUNTIF('Plan ET'!$C21:$BP21,"Roth"))</f>
        <v>0</v>
      </c>
      <c r="F17" s="380">
        <f>SUM(COUNTIF('Plan MB'!$C20:$BE20,"Beugel")+COUNTIF('Plan WIW'!$C20:$AU20,"Beugel")+COUNTIF('Plan ET'!$C21:$BP21,"Beugel"))</f>
        <v>2</v>
      </c>
      <c r="G17" s="380">
        <f>SUM(COUNTIF('Plan MB'!$C20:$BE20,"Christ")+COUNTIF('Plan WIW'!$C20:$AU20,"Christ")+COUNTIF('Plan ET'!$C21:$BP21,"Christ"))</f>
        <v>1</v>
      </c>
      <c r="H17" s="381">
        <f>SUM(COUNTIF('Plan MB'!$C20:$BE20,"Kolev")+COUNTIF('Plan WIW'!$C20:$AU20,"Kolev")+COUNTIF('Plan ET'!$C21:$BP21,"Kolev"))</f>
        <v>0</v>
      </c>
      <c r="I17" s="381">
        <f>SUM(COUNTIF('Plan MB'!$C20:$BE20,"C.Behn")+COUNTIF('Plan WIW'!$C20:$AU20,"C.Behn")+COUNTIF('Plan ET'!$C21:$BP21,"C.Behn"))</f>
        <v>0</v>
      </c>
      <c r="J17" s="364">
        <f>SUM(COUNTIF('Plan MB'!$C20:$BE20,"Dorner-Reisel")+COUNTIF('Plan WIW'!$C20:$AU20,"Dorner-Reisel")+COUNTIF('Plan ET'!$C21:$BP21,"Dorner-Reisel"))</f>
        <v>0</v>
      </c>
      <c r="K17" s="381">
        <f>SUM(COUNTIF('Plan MB'!$C20:$BE20,"Pietzsch")+COUNTIF('Plan WIW'!$C20:$AU20,"Pietzsch")+COUNTIF('Plan ET'!$C21:$BP21,"Pietzsch"))</f>
        <v>0</v>
      </c>
      <c r="L17" s="364">
        <f>SUM(COUNTIF('Plan MB'!$C20:$BE20,"Seul")+COUNTIF('Plan WIW'!$C20:$AU20,"Seul")+COUNTIF('Plan ET'!$C21:$BP21,"Seul"))</f>
        <v>0</v>
      </c>
      <c r="M17" s="364">
        <f>SUM(COUNTIF('Plan MB'!$C20:$BE20,"Raßbach")+COUNTIF('Plan WIW'!$C20:$AU20,"Raßbach")+COUNTIF('Plan ET'!$C21:$BP21,"Raßbach"))</f>
        <v>1</v>
      </c>
      <c r="N17" s="380">
        <f>SUM(COUNTIF('Plan MB'!$C20:$BE20,"Vogel")+COUNTIF('Plan WIW'!$C20:$AU20,"Vogel")+COUNTIF('Plan ET'!$C21:$BP21,"Vogel"))</f>
        <v>1</v>
      </c>
      <c r="O17" s="364">
        <f>SUM(COUNTIF('Plan MB'!$C20:$BE20,"Weidner")+COUNTIF('Plan WIW'!$C20:$AU20,"Weidner")+COUNTIF('Plan ET'!$C21:$BP21,"Weidner"))</f>
        <v>1</v>
      </c>
      <c r="P17" s="364">
        <f>SUM(COUNTIF('Plan MB'!$C20:$BE20,"Schreiber")+COUNTIF('Plan WIW'!$C20:$AU20,"Schreiber")+COUNTIF('Plan ET'!$C21:$BP21,"Schreiber"))</f>
        <v>0</v>
      </c>
      <c r="Q17" s="381">
        <f>SUM(COUNTIF('Plan MB'!$C20:$BE20,"SM9")+COUNTIF('Plan WIW'!$C20:$AU20,"SM9")+COUNTIF('Plan ET'!$C21:$BP21,"SM9"))</f>
        <v>0</v>
      </c>
      <c r="R17" s="381">
        <f>SUM(COUNTIF('Plan MB'!$C20:$BE20,"Löser")+COUNTIF('Plan WIW'!$C20:$AU20,"Löser")+COUNTIF('Plan ET'!$C21:$BP21,"Löser"))</f>
        <v>0</v>
      </c>
      <c r="S17" s="381">
        <f>SUM(COUNTIF('Plan MB'!$C20:$BE20,"Römhild")+COUNTIF('Plan WIW'!$C20:$AU20,"Römhild")+COUNTIF('Plan ET'!$C21:$BD21,"Römhild"))</f>
        <v>0</v>
      </c>
      <c r="T17" s="364">
        <f>SUM(COUNTIF('Plan MB'!$C20:$BE20,"Kny")+COUNTIF('Plan WIW'!$C20:$AU20,"Kny")+COUNTIF('Plan ET'!$C21:$BD21,"Kny"))</f>
        <v>0</v>
      </c>
      <c r="U17" s="364">
        <f>SUM(COUNTIF('Plan MB'!$C20:$BE20,"Schrodt")+COUNTIF('Plan WIW'!$C20:$AU20,"Schrodt")+COUNTIF('Plan ET'!$C21:$BD21,"Schrodt"))</f>
        <v>0</v>
      </c>
      <c r="V17" s="364">
        <f>SUM(COUNTIF('Plan MB'!$C20:$BE20,"Albrecht")+COUNTIF('Plan WIW'!$C20:$AU20,"Albrecht")+COUNTIF('Plan ET'!$C21:$BD21,"Albrecht"))</f>
        <v>0</v>
      </c>
      <c r="W17" s="380">
        <f>SUM(COUNTIF('Plan MB'!$C20:$BE20,"Hornaff")+COUNTIF('Plan WIW'!$C20:$AU20,"Hornaff")+COUNTIF('Plan ET'!$C21:$BD21,"Hornaff"))</f>
        <v>2</v>
      </c>
      <c r="X17" s="364">
        <f>SUM(COUNTIF('Plan MB'!$C20:$BE20,"Wahrenberg")+COUNTIF('Plan WIW'!$C20:$AU20,"Wahrenberg")+COUNTIF('Plan ET'!E21:BD21,"Wahrenberg"))</f>
        <v>1</v>
      </c>
      <c r="Y17" s="364">
        <f>SUM(COUNTIF('Plan MB'!$C20:$BE20,"Orf")+COUNTIF('Plan WIW'!$C20:$AU20,"Orf")+COUNTIF('Plan ET'!F21:BE21,"Orf"))</f>
        <v>0</v>
      </c>
      <c r="Z17" s="324"/>
      <c r="AA17" s="364">
        <f>SUM(COUNTIF('Plan MB'!$C20:$BE20,"Bachmann")+COUNTIF('Plan WIW'!$C20:$AU20,"Bachmann")+COUNTIF('Plan ET'!$E21:$BD21,"Bachmann"))</f>
        <v>0</v>
      </c>
      <c r="AB17" s="364">
        <f>SUM(COUNTIF('Plan MB'!$C20:$BE20,"B.-Schmitt")+COUNTIF('Plan WIW'!$C20:$AU20,"B.-Schmitt")+COUNTIF('Plan ET'!$E21:$BD21,"B.-Schmitt"))</f>
        <v>0</v>
      </c>
      <c r="AC17" s="364">
        <f>SUM(COUNTIF('Plan MB'!$C20:$BE20,"Blancke")+COUNTIF('Plan WIW'!$C20:$AU20,"Blancke")+COUNTIF('Plan ET'!$E21:$BD21,"Blancke"))</f>
        <v>1</v>
      </c>
      <c r="AD17" s="364">
        <f>SUM(COUNTIF('Plan MB'!$C20:$BE20,"Dechant")+COUNTIF('Plan WIW'!$C20:$AU20,"Dechant")+COUNTIF('Plan ET'!$E21:BD21,"Dechant"))</f>
        <v>0</v>
      </c>
      <c r="AE17" s="364">
        <f>SUM(COUNTIF('Plan MB'!$C20:$BE20,"Fischer")+COUNTIF('Plan WIW'!$C20:$AU20,"Fischer")+COUNTIF('Plan ET'!$E21:$BD21,"Fischer"))</f>
        <v>0</v>
      </c>
      <c r="AF17" s="364">
        <f>SUM(COUNTIF('Plan MB'!$C20:$BE20,"Gratz")+COUNTIF('Plan WIW'!$C20:$AU20,"Gratz")+COUNTIF('Plan ET'!$E21:$BD21,"Gratz"))</f>
        <v>0</v>
      </c>
      <c r="AG17" s="364">
        <f>SUM(COUNTIF('Plan MB'!$C20:$BE20,"Grünler")+COUNTIF('Plan WIW'!$C20:$AU20,"Grünler")+COUNTIF('Plan ET'!$E21:$BD21,"Grünler"))</f>
        <v>1</v>
      </c>
      <c r="AH17" s="364">
        <f>SUM(COUNTIF('Plan MB'!$C20:$BE20,"Heinemann")+COUNTIF('Plan WIW'!$C20:$AU20,"Heinemann")+COUNTIF('Plan ET'!$E21:$BD21,"Heinemann"))</f>
        <v>0</v>
      </c>
      <c r="AI17" s="364">
        <f>SUM(COUNTIF('Plan MB'!$C20:$BE20,"Kamprath")+COUNTIF('Plan WIW'!$C20:$AU20,"Kamprath")+COUNTIF('Plan ET'!$E21:$BD21,"Kamprath"))</f>
        <v>0</v>
      </c>
      <c r="AJ17" s="364">
        <f>SUM(COUNTIF('Plan MB'!$C20:$BE20,"Kelber")+COUNTIF('Plan WIW'!$C20:$AU20,"Kelber")+COUNTIF('Plan ET'!$E21:$BD21,"Kelber"))</f>
        <v>0</v>
      </c>
      <c r="AK17" s="364">
        <f>SUM(COUNTIF('Plan MB'!$C20:$BE20,"Michelfeit")+COUNTIF('Plan WIW'!$C20:$AU20,"Michelfeit")+COUNTIF('Plan ET'!$E21:$BD21,"Michelfeit"))</f>
        <v>0</v>
      </c>
      <c r="AL17" s="364">
        <f>SUM(COUNTIF('Plan MB'!$C20:$BE20,"Müller")+COUNTIF('Plan WIW'!$C20:$AU20,"Müller")+COUNTIF('Plan ET'!$E21:$BD21,"Müller"))</f>
        <v>0</v>
      </c>
      <c r="AM17" s="364">
        <f>SUM(COUNTIF('Plan MB'!$C20:$BE20,"Roppel")+COUNTIF('Plan WIW'!$C20:$AU20,"Roppel")+COUNTIF('Plan ET'!$E21:$BD21,"Roppel"))</f>
        <v>1</v>
      </c>
      <c r="AN17" s="364">
        <f>SUM(COUNTIF('Plan MB'!$C20:$BE20,"Rozek")+COUNTIF('Plan WIW'!$C20:$AU20,"Rozek")+COUNTIF('Plan ET'!$E21:$BD21,"Rozek"))</f>
        <v>0</v>
      </c>
      <c r="AO17" s="364">
        <f>SUM(COUNTIF('Plan MB'!$C20:$BE20,"Schäfer")+COUNTIF('Plan WIW'!$C20:$AU20,"Schäfer")+COUNTIF('Plan ET'!$E21:$BD21,"Schäfer"))</f>
        <v>0</v>
      </c>
      <c r="AP17" s="364">
        <f>SUM(COUNTIF('Plan MB'!$C20:$BE20,"Schulz")+COUNTIF('Plan WIW'!$C20:$AU20,"Schulz")+COUNTIF('Plan ET'!$E21:$BD21,"Schulz"))</f>
        <v>1</v>
      </c>
      <c r="AQ17" s="364">
        <f>SUM(COUNTIF('Plan MB'!$C20:$BE20,"Svoboda")+COUNTIF('Plan WIW'!$C20:$AU20,"Svoboda")+COUNTIF('Plan ET'!$E21:$BD21,"Svoboda"))</f>
        <v>0</v>
      </c>
      <c r="AR17" s="364"/>
      <c r="AS17" s="364">
        <f>SUM(COUNTIF('Plan MB'!$C20:$BE20,"Kretzer")+COUNTIF('Plan WIW'!$C20:$AU20,"Kretzer")+COUNTIF('Plan ET'!$E21:$BD21,"Kretzer"))</f>
        <v>0</v>
      </c>
      <c r="AT17" s="364">
        <f>SUM(COUNTIF('Plan MB'!$C20:$BE20,"Mensch-Schäfer")+COUNTIF('Plan WIW'!$C20:$AU20,"Mensch-Schäfer")+COUNTIF('Plan ET'!$E21:$BD21,"Mensch-Schäfer"))</f>
        <v>0</v>
      </c>
      <c r="AU17" s="364">
        <f>SUM(COUNTIF('Plan MB'!$C20:$BE20,"Schmidt")+COUNTIF('Plan WIW'!$C20:$AU20,"Schmidt")+COUNTIF('Plan ET'!$E21:$BD21,"Schmidt"))</f>
        <v>0</v>
      </c>
      <c r="AV17" s="372"/>
      <c r="AW17" s="372"/>
      <c r="AX17" s="372"/>
      <c r="AY17" s="373"/>
      <c r="AZ17" s="373">
        <f>SUM(COUNTIF('Plan MB'!$C20:$BE20,"Brenn")+COUNTIF('Plan WIW'!$C20:$AU20,"Brenn")+COUNTIF('Plan ET'!$E21:$BD21,"Brenn"))</f>
        <v>0</v>
      </c>
      <c r="BA17" s="373">
        <f>SUM(COUNTIF('Plan MB'!$C20:$BE20,"Jakobi")+COUNTIF('Plan WIW'!$C20:$AU20,"Jakobi")+COUNTIF('Plan ET'!$E21:$BD21,"Jakobi"))</f>
        <v>1</v>
      </c>
      <c r="BB17" s="373">
        <f>SUM(COUNTIF('Plan MB'!$C20:$BE20,"Krause")+COUNTIF('Plan WIW'!$C20:$AU20,"Krause")+COUNTIF('Plan ET'!$E21:$BD21,"Krause"))</f>
        <v>0</v>
      </c>
      <c r="BC17" s="373">
        <f>SUM(COUNTIF('Plan MB'!$C20:$BE20,"Margraf")+COUNTIF('Plan WIW'!$C20:$AU20,"Margraf")+COUNTIF('Plan ET'!$E21:$BD21,"Margraf"))</f>
        <v>0</v>
      </c>
      <c r="BD17" s="373">
        <f>SUM(COUNTIF('Plan MB'!$C20:$BE20,"Tischer")+COUNTIF('Plan WIW'!$C20:$AU20,"Tischer")+COUNTIF('Plan ET'!$E21:$BD21,"Tischer"))</f>
        <v>0</v>
      </c>
      <c r="BE17" s="369"/>
      <c r="BF17" s="373">
        <f>SUM(COUNTIF('Plan MB'!$C20:$BE20,"Bagchi")+COUNTIF('Plan WIW'!$C20:$AU20,"Bagchi")+COUNTIF('Plan ET'!$E21:$BD21,"Bagchi"))</f>
        <v>0</v>
      </c>
      <c r="BG17" s="373">
        <f>SUM(COUNTIF('Plan MB'!$C20:$BE20,"Fr.Gratz")+COUNTIF('Plan WIW'!$C20:$AU20,"Fr.Gratz")+COUNTIF('Plan ET'!$E21:$BD21,"Fr.Gratz"))</f>
        <v>1</v>
      </c>
      <c r="BH17" s="373">
        <f>SUM(COUNTIF('Plan MB'!$C20:$BE20,"Fr.Müller")+COUNTIF('Plan WIW'!$C20:$AU20,"Fr.Müller")+COUNTIF('Plan ET'!$E21:$BD21,"Fr.Müller"))</f>
        <v>0</v>
      </c>
      <c r="BI17" s="325"/>
    </row>
    <row r="18" spans="1:61" ht="12.75" customHeight="1">
      <c r="A18" s="1318"/>
      <c r="B18" s="1317"/>
      <c r="C18" s="364">
        <f>SUM(COUNTIF('Plan MB'!$C21:$BE21,"Braunschweig")+COUNTIF('Plan WIW'!$C21:$AU21,"Braunschweig")+COUNTIF('Plan ET'!$C22:$AX22,"Braunschweig"))</f>
        <v>1</v>
      </c>
      <c r="D18" s="364">
        <f>SUM(COUNTIF('Plan MB'!$C21:$BE21,"Behn")+COUNTIF('Plan WIW'!$C21:$AU21,"Behn")+COUNTIF('Plan ET'!$C22:$BP22,"Behn"))</f>
        <v>0</v>
      </c>
      <c r="E18" s="381">
        <f>SUM(COUNTIF('Plan MB'!$C21:$BE21,"Roth")+COUNTIF('Plan WIW'!$C21:$AU21,"Roth")+COUNTIF('Plan ET'!$C22:$BP22,"Roth"))</f>
        <v>0</v>
      </c>
      <c r="F18" s="364">
        <f>SUM(COUNTIF('Plan MB'!$C21:$BE21,"Beugel")+COUNTIF('Plan WIW'!$C21:$AU21,"Beugel")+COUNTIF('Plan ET'!$C22:$BP22,"Beugel"))</f>
        <v>0</v>
      </c>
      <c r="G18" s="380">
        <f>SUM(COUNTIF('Plan MB'!$C21:$BE21,"Christ")+COUNTIF('Plan WIW'!$C21:$AU21,"Christ")+COUNTIF('Plan ET'!$C22:$BP22,"Christ"))</f>
        <v>1</v>
      </c>
      <c r="H18" s="381">
        <f>SUM(COUNTIF('Plan MB'!$C21:$BE21,"Kolev")+COUNTIF('Plan WIW'!$C21:$AU21,"Kolev")+COUNTIF('Plan ET'!$C22:$BP22,"Kolev"))</f>
        <v>0</v>
      </c>
      <c r="I18" s="381">
        <f>SUM(COUNTIF('Plan MB'!$C21:$BE21,"C.Behn")+COUNTIF('Plan WIW'!$C21:$AU21,"C.Behn")+COUNTIF('Plan ET'!$C22:$BP22,"C.Behn"))</f>
        <v>0</v>
      </c>
      <c r="J18" s="364">
        <f>SUM(COUNTIF('Plan MB'!$C21:$BE21,"Dorner-Reisel")+COUNTIF('Plan WIW'!$C21:$AU21,"Dorner-Reisel")+COUNTIF('Plan ET'!$C22:$BP22,"Dorner-Reisel"))</f>
        <v>0</v>
      </c>
      <c r="K18" s="381">
        <f>SUM(COUNTIF('Plan MB'!$C21:$BE21,"Pietzsch")+COUNTIF('Plan WIW'!$C21:$AU21,"Pietzsch")+COUNTIF('Plan ET'!$C22:$BP22,"Pietzsch"))</f>
        <v>0</v>
      </c>
      <c r="L18" s="364">
        <f>SUM(COUNTIF('Plan MB'!$C21:$BE21,"Seul")+COUNTIF('Plan WIW'!$C21:$AU21,"Seul")+COUNTIF('Plan ET'!$C22:$BP22,"Seul"))</f>
        <v>0</v>
      </c>
      <c r="M18" s="364">
        <f>SUM(COUNTIF('Plan MB'!$C21:$BE21,"Raßbach")+COUNTIF('Plan WIW'!$C21:$AU21,"Raßbach")+COUNTIF('Plan ET'!$C22:$BP22,"Raßbach"))</f>
        <v>0</v>
      </c>
      <c r="N18" s="364">
        <f>SUM(COUNTIF('Plan MB'!$C21:$BE21,"Vogel")+COUNTIF('Plan WIW'!$C21:$AU21,"Vogel")+COUNTIF('Plan ET'!$C22:$BP22,"Vogel"))</f>
        <v>0</v>
      </c>
      <c r="O18" s="364">
        <f>SUM(COUNTIF('Plan MB'!$C21:$BE21,"Weidner")+COUNTIF('Plan WIW'!$C21:$AU21,"Weidner")+COUNTIF('Plan ET'!$C22:$BP22,"Weidner"))</f>
        <v>0</v>
      </c>
      <c r="P18" s="364">
        <f>SUM(COUNTIF('Plan MB'!$C21:$BE21,"Schreiber")+COUNTIF('Plan WIW'!$C21:$AU21,"Schreiber")+COUNTIF('Plan ET'!$C22:$BP22,"Schreiber"))</f>
        <v>0</v>
      </c>
      <c r="Q18" s="381">
        <f>SUM(COUNTIF('Plan MB'!$C21:$BE21,"SM9")+COUNTIF('Plan WIW'!$C21:$AU21,"SM9")+COUNTIF('Plan ET'!$C22:$BP22,"SM9"))</f>
        <v>0</v>
      </c>
      <c r="R18" s="381">
        <f>SUM(COUNTIF('Plan MB'!$C21:$BE21,"Löser")+COUNTIF('Plan WIW'!$C21:$AU21,"Löser")+COUNTIF('Plan ET'!$C22:$BP22,"Löser"))</f>
        <v>0</v>
      </c>
      <c r="S18" s="381">
        <f>SUM(COUNTIF('Plan MB'!$C21:$BE21,"Römhild")+COUNTIF('Plan WIW'!$C21:$AU21,"Römhild")+COUNTIF('Plan ET'!$C22:$BD22,"Römhild"))</f>
        <v>0</v>
      </c>
      <c r="T18" s="364">
        <f>SUM(COUNTIF('Plan MB'!$C21:$BE21,"Kny")+COUNTIF('Plan WIW'!$C21:$AU21,"Kny")+COUNTIF('Plan ET'!$C22:$BD22,"Kny"))</f>
        <v>0</v>
      </c>
      <c r="U18" s="364">
        <f>SUM(COUNTIF('Plan MB'!$C21:$BE21,"Schrodt")+COUNTIF('Plan WIW'!$C21:$AU21,"Schrodt")+COUNTIF('Plan ET'!$C22:$BD22,"Schrodt"))</f>
        <v>0</v>
      </c>
      <c r="V18" s="364">
        <f>SUM(COUNTIF('Plan MB'!$C21:$BE21,"Albrecht")+COUNTIF('Plan WIW'!$C21:$AU21,"Albrecht")+COUNTIF('Plan ET'!$C22:$BD22,"Albrecht"))</f>
        <v>0</v>
      </c>
      <c r="W18" s="380">
        <f>SUM(COUNTIF('Plan MB'!$C21:$BE21,"Hornaff")+COUNTIF('Plan WIW'!$C21:$AU21,"Hornaff")+COUNTIF('Plan ET'!$C22:$BD22,"Hornaff"))</f>
        <v>0</v>
      </c>
      <c r="X18" s="364">
        <f>SUM(COUNTIF('Plan MB'!$C21:$BE21,"Wahrenberg")+COUNTIF('Plan WIW'!$C21:$AU21,"Wahrenberg")+COUNTIF('Plan ET'!E22:BD22,"Wahrenberg"))</f>
        <v>1</v>
      </c>
      <c r="Y18" s="364">
        <f>SUM(COUNTIF('Plan MB'!$C21:$BE21,"Orf")+COUNTIF('Plan WIW'!$C21:$AU21,"Orf")+COUNTIF('Plan ET'!F22:BE22,"Orf"))</f>
        <v>0</v>
      </c>
      <c r="Z18" s="324"/>
      <c r="AA18" s="364">
        <f>SUM(COUNTIF('Plan MB'!$C21:$BE21,"Bachmann")+COUNTIF('Plan WIW'!$C21:$AU21,"Bachmann")+COUNTIF('Plan ET'!$E22:$BD22,"Bachmann"))</f>
        <v>0</v>
      </c>
      <c r="AB18" s="364">
        <f>SUM(COUNTIF('Plan MB'!$C21:$BE21,"B.-Schmitt")+COUNTIF('Plan WIW'!$C21:$AU21,"B.-Schmitt")+COUNTIF('Plan ET'!$E22:$BD22,"B.-Schmitt"))</f>
        <v>0</v>
      </c>
      <c r="AC18" s="364">
        <f>SUM(COUNTIF('Plan MB'!$C21:$BE21,"Blancke")+COUNTIF('Plan WIW'!$C21:$AU21,"Blancke")+COUNTIF('Plan ET'!$E22:$BD22,"Blancke"))</f>
        <v>0</v>
      </c>
      <c r="AD18" s="364">
        <f>SUM(COUNTIF('Plan MB'!$C21:$BE21,"Dechant")+COUNTIF('Plan WIW'!$C21:$AU21,"Dechant")+COUNTIF('Plan ET'!$E22:BD22,"Dechant"))</f>
        <v>0</v>
      </c>
      <c r="AE18" s="364">
        <f>SUM(COUNTIF('Plan MB'!$C21:$BE21,"Fischer")+COUNTIF('Plan WIW'!$C21:$AU21,"Fischer")+COUNTIF('Plan ET'!$E22:$BD22,"Fischer"))</f>
        <v>0</v>
      </c>
      <c r="AF18" s="364">
        <f>SUM(COUNTIF('Plan MB'!$C21:$BE21,"Gratz")+COUNTIF('Plan WIW'!$C21:$AU21,"Gratz")+COUNTIF('Plan ET'!$E22:$BD22,"Gratz"))</f>
        <v>0</v>
      </c>
      <c r="AG18" s="364">
        <f>SUM(COUNTIF('Plan MB'!$C21:$BE21,"Grünler")+COUNTIF('Plan WIW'!$C21:$AU21,"Grünler")+COUNTIF('Plan ET'!$E22:$BD22,"Grünler"))</f>
        <v>0</v>
      </c>
      <c r="AH18" s="364">
        <f>SUM(COUNTIF('Plan MB'!$C21:$BE21,"Heinemann")+COUNTIF('Plan WIW'!$C21:$AU21,"Heinemann")+COUNTIF('Plan ET'!$E22:$BD22,"Heinemann"))</f>
        <v>0</v>
      </c>
      <c r="AI18" s="364">
        <f>SUM(COUNTIF('Plan MB'!$C21:$BE21,"Kamprath")+COUNTIF('Plan WIW'!$C21:$AU21,"Kamprath")+COUNTIF('Plan ET'!$E22:$BD22,"Kamprath"))</f>
        <v>0</v>
      </c>
      <c r="AJ18" s="364">
        <f>SUM(COUNTIF('Plan MB'!$C21:$BE21,"Kelber")+COUNTIF('Plan WIW'!$C21:$AU21,"Kelber")+COUNTIF('Plan ET'!$E22:$BD22,"Kelber"))</f>
        <v>0</v>
      </c>
      <c r="AK18" s="364">
        <f>SUM(COUNTIF('Plan MB'!$C21:$BE21,"Michelfeit")+COUNTIF('Plan WIW'!$C21:$AU21,"Michelfeit")+COUNTIF('Plan ET'!$E22:$BD22,"Michelfeit"))</f>
        <v>0</v>
      </c>
      <c r="AL18" s="364">
        <f>SUM(COUNTIF('Plan MB'!$C21:$BE21,"Müller")+COUNTIF('Plan WIW'!$C21:$AU21,"Müller")+COUNTIF('Plan ET'!$E22:$BD22,"Müller"))</f>
        <v>0</v>
      </c>
      <c r="AM18" s="364">
        <f>SUM(COUNTIF('Plan MB'!$C21:$BE21,"Roppel")+COUNTIF('Plan WIW'!$C21:$AU21,"Roppel")+COUNTIF('Plan ET'!$E22:$BD22,"Roppel"))</f>
        <v>0</v>
      </c>
      <c r="AN18" s="364">
        <f>SUM(COUNTIF('Plan MB'!$C21:$BE21,"Rozek")+COUNTIF('Plan WIW'!$C21:$AU21,"Rozek")+COUNTIF('Plan ET'!$E22:$BD22,"Rozek"))</f>
        <v>0</v>
      </c>
      <c r="AO18" s="364">
        <f>SUM(COUNTIF('Plan MB'!$C21:$BE21,"Schäfer")+COUNTIF('Plan WIW'!$C21:$AU21,"Schäfer")+COUNTIF('Plan ET'!$E22:$BD22,"Schäfer"))</f>
        <v>0</v>
      </c>
      <c r="AP18" s="364">
        <f>SUM(COUNTIF('Plan MB'!$C21:$BE21,"Schulz")+COUNTIF('Plan WIW'!$C21:$AU21,"Schulz")+COUNTIF('Plan ET'!$E22:$BD22,"Schulz"))</f>
        <v>1</v>
      </c>
      <c r="AQ18" s="364">
        <f>SUM(COUNTIF('Plan MB'!$C21:$BE21,"Svoboda")+COUNTIF('Plan WIW'!$C21:$AU21,"Svoboda")+COUNTIF('Plan ET'!$E22:$BD22,"Svoboda"))</f>
        <v>0</v>
      </c>
      <c r="AR18" s="364"/>
      <c r="AS18" s="364">
        <f>SUM(COUNTIF('Plan MB'!$C21:$BE21,"Kretzer")+COUNTIF('Plan WIW'!$C21:$AU21,"Kretzer")+COUNTIF('Plan ET'!$E22:$BD22,"Kretzer"))</f>
        <v>0</v>
      </c>
      <c r="AT18" s="364">
        <f>SUM(COUNTIF('Plan MB'!$C21:$BE21,"Mensch-Schäfer")+COUNTIF('Plan WIW'!$C21:$AU21,"Mensch-Schäfer")+COUNTIF('Plan ET'!$E22:$BD22,"Mensch-Schäfer"))</f>
        <v>0</v>
      </c>
      <c r="AU18" s="364">
        <f>SUM(COUNTIF('Plan MB'!$C21:$BE21,"Schmidt")+COUNTIF('Plan WIW'!$C21:$AU21,"Schmidt")+COUNTIF('Plan ET'!$E22:$BD22,"Schmidt"))</f>
        <v>0</v>
      </c>
      <c r="AV18" s="372"/>
      <c r="AW18" s="372"/>
      <c r="AX18" s="372"/>
      <c r="AY18" s="373"/>
      <c r="AZ18" s="373">
        <f>SUM(COUNTIF('Plan MB'!$C21:$BE21,"Brenn")+COUNTIF('Plan WIW'!$C21:$AU21,"Brenn")+COUNTIF('Plan ET'!$E22:$BD22,"Brenn"))</f>
        <v>0</v>
      </c>
      <c r="BA18" s="373">
        <f>SUM(COUNTIF('Plan MB'!$C21:$BE21,"Jakobi")+COUNTIF('Plan WIW'!$C21:$AU21,"Jakobi")+COUNTIF('Plan ET'!$E22:$BD22,"Jakobi"))</f>
        <v>0</v>
      </c>
      <c r="BB18" s="373">
        <f>SUM(COUNTIF('Plan MB'!$C21:$BE21,"Krause")+COUNTIF('Plan WIW'!$C21:$AU21,"Krause")+COUNTIF('Plan ET'!$E22:$BD22,"Krause"))</f>
        <v>0</v>
      </c>
      <c r="BC18" s="373">
        <f>SUM(COUNTIF('Plan MB'!$C21:$BE21,"Margraf")+COUNTIF('Plan WIW'!$C21:$AU21,"Margraf")+COUNTIF('Plan ET'!$E22:$BD22,"Margraf"))</f>
        <v>0</v>
      </c>
      <c r="BD18" s="373">
        <f>SUM(COUNTIF('Plan MB'!$C21:$BE21,"Tischer")+COUNTIF('Plan WIW'!$C21:$AU21,"Tischer")+COUNTIF('Plan ET'!$E22:$BD22,"Tischer"))</f>
        <v>0</v>
      </c>
      <c r="BE18" s="369"/>
      <c r="BF18" s="373">
        <f>SUM(COUNTIF('Plan MB'!$C21:$BE21,"Bagchi")+COUNTIF('Plan WIW'!$C21:$AU21,"Bagchi")+COUNTIF('Plan ET'!$E22:$BD22,"Bagchi"))</f>
        <v>0</v>
      </c>
      <c r="BG18" s="373">
        <f>SUM(COUNTIF('Plan MB'!$C21:$BE21,"Fr.Gratz")+COUNTIF('Plan WIW'!$C21:$AU21,"Fr.Gratz")+COUNTIF('Plan ET'!$E22:$BD22,"Fr.Gratz"))</f>
        <v>0</v>
      </c>
      <c r="BH18" s="373">
        <f>SUM(COUNTIF('Plan MB'!$C21:$BE21,"Fr.Müller")+COUNTIF('Plan WIW'!$C21:$AU21,"Fr.Müller")+COUNTIF('Plan ET'!$E22:$BD22,"Fr.Müller"))</f>
        <v>0</v>
      </c>
      <c r="BI18" s="325"/>
    </row>
    <row r="19" spans="1:61" s="215" customFormat="1" ht="12.75" customHeight="1">
      <c r="A19" s="1318"/>
      <c r="B19" s="1317"/>
      <c r="C19" s="364">
        <f>SUM(COUNTIF('Plan MB'!$C22:$BE22,"Braunschweig")+COUNTIF('Plan WIW'!$C22:$AU22,"Braunschweig")+COUNTIF('Plan ET'!$C23:$AX23,"Braunschweig"))</f>
        <v>0</v>
      </c>
      <c r="D19" s="364">
        <f>SUM(COUNTIF('Plan MB'!$C22:$BE22,"Behn")+COUNTIF('Plan WIW'!$C22:$AU22,"Behn")+COUNTIF('Plan ET'!$C23:$BP23,"Behn"))</f>
        <v>0</v>
      </c>
      <c r="E19" s="381">
        <f>SUM(COUNTIF('Plan MB'!$C22:$BE22,"Roth")+COUNTIF('Plan WIW'!$C22:$AU22,"Roth")+COUNTIF('Plan ET'!$C23:$BP23,"Roth"))</f>
        <v>0</v>
      </c>
      <c r="F19" s="364">
        <f>SUM(COUNTIF('Plan MB'!$C22:$BE22,"Beugel")+COUNTIF('Plan WIW'!$C22:$AU22,"Beugel")+COUNTIF('Plan ET'!$C23:$BP23,"Beugel"))</f>
        <v>0</v>
      </c>
      <c r="G19" s="364">
        <f>SUM(COUNTIF('Plan MB'!$C22:$BE22,"Christ")+COUNTIF('Plan WIW'!$C22:$AU22,"Christ")+COUNTIF('Plan ET'!$C23:$BP23,"Christ"))</f>
        <v>0</v>
      </c>
      <c r="H19" s="381">
        <f>SUM(COUNTIF('Plan MB'!$C22:$BE22,"Kolev")+COUNTIF('Plan WIW'!$C22:$AU22,"Kolev")+COUNTIF('Plan ET'!$C23:$BP23,"Kolev"))</f>
        <v>0</v>
      </c>
      <c r="I19" s="381">
        <f>SUM(COUNTIF('Plan MB'!$C22:$BE22,"C.Behn")+COUNTIF('Plan WIW'!$C22:$AU22,"C.Behn")+COUNTIF('Plan ET'!$C23:$BP23,"C.Behn"))</f>
        <v>0</v>
      </c>
      <c r="J19" s="364">
        <f>SUM(COUNTIF('Plan MB'!$C22:$BE22,"Dorner-Reisel")+COUNTIF('Plan WIW'!$C22:$AU22,"Dorner-Reisel")+COUNTIF('Plan ET'!$C23:$BP23,"Dorner-Reisel"))</f>
        <v>0</v>
      </c>
      <c r="K19" s="381">
        <f>SUM(COUNTIF('Plan MB'!$C22:$BE22,"Pietzsch")+COUNTIF('Plan WIW'!$C22:$AU22,"Pietzsch")+COUNTIF('Plan ET'!$C23:$BP23,"Pietzsch"))</f>
        <v>0</v>
      </c>
      <c r="L19" s="364">
        <f>SUM(COUNTIF('Plan MB'!$C22:$BE22,"Seul")+COUNTIF('Plan WIW'!$C22:$AU22,"Seul")+COUNTIF('Plan ET'!$C23:$BP23,"Seul"))</f>
        <v>0</v>
      </c>
      <c r="M19" s="364">
        <f>SUM(COUNTIF('Plan MB'!$C22:$BE22,"Raßbach")+COUNTIF('Plan WIW'!$C22:$AU22,"Raßbach")+COUNTIF('Plan ET'!$C23:$BP23,"Raßbach"))</f>
        <v>0</v>
      </c>
      <c r="N19" s="364">
        <f>SUM(COUNTIF('Plan MB'!$C22:$BE22,"Vogel")+COUNTIF('Plan WIW'!$C22:$AU22,"Vogel")+COUNTIF('Plan ET'!$C23:$BP23,"Vogel"))</f>
        <v>0</v>
      </c>
      <c r="O19" s="364">
        <f>SUM(COUNTIF('Plan MB'!$C22:$BE22,"Weidner")+COUNTIF('Plan WIW'!$C22:$AU22,"Weidner")+COUNTIF('Plan ET'!$C23:$BP23,"Weidner"))</f>
        <v>0</v>
      </c>
      <c r="P19" s="364">
        <f>SUM(COUNTIF('Plan MB'!$C22:$BE22,"Schreiber")+COUNTIF('Plan WIW'!$C22:$AU22,"Schreiber")+COUNTIF('Plan ET'!$C23:$BP23,"Schreiber"))</f>
        <v>0</v>
      </c>
      <c r="Q19" s="381">
        <f>SUM(COUNTIF('Plan MB'!$C22:$BE22,"SM9")+COUNTIF('Plan WIW'!$C22:$AU22,"SM9")+COUNTIF('Plan ET'!$C23:$BP23,"SM9"))</f>
        <v>0</v>
      </c>
      <c r="R19" s="381">
        <f>SUM(COUNTIF('Plan MB'!$C22:$BE22,"Löser")+COUNTIF('Plan WIW'!$C22:$AU22,"Löser")+COUNTIF('Plan ET'!$C23:$BP23,"Löser"))</f>
        <v>0</v>
      </c>
      <c r="S19" s="381">
        <f>SUM(COUNTIF('Plan MB'!$C22:$BE22,"Römhild")+COUNTIF('Plan WIW'!$C22:$AU22,"Römhild")+COUNTIF('Plan ET'!$C23:$BD23,"Römhild"))</f>
        <v>0</v>
      </c>
      <c r="T19" s="364">
        <f>SUM(COUNTIF('Plan MB'!$C22:$BE22,"Kny")+COUNTIF('Plan WIW'!$C22:$AU22,"Kny")+COUNTIF('Plan ET'!$C23:$BD23,"Kny"))</f>
        <v>0</v>
      </c>
      <c r="U19" s="364">
        <f>SUM(COUNTIF('Plan MB'!$C22:$BE22,"Schrodt")+COUNTIF('Plan WIW'!$C22:$AU22,"Schrodt")+COUNTIF('Plan ET'!$C23:$BD23,"Schrodt"))</f>
        <v>0</v>
      </c>
      <c r="V19" s="364">
        <f>SUM(COUNTIF('Plan MB'!$C22:$BE22,"Albrecht")+COUNTIF('Plan WIW'!$C22:$AU22,"Albrecht")+COUNTIF('Plan ET'!$C23:$BD23,"Albrecht"))</f>
        <v>0</v>
      </c>
      <c r="W19" s="364">
        <f>SUM(COUNTIF('Plan MB'!$C22:$BE22,"Hornaff")+COUNTIF('Plan WIW'!$C22:$AU22,"Hornaff")+COUNTIF('Plan ET'!$C23:$BD23,"Hornaff"))</f>
        <v>0</v>
      </c>
      <c r="X19" s="364">
        <f>SUM(COUNTIF('Plan MB'!$C22:$BE22,"Wahrenberg")+COUNTIF('Plan WIW'!$C22:$AU22,"Wahrenberg")+COUNTIF('Plan ET'!E23:BD23,"Wahrenberg"))</f>
        <v>0</v>
      </c>
      <c r="Y19" s="364">
        <f>SUM(COUNTIF('Plan MB'!$C22:$BE22,"Orf")+COUNTIF('Plan WIW'!$C22:$AU22,"Orf")+COUNTIF('Plan ET'!F23:BE23,"Orf"))</f>
        <v>0</v>
      </c>
      <c r="Z19" s="324"/>
      <c r="AA19" s="364">
        <f>SUM(COUNTIF('Plan MB'!$C22:$BE22,"Bachmann")+COUNTIF('Plan WIW'!$C22:$AU22,"Bachmann")+COUNTIF('Plan ET'!$E23:$BD23,"Bachmann"))</f>
        <v>0</v>
      </c>
      <c r="AB19" s="364">
        <f>SUM(COUNTIF('Plan MB'!$C22:$BE22,"B.-Schmitt")+COUNTIF('Plan WIW'!$C22:$AU22,"B.-Schmitt")+COUNTIF('Plan ET'!$E23:$BD23,"B.-Schmitt"))</f>
        <v>0</v>
      </c>
      <c r="AC19" s="364">
        <f>SUM(COUNTIF('Plan MB'!$C22:$BE22,"Blancke")+COUNTIF('Plan WIW'!$C22:$AU22,"Blancke")+COUNTIF('Plan ET'!$E23:$BD23,"Blancke"))</f>
        <v>0</v>
      </c>
      <c r="AD19" s="364">
        <f>SUM(COUNTIF('Plan MB'!$C22:$BE22,"Dechant")+COUNTIF('Plan WIW'!$C22:$AU22,"Dechant")+COUNTIF('Plan ET'!$E23:BD23,"Dechant"))</f>
        <v>0</v>
      </c>
      <c r="AE19" s="364">
        <f>SUM(COUNTIF('Plan MB'!$C22:$BE22,"Fischer")+COUNTIF('Plan WIW'!$C22:$AU22,"Fischer")+COUNTIF('Plan ET'!$E23:$BD23,"Fischer"))</f>
        <v>0</v>
      </c>
      <c r="AF19" s="364">
        <f>SUM(COUNTIF('Plan MB'!$C22:$BE22,"Gratz")+COUNTIF('Plan WIW'!$C22:$AU22,"Gratz")+COUNTIF('Plan ET'!$E23:$BD23,"Gratz"))</f>
        <v>0</v>
      </c>
      <c r="AG19" s="364">
        <f>SUM(COUNTIF('Plan MB'!$C22:$BE22,"Grünler")+COUNTIF('Plan WIW'!$C22:$AU22,"Grünler")+COUNTIF('Plan ET'!$E23:$BD23,"Grünler"))</f>
        <v>0</v>
      </c>
      <c r="AH19" s="364">
        <f>SUM(COUNTIF('Plan MB'!$C22:$BE22,"Heinemann")+COUNTIF('Plan WIW'!$C22:$AU22,"Heinemann")+COUNTIF('Plan ET'!$E23:$BD23,"Heinemann"))</f>
        <v>0</v>
      </c>
      <c r="AI19" s="364">
        <f>SUM(COUNTIF('Plan MB'!$C22:$BE22,"Kamprath")+COUNTIF('Plan WIW'!$C22:$AU22,"Kamprath")+COUNTIF('Plan ET'!$E23:$BD23,"Kamprath"))</f>
        <v>0</v>
      </c>
      <c r="AJ19" s="364">
        <f>SUM(COUNTIF('Plan MB'!$C22:$BE22,"Kelber")+COUNTIF('Plan WIW'!$C22:$AU22,"Kelber")+COUNTIF('Plan ET'!$E23:$BD23,"Kelber"))</f>
        <v>0</v>
      </c>
      <c r="AK19" s="364">
        <f>SUM(COUNTIF('Plan MB'!$C22:$BE22,"Michelfeit")+COUNTIF('Plan WIW'!$C22:$AU22,"Michelfeit")+COUNTIF('Plan ET'!$E23:$BD23,"Michelfeit"))</f>
        <v>0</v>
      </c>
      <c r="AL19" s="364">
        <f>SUM(COUNTIF('Plan MB'!$C22:$BE22,"Müller")+COUNTIF('Plan WIW'!$C22:$AU22,"Müller")+COUNTIF('Plan ET'!$E23:$BD23,"Müller"))</f>
        <v>0</v>
      </c>
      <c r="AM19" s="364">
        <f>SUM(COUNTIF('Plan MB'!$C22:$BE22,"Roppel")+COUNTIF('Plan WIW'!$C22:$AU22,"Roppel")+COUNTIF('Plan ET'!$E23:$BD23,"Roppel"))</f>
        <v>0</v>
      </c>
      <c r="AN19" s="364">
        <f>SUM(COUNTIF('Plan MB'!$C22:$BE22,"Rozek")+COUNTIF('Plan WIW'!$C22:$AU22,"Rozek")+COUNTIF('Plan ET'!$E23:$BD23,"Rozek"))</f>
        <v>0</v>
      </c>
      <c r="AO19" s="364">
        <f>SUM(COUNTIF('Plan MB'!$C22:$BE22,"Schäfer")+COUNTIF('Plan WIW'!$C22:$AU22,"Schäfer")+COUNTIF('Plan ET'!$E23:$BD23,"Schäfer"))</f>
        <v>0</v>
      </c>
      <c r="AP19" s="364">
        <f>SUM(COUNTIF('Plan MB'!$C22:$BE22,"Schulz")+COUNTIF('Plan WIW'!$C22:$AU22,"Schulz")+COUNTIF('Plan ET'!$E23:$BD23,"Schulz"))</f>
        <v>0</v>
      </c>
      <c r="AQ19" s="364">
        <f>SUM(COUNTIF('Plan MB'!$C22:$BE22,"Svoboda")+COUNTIF('Plan WIW'!$C22:$AU22,"Svoboda")+COUNTIF('Plan ET'!$E23:$BD23,"Svoboda"))</f>
        <v>0</v>
      </c>
      <c r="AR19" s="364"/>
      <c r="AS19" s="364">
        <f>SUM(COUNTIF('Plan MB'!$C22:$BE22,"Kretzer")+COUNTIF('Plan WIW'!$C22:$AU22,"Kretzer")+COUNTIF('Plan ET'!$E23:$BD23,"Kretzer"))</f>
        <v>0</v>
      </c>
      <c r="AT19" s="364">
        <f>SUM(COUNTIF('Plan MB'!$C22:$BE22,"Mensch-Schäfer")+COUNTIF('Plan WIW'!$C22:$AU22,"Mensch-Schäfer")+COUNTIF('Plan ET'!$E23:$BD23,"Mensch-Schäfer"))</f>
        <v>0</v>
      </c>
      <c r="AU19" s="364">
        <f>SUM(COUNTIF('Plan MB'!$C22:$BE22,"Schmidt")+COUNTIF('Plan WIW'!$C22:$AU22,"Schmidt")+COUNTIF('Plan ET'!$E23:$BD23,"Schmidt"))</f>
        <v>0</v>
      </c>
      <c r="AV19" s="372"/>
      <c r="AW19" s="372"/>
      <c r="AX19" s="372"/>
      <c r="AY19" s="373"/>
      <c r="AZ19" s="373">
        <f>SUM(COUNTIF('Plan MB'!$C22:$BE22,"Brenn")+COUNTIF('Plan WIW'!$C22:$AU22,"Brenn")+COUNTIF('Plan ET'!$E23:$BD23,"Brenn"))</f>
        <v>0</v>
      </c>
      <c r="BA19" s="373">
        <f>SUM(COUNTIF('Plan MB'!$C22:$BE22,"Jakobi")+COUNTIF('Plan WIW'!$C22:$AU22,"Jakobi")+COUNTIF('Plan ET'!$E23:$BD23,"Jakobi"))</f>
        <v>0</v>
      </c>
      <c r="BB19" s="373">
        <f>SUM(COUNTIF('Plan MB'!$C22:$BE22,"Krause")+COUNTIF('Plan WIW'!$C22:$AU22,"Krause")+COUNTIF('Plan ET'!$E23:$BD23,"Krause"))</f>
        <v>0</v>
      </c>
      <c r="BC19" s="373">
        <f>SUM(COUNTIF('Plan MB'!$C22:$BE22,"Margraf")+COUNTIF('Plan WIW'!$C22:$AU22,"Margraf")+COUNTIF('Plan ET'!$E23:$BD23,"Margraf"))</f>
        <v>0</v>
      </c>
      <c r="BD19" s="373">
        <f>SUM(COUNTIF('Plan MB'!$C22:$BE22,"Tischer")+COUNTIF('Plan WIW'!$C22:$AU22,"Tischer")+COUNTIF('Plan ET'!$E23:$BD23,"Tischer"))</f>
        <v>0</v>
      </c>
      <c r="BE19" s="369"/>
      <c r="BF19" s="373">
        <f>SUM(COUNTIF('Plan MB'!$C22:$BE22,"Bagchi")+COUNTIF('Plan WIW'!$C22:$AU22,"Bagchi")+COUNTIF('Plan ET'!$E23:$BD23,"Bagchi"))</f>
        <v>0</v>
      </c>
      <c r="BG19" s="373">
        <f>SUM(COUNTIF('Plan MB'!$C22:$BE22,"Fr.Gratz")+COUNTIF('Plan WIW'!$C22:$AU22,"Fr.Gratz")+COUNTIF('Plan ET'!$E23:$BD23,"Fr.Gratz"))</f>
        <v>0</v>
      </c>
      <c r="BH19" s="373">
        <f>SUM(COUNTIF('Plan MB'!$C22:$BE22,"Fr.Müller")+COUNTIF('Plan WIW'!$C22:$AU22,"Fr.Müller")+COUNTIF('Plan ET'!$E23:$BD23,"Fr.Müller"))</f>
        <v>0</v>
      </c>
      <c r="BI19" s="325"/>
    </row>
    <row r="20" spans="1:61" ht="12.75" customHeight="1">
      <c r="A20" s="1318"/>
      <c r="B20" s="1317"/>
      <c r="C20" s="364">
        <f>SUM(COUNTIF('Plan MB'!$C23:$BE23,"Braunschweig")+COUNTIF('Plan WIW'!$C23:$AU23,"Braunschweig")+COUNTIF('Plan ET'!$C24:$AX24,"Braunschweig"))</f>
        <v>0</v>
      </c>
      <c r="D20" s="364">
        <f>SUM(COUNTIF('Plan MB'!$C23:$BE23,"Behn")+COUNTIF('Plan WIW'!$C23:$AU23,"Behn")+COUNTIF('Plan ET'!$C24:$BP24,"Behn"))</f>
        <v>0</v>
      </c>
      <c r="E20" s="381">
        <f>SUM(COUNTIF('Plan MB'!$C23:$BE23,"Roth")+COUNTIF('Plan WIW'!$C23:$AU23,"Roth")+COUNTIF('Plan ET'!$C24:$BP24,"Roth"))</f>
        <v>0</v>
      </c>
      <c r="F20" s="364">
        <f>SUM(COUNTIF('Plan MB'!$C23:$BE23,"Beugel")+COUNTIF('Plan WIW'!$C23:$AU23,"Beugel")+COUNTIF('Plan ET'!$C24:$BP24,"Beugel"))</f>
        <v>0</v>
      </c>
      <c r="G20" s="364">
        <f>SUM(COUNTIF('Plan MB'!$C23:$BE23,"Christ")+COUNTIF('Plan WIW'!$C23:$AU23,"Christ")+COUNTIF('Plan ET'!$C24:$BP24,"Christ"))</f>
        <v>0</v>
      </c>
      <c r="H20" s="381">
        <f>SUM(COUNTIF('Plan MB'!$C23:$BE23,"Kolev")+COUNTIF('Plan WIW'!$C23:$AU23,"Kolev")+COUNTIF('Plan ET'!$C24:$BP24,"Kolev"))</f>
        <v>0</v>
      </c>
      <c r="I20" s="381">
        <f>SUM(COUNTIF('Plan MB'!$C23:$BE23,"C.Behn")+COUNTIF('Plan WIW'!$C23:$AU23,"C.Behn")+COUNTIF('Plan ET'!$C24:$BP24,"C.Behn"))</f>
        <v>0</v>
      </c>
      <c r="J20" s="364">
        <f>SUM(COUNTIF('Plan MB'!$C23:$BE23,"Dorner-Reisel")+COUNTIF('Plan WIW'!$C23:$AU23,"Dorner-Reisel")+COUNTIF('Plan ET'!$C24:$BP24,"Dorner-Reisel"))</f>
        <v>0</v>
      </c>
      <c r="K20" s="381">
        <f>SUM(COUNTIF('Plan MB'!$C23:$BE23,"Pietzsch")+COUNTIF('Plan WIW'!$C23:$AU23,"Pietzsch")+COUNTIF('Plan ET'!$C24:$BP24,"Pietzsch"))</f>
        <v>0</v>
      </c>
      <c r="L20" s="364">
        <f>SUM(COUNTIF('Plan MB'!$C23:$BE23,"Seul")+COUNTIF('Plan WIW'!$C23:$AU23,"Seul")+COUNTIF('Plan ET'!$C24:$BP24,"Seul"))</f>
        <v>0</v>
      </c>
      <c r="M20" s="364">
        <f>SUM(COUNTIF('Plan MB'!$C23:$BE23,"Raßbach")+COUNTIF('Plan WIW'!$C23:$AU23,"Raßbach")+COUNTIF('Plan ET'!$C24:$BP24,"Raßbach"))</f>
        <v>0</v>
      </c>
      <c r="N20" s="364">
        <f>SUM(COUNTIF('Plan MB'!$C23:$BE23,"Vogel")+COUNTIF('Plan WIW'!$C23:$AU23,"Vogel")+COUNTIF('Plan ET'!$C24:$BP24,"Vogel"))</f>
        <v>0</v>
      </c>
      <c r="O20" s="364">
        <f>SUM(COUNTIF('Plan MB'!$C23:$BE23,"Weidner")+COUNTIF('Plan WIW'!$C23:$AU23,"Weidner")+COUNTIF('Plan ET'!$C24:$BP24,"Weidner"))</f>
        <v>0</v>
      </c>
      <c r="P20" s="364">
        <f>SUM(COUNTIF('Plan MB'!$C23:$BE23,"Schreiber")+COUNTIF('Plan WIW'!$C23:$AU23,"Schreiber")+COUNTIF('Plan ET'!$C24:$BP24,"Schreiber"))</f>
        <v>0</v>
      </c>
      <c r="Q20" s="381">
        <f>SUM(COUNTIF('Plan MB'!$C23:$BE23,"SM9")+COUNTIF('Plan WIW'!$C23:$AU23,"SM9")+COUNTIF('Plan ET'!$C24:$BP24,"SM9"))</f>
        <v>0</v>
      </c>
      <c r="R20" s="381">
        <f>SUM(COUNTIF('Plan MB'!$C23:$BE23,"Löser")+COUNTIF('Plan WIW'!$C23:$AU23,"Löser")+COUNTIF('Plan ET'!$C24:$BP24,"Löser"))</f>
        <v>0</v>
      </c>
      <c r="S20" s="381">
        <f>SUM(COUNTIF('Plan MB'!$C23:$BE23,"Römhild")+COUNTIF('Plan WIW'!$C23:$AU23,"Römhild")+COUNTIF('Plan ET'!$C24:$BD24,"Römhild"))</f>
        <v>0</v>
      </c>
      <c r="T20" s="364">
        <f>SUM(COUNTIF('Plan MB'!$C23:$BE23,"Kny")+COUNTIF('Plan WIW'!$C23:$AU23,"Kny")+COUNTIF('Plan ET'!$C24:$BD24,"Kny"))</f>
        <v>0</v>
      </c>
      <c r="U20" s="364">
        <f>SUM(COUNTIF('Plan MB'!$C23:$BE23,"Schrodt")+COUNTIF('Plan WIW'!$C23:$AU23,"Schrodt")+COUNTIF('Plan ET'!$C24:$BD24,"Schrodt"))</f>
        <v>0</v>
      </c>
      <c r="V20" s="364">
        <f>SUM(COUNTIF('Plan MB'!$C23:$BE23,"Albrecht")+COUNTIF('Plan WIW'!$C23:$AU23,"Albrecht")+COUNTIF('Plan ET'!$C24:$BD24,"Albrecht"))</f>
        <v>0</v>
      </c>
      <c r="W20" s="364">
        <f>SUM(COUNTIF('Plan MB'!$C23:$BE23,"Hornaff")+COUNTIF('Plan WIW'!$C23:$AU23,"Hornaff")+COUNTIF('Plan ET'!$C24:$BD24,"Hornaff"))</f>
        <v>0</v>
      </c>
      <c r="X20" s="364">
        <f>SUM(COUNTIF('Plan MB'!$C23:$BE23,"Wahrenberg")+COUNTIF('Plan WIW'!$C23:$AU23,"Wahrenberg")+COUNTIF('Plan ET'!E24:BD24,"Wahrenberg"))</f>
        <v>0</v>
      </c>
      <c r="Y20" s="364">
        <f>SUM(COUNTIF('Plan MB'!$C23:$BE23,"Orf")+COUNTIF('Plan WIW'!$C23:$AU23,"Orf")+COUNTIF('Plan ET'!F24:BE24,"Orf"))</f>
        <v>0</v>
      </c>
      <c r="Z20" s="324"/>
      <c r="AA20" s="364">
        <f>SUM(COUNTIF('Plan MB'!$C23:$BE23,"Bachmann")+COUNTIF('Plan WIW'!$C23:$AU23,"Bachmann")+COUNTIF('Plan ET'!$E24:$BD24,"Bachmann"))</f>
        <v>0</v>
      </c>
      <c r="AB20" s="364">
        <f>SUM(COUNTIF('Plan MB'!$C23:$BE23,"B.-Schmitt")+COUNTIF('Plan WIW'!$C23:$AU23,"B.-Schmitt")+COUNTIF('Plan ET'!$E24:$BD24,"B.-Schmitt"))</f>
        <v>0</v>
      </c>
      <c r="AC20" s="364">
        <f>SUM(COUNTIF('Plan MB'!$C23:$BE23,"Blancke")+COUNTIF('Plan WIW'!$C23:$AU23,"Blancke")+COUNTIF('Plan ET'!$E24:$BD24,"Blancke"))</f>
        <v>0</v>
      </c>
      <c r="AD20" s="364">
        <f>SUM(COUNTIF('Plan MB'!$C23:$BE23,"Dechant")+COUNTIF('Plan WIW'!$C23:$AU23,"Dechant")+COUNTIF('Plan ET'!$E24:BD24,"Dechant"))</f>
        <v>0</v>
      </c>
      <c r="AE20" s="364">
        <f>SUM(COUNTIF('Plan MB'!$C23:$BE23,"Fischer")+COUNTIF('Plan WIW'!$C23:$AU23,"Fischer")+COUNTIF('Plan ET'!$E24:$BD24,"Fischer"))</f>
        <v>0</v>
      </c>
      <c r="AF20" s="364">
        <f>SUM(COUNTIF('Plan MB'!$C23:$BE23,"Gratz")+COUNTIF('Plan WIW'!$C23:$AU23,"Gratz")+COUNTIF('Plan ET'!$E24:$BD24,"Gratz"))</f>
        <v>0</v>
      </c>
      <c r="AG20" s="364">
        <f>SUM(COUNTIF('Plan MB'!$C23:$BE23,"Grünler")+COUNTIF('Plan WIW'!$C23:$AU23,"Grünler")+COUNTIF('Plan ET'!$E24:$BD24,"Grünler"))</f>
        <v>0</v>
      </c>
      <c r="AH20" s="364">
        <f>SUM(COUNTIF('Plan MB'!$C23:$BE23,"Heinemann")+COUNTIF('Plan WIW'!$C23:$AU23,"Heinemann")+COUNTIF('Plan ET'!$E24:$BD24,"Heinemann"))</f>
        <v>0</v>
      </c>
      <c r="AI20" s="364">
        <f>SUM(COUNTIF('Plan MB'!$C23:$BE23,"Kamprath")+COUNTIF('Plan WIW'!$C23:$AU23,"Kamprath")+COUNTIF('Plan ET'!$E24:$BD24,"Kamprath"))</f>
        <v>0</v>
      </c>
      <c r="AJ20" s="364">
        <f>SUM(COUNTIF('Plan MB'!$C23:$BE23,"Kelber")+COUNTIF('Plan WIW'!$C23:$AU23,"Kelber")+COUNTIF('Plan ET'!$E24:$BD24,"Kelber"))</f>
        <v>0</v>
      </c>
      <c r="AK20" s="364">
        <f>SUM(COUNTIF('Plan MB'!$C23:$BE23,"Michelfeit")+COUNTIF('Plan WIW'!$C23:$AU23,"Michelfeit")+COUNTIF('Plan ET'!$E24:$BD24,"Michelfeit"))</f>
        <v>0</v>
      </c>
      <c r="AL20" s="364">
        <f>SUM(COUNTIF('Plan MB'!$C23:$BE23,"Müller")+COUNTIF('Plan WIW'!$C23:$AU23,"Müller")+COUNTIF('Plan ET'!$E24:$BD24,"Müller"))</f>
        <v>0</v>
      </c>
      <c r="AM20" s="364">
        <f>SUM(COUNTIF('Plan MB'!$C23:$BE23,"Roppel")+COUNTIF('Plan WIW'!$C23:$AU23,"Roppel")+COUNTIF('Plan ET'!$E24:$BD24,"Roppel"))</f>
        <v>0</v>
      </c>
      <c r="AN20" s="364">
        <f>SUM(COUNTIF('Plan MB'!$C23:$BE23,"Rozek")+COUNTIF('Plan WIW'!$C23:$AU23,"Rozek")+COUNTIF('Plan ET'!$E24:$BD24,"Rozek"))</f>
        <v>0</v>
      </c>
      <c r="AO20" s="364">
        <f>SUM(COUNTIF('Plan MB'!$C23:$BE23,"Schäfer")+COUNTIF('Plan WIW'!$C23:$AU23,"Schäfer")+COUNTIF('Plan ET'!$E24:$BD24,"Schäfer"))</f>
        <v>0</v>
      </c>
      <c r="AP20" s="364">
        <f>SUM(COUNTIF('Plan MB'!$C23:$BE23,"Schulz")+COUNTIF('Plan WIW'!$C23:$AU23,"Schulz")+COUNTIF('Plan ET'!$E24:$BD24,"Schulz"))</f>
        <v>0</v>
      </c>
      <c r="AQ20" s="364">
        <f>SUM(COUNTIF('Plan MB'!$C23:$BE23,"Svoboda")+COUNTIF('Plan WIW'!$C23:$AU23,"Svoboda")+COUNTIF('Plan ET'!$E24:$BD24,"Svoboda"))</f>
        <v>0</v>
      </c>
      <c r="AR20" s="364"/>
      <c r="AS20" s="364">
        <f>SUM(COUNTIF('Plan MB'!$C23:$BE23,"Kretzer")+COUNTIF('Plan WIW'!$C23:$AU23,"Kretzer")+COUNTIF('Plan ET'!$E24:$BD24,"Kretzer"))</f>
        <v>0</v>
      </c>
      <c r="AT20" s="364">
        <f>SUM(COUNTIF('Plan MB'!$C23:$BE23,"Mensch-Schäfer")+COUNTIF('Plan WIW'!$C23:$AU23,"Mensch-Schäfer")+COUNTIF('Plan ET'!$E24:$BD24,"Mensch-Schäfer"))</f>
        <v>0</v>
      </c>
      <c r="AU20" s="364">
        <f>SUM(COUNTIF('Plan MB'!$C23:$BE23,"Schmidt")+COUNTIF('Plan WIW'!$C23:$AU23,"Schmidt")+COUNTIF('Plan ET'!$E24:$BD24,"Schmidt"))</f>
        <v>0</v>
      </c>
      <c r="AV20" s="372"/>
      <c r="AW20" s="372"/>
      <c r="AX20" s="372"/>
      <c r="AY20" s="373"/>
      <c r="AZ20" s="373">
        <f>SUM(COUNTIF('Plan MB'!$C23:$BE23,"Brenn")+COUNTIF('Plan WIW'!$C23:$AU23,"Brenn")+COUNTIF('Plan ET'!$E24:$BD24,"Brenn"))</f>
        <v>0</v>
      </c>
      <c r="BA20" s="373">
        <f>SUM(COUNTIF('Plan MB'!$C23:$BE23,"Jakobi")+COUNTIF('Plan WIW'!$C23:$AU23,"Jakobi")+COUNTIF('Plan ET'!$E24:$BD24,"Jakobi"))</f>
        <v>0</v>
      </c>
      <c r="BB20" s="373">
        <f>SUM(COUNTIF('Plan MB'!$C23:$BE23,"Krause")+COUNTIF('Plan WIW'!$C23:$AU23,"Krause")+COUNTIF('Plan ET'!$E24:$BD24,"Krause"))</f>
        <v>0</v>
      </c>
      <c r="BC20" s="373">
        <f>SUM(COUNTIF('Plan MB'!$C23:$BE23,"Margraf")+COUNTIF('Plan WIW'!$C23:$AU23,"Margraf")+COUNTIF('Plan ET'!$E24:$BD24,"Margraf"))</f>
        <v>0</v>
      </c>
      <c r="BD20" s="373">
        <f>SUM(COUNTIF('Plan MB'!$C23:$BE23,"Tischer")+COUNTIF('Plan WIW'!$C23:$AU23,"Tischer")+COUNTIF('Plan ET'!$E24:$BD24,"Tischer"))</f>
        <v>0</v>
      </c>
      <c r="BE20" s="369"/>
      <c r="BF20" s="373">
        <f>SUM(COUNTIF('Plan MB'!$C23:$BE23,"Bagchi")+COUNTIF('Plan WIW'!$C23:$AU23,"Bagchi")+COUNTIF('Plan ET'!$E24:$BD24,"Bagchi"))</f>
        <v>0</v>
      </c>
      <c r="BG20" s="373">
        <f>SUM(COUNTIF('Plan MB'!$C23:$BE23,"Fr.Gratz")+COUNTIF('Plan WIW'!$C23:$AU23,"Fr.Gratz")+COUNTIF('Plan ET'!$E24:$BD24,"Fr.Gratz"))</f>
        <v>0</v>
      </c>
      <c r="BH20" s="373">
        <f>SUM(COUNTIF('Plan MB'!$C23:$BE23,"Fr.Müller")+COUNTIF('Plan WIW'!$C23:$AU23,"Fr.Müller")+COUNTIF('Plan ET'!$E24:$BD24,"Fr.Müller"))</f>
        <v>0</v>
      </c>
      <c r="BI20" s="325"/>
    </row>
    <row r="21" spans="1:61" ht="12.75" customHeight="1">
      <c r="A21" s="1318"/>
      <c r="B21" s="1317"/>
      <c r="C21" s="364">
        <f>SUM(COUNTIF('Plan MB'!$C24:$BE24,"Braunschweig")+COUNTIF('Plan WIW'!$C24:$AU24,"Braunschweig")+COUNTIF('Plan ET'!$C25:$AX25,"Braunschweig"))</f>
        <v>0</v>
      </c>
      <c r="D21" s="364">
        <f>SUM(COUNTIF('Plan MB'!$C24:$BE24,"Behn")+COUNTIF('Plan WIW'!$C24:$AU24,"Behn")+COUNTIF('Plan ET'!$C25:$BP25,"Behn"))</f>
        <v>0</v>
      </c>
      <c r="E21" s="381">
        <f>SUM(COUNTIF('Plan MB'!$C24:$BE24,"Roth")+COUNTIF('Plan WIW'!$C24:$AU24,"Roth")+COUNTIF('Plan ET'!$C25:$BP25,"Roth"))</f>
        <v>0</v>
      </c>
      <c r="F21" s="364">
        <f>SUM(COUNTIF('Plan MB'!$C24:$BE24,"Beugel")+COUNTIF('Plan WIW'!$C24:$AU24,"Beugel")+COUNTIF('Plan ET'!$C25:$BP25,"Beugel"))</f>
        <v>0</v>
      </c>
      <c r="G21" s="364">
        <f>SUM(COUNTIF('Plan MB'!$C24:$BE24,"Christ")+COUNTIF('Plan WIW'!$C24:$AU24,"Christ")+COUNTIF('Plan ET'!$C25:$BP25,"Christ"))</f>
        <v>0</v>
      </c>
      <c r="H21" s="381">
        <f>SUM(COUNTIF('Plan MB'!$C24:$BE24,"Kolev")+COUNTIF('Plan WIW'!$C24:$AU24,"Kolev")+COUNTIF('Plan ET'!$C25:$BP25,"Kolev"))</f>
        <v>0</v>
      </c>
      <c r="I21" s="381">
        <f>SUM(COUNTIF('Plan MB'!$C24:$BE24,"C.Behn")+COUNTIF('Plan WIW'!$C24:$AU24,"C.Behn")+COUNTIF('Plan ET'!$C25:$BP25,"C.Behn"))</f>
        <v>0</v>
      </c>
      <c r="J21" s="364">
        <f>SUM(COUNTIF('Plan MB'!$C24:$BE24,"Dorner-Reisel")+COUNTIF('Plan WIW'!$C24:$AU24,"Dorner-Reisel")+COUNTIF('Plan ET'!$C25:$BP25,"Dorner-Reisel"))</f>
        <v>0</v>
      </c>
      <c r="K21" s="381">
        <f>SUM(COUNTIF('Plan MB'!$C24:$BE24,"Pietzsch")+COUNTIF('Plan WIW'!$C24:$AU24,"Pietzsch")+COUNTIF('Plan ET'!$C25:$BP25,"Pietzsch"))</f>
        <v>0</v>
      </c>
      <c r="L21" s="364">
        <f>SUM(COUNTIF('Plan MB'!$C24:$BE24,"Seul")+COUNTIF('Plan WIW'!$C24:$AU24,"Seul")+COUNTIF('Plan ET'!$C25:$BP25,"Seul"))</f>
        <v>0</v>
      </c>
      <c r="M21" s="364">
        <f>SUM(COUNTIF('Plan MB'!$C24:$BE24,"Raßbach")+COUNTIF('Plan WIW'!$C24:$AU24,"Raßbach")+COUNTIF('Plan ET'!$C25:$BP25,"Raßbach"))</f>
        <v>0</v>
      </c>
      <c r="N21" s="364">
        <f>SUM(COUNTIF('Plan MB'!$C24:$BE24,"Vogel")+COUNTIF('Plan WIW'!$C24:$AU24,"Vogel")+COUNTIF('Plan ET'!$C25:$BP25,"Vogel"))</f>
        <v>0</v>
      </c>
      <c r="O21" s="364">
        <f>SUM(COUNTIF('Plan MB'!$C24:$BE24,"Weidner")+COUNTIF('Plan WIW'!$C24:$AU24,"Weidner")+COUNTIF('Plan ET'!$C25:$BP25,"Weidner"))</f>
        <v>0</v>
      </c>
      <c r="P21" s="364">
        <f>SUM(COUNTIF('Plan MB'!$C24:$BE24,"Schreiber")+COUNTIF('Plan WIW'!$C24:$AU24,"Schreiber")+COUNTIF('Plan ET'!$C25:$BP25,"Schreiber"))</f>
        <v>0</v>
      </c>
      <c r="Q21" s="381">
        <f>SUM(COUNTIF('Plan MB'!$C24:$BE24,"SM9")+COUNTIF('Plan WIW'!$C24:$AU24,"SM9")+COUNTIF('Plan ET'!$C25:$BP25,"SM9"))</f>
        <v>0</v>
      </c>
      <c r="R21" s="381">
        <f>SUM(COUNTIF('Plan MB'!$C24:$BE24,"Löser")+COUNTIF('Plan WIW'!$C24:$AU24,"Löser")+COUNTIF('Plan ET'!$C25:$BP25,"Löser"))</f>
        <v>0</v>
      </c>
      <c r="S21" s="381">
        <f>SUM(COUNTIF('Plan MB'!$C24:$BE24,"Römhild")+COUNTIF('Plan WIW'!$C24:$AU24,"Römhild")+COUNTIF('Plan ET'!$C25:$BD25,"Römhild"))</f>
        <v>0</v>
      </c>
      <c r="T21" s="364">
        <f>SUM(COUNTIF('Plan MB'!$C24:$BE24,"Kny")+COUNTIF('Plan WIW'!$C24:$AU24,"Kny")+COUNTIF('Plan ET'!$C25:$BD25,"Kny"))</f>
        <v>0</v>
      </c>
      <c r="U21" s="364">
        <f>SUM(COUNTIF('Plan MB'!$C24:$BE24,"Schrodt")+COUNTIF('Plan WIW'!$C24:$AU24,"Schrodt")+COUNTIF('Plan ET'!$C25:$BD25,"Schrodt"))</f>
        <v>0</v>
      </c>
      <c r="V21" s="364">
        <f>SUM(COUNTIF('Plan MB'!$C24:$BE24,"Albrecht")+COUNTIF('Plan WIW'!$C24:$AU24,"Albrecht")+COUNTIF('Plan ET'!$C25:$BD25,"Albrecht"))</f>
        <v>0</v>
      </c>
      <c r="W21" s="364">
        <f>SUM(COUNTIF('Plan MB'!$C24:$BE24,"Hornaff")+COUNTIF('Plan WIW'!$C24:$AU24,"Hornaff")+COUNTIF('Plan ET'!$C25:$BD25,"Hornaff"))</f>
        <v>0</v>
      </c>
      <c r="X21" s="364">
        <f>SUM(COUNTIF('Plan MB'!$C24:$BE24,"Wahrenberg")+COUNTIF('Plan WIW'!$C24:$AU24,"Wahrenberg")+COUNTIF('Plan ET'!E25:BD25,"Wahrenberg"))</f>
        <v>0</v>
      </c>
      <c r="Y21" s="364">
        <f>SUM(COUNTIF('Plan MB'!$C24:$BE24,"Orf")+COUNTIF('Plan WIW'!$C24:$AU24,"Orf")+COUNTIF('Plan ET'!F25:BE25,"Orf"))</f>
        <v>0</v>
      </c>
      <c r="Z21" s="324"/>
      <c r="AA21" s="364">
        <f>SUM(COUNTIF('Plan MB'!$C24:$BE24,"Bachmann")+COUNTIF('Plan WIW'!$C24:$AU24,"Bachmann")+COUNTIF('Plan ET'!$E25:$BD25,"Bachmann"))</f>
        <v>0</v>
      </c>
      <c r="AB21" s="364">
        <f>SUM(COUNTIF('Plan MB'!$C24:$BE24,"B.-Schmitt")+COUNTIF('Plan WIW'!$C24:$AU24,"B.-Schmitt")+COUNTIF('Plan ET'!$E25:$BD25,"B.-Schmitt"))</f>
        <v>0</v>
      </c>
      <c r="AC21" s="364">
        <f>SUM(COUNTIF('Plan MB'!$C24:$BE24,"Blancke")+COUNTIF('Plan WIW'!$C24:$AU24,"Blancke")+COUNTIF('Plan ET'!$E25:$BD25,"Blancke"))</f>
        <v>0</v>
      </c>
      <c r="AD21" s="364">
        <f>SUM(COUNTIF('Plan MB'!$C24:$BE24,"Dechant")+COUNTIF('Plan WIW'!$C24:$AU24,"Dechant")+COUNTIF('Plan ET'!$E25:BD25,"Dechant"))</f>
        <v>0</v>
      </c>
      <c r="AE21" s="364">
        <f>SUM(COUNTIF('Plan MB'!$C24:$BE24,"Fischer")+COUNTIF('Plan WIW'!$C24:$AU24,"Fischer")+COUNTIF('Plan ET'!$E25:$BD25,"Fischer"))</f>
        <v>0</v>
      </c>
      <c r="AF21" s="364">
        <f>SUM(COUNTIF('Plan MB'!$C24:$BE24,"Gratz")+COUNTIF('Plan WIW'!$C24:$AU24,"Gratz")+COUNTIF('Plan ET'!$E25:$BD25,"Gratz"))</f>
        <v>0</v>
      </c>
      <c r="AG21" s="364">
        <f>SUM(COUNTIF('Plan MB'!$C24:$BE24,"Grünler")+COUNTIF('Plan WIW'!$C24:$AU24,"Grünler")+COUNTIF('Plan ET'!$E25:$BD25,"Grünler"))</f>
        <v>0</v>
      </c>
      <c r="AH21" s="364">
        <f>SUM(COUNTIF('Plan MB'!$C24:$BE24,"Heinemann")+COUNTIF('Plan WIW'!$C24:$AU24,"Heinemann")+COUNTIF('Plan ET'!$E25:$BD25,"Heinemann"))</f>
        <v>0</v>
      </c>
      <c r="AI21" s="364">
        <f>SUM(COUNTIF('Plan MB'!$C24:$BE24,"Kamprath")+COUNTIF('Plan WIW'!$C24:$AU24,"Kamprath")+COUNTIF('Plan ET'!$E25:$BD25,"Kamprath"))</f>
        <v>0</v>
      </c>
      <c r="AJ21" s="364">
        <f>SUM(COUNTIF('Plan MB'!$C24:$BE24,"Kelber")+COUNTIF('Plan WIW'!$C24:$AU24,"Kelber")+COUNTIF('Plan ET'!$E25:$BD25,"Kelber"))</f>
        <v>0</v>
      </c>
      <c r="AK21" s="364">
        <f>SUM(COUNTIF('Plan MB'!$C24:$BE24,"Michelfeit")+COUNTIF('Plan WIW'!$C24:$AU24,"Michelfeit")+COUNTIF('Plan ET'!$E25:$BD25,"Michelfeit"))</f>
        <v>0</v>
      </c>
      <c r="AL21" s="364">
        <f>SUM(COUNTIF('Plan MB'!$C24:$BE24,"Müller")+COUNTIF('Plan WIW'!$C24:$AU24,"Müller")+COUNTIF('Plan ET'!$E25:$BD25,"Müller"))</f>
        <v>0</v>
      </c>
      <c r="AM21" s="364">
        <f>SUM(COUNTIF('Plan MB'!$C24:$BE24,"Roppel")+COUNTIF('Plan WIW'!$C24:$AU24,"Roppel")+COUNTIF('Plan ET'!$E25:$BD25,"Roppel"))</f>
        <v>0</v>
      </c>
      <c r="AN21" s="364">
        <f>SUM(COUNTIF('Plan MB'!$C24:$BE24,"Rozek")+COUNTIF('Plan WIW'!$C24:$AU24,"Rozek")+COUNTIF('Plan ET'!$E25:$BD25,"Rozek"))</f>
        <v>0</v>
      </c>
      <c r="AO21" s="364">
        <f>SUM(COUNTIF('Plan MB'!$C24:$BE24,"Schäfer")+COUNTIF('Plan WIW'!$C24:$AU24,"Schäfer")+COUNTIF('Plan ET'!$E25:$BD25,"Schäfer"))</f>
        <v>0</v>
      </c>
      <c r="AP21" s="364">
        <f>SUM(COUNTIF('Plan MB'!$C24:$BE24,"Schulz")+COUNTIF('Plan WIW'!$C24:$AU24,"Schulz")+COUNTIF('Plan ET'!$E25:$BD25,"Schulz"))</f>
        <v>0</v>
      </c>
      <c r="AQ21" s="364">
        <f>SUM(COUNTIF('Plan MB'!$C24:$BE24,"Svoboda")+COUNTIF('Plan WIW'!$C24:$AU24,"Svoboda")+COUNTIF('Plan ET'!$E25:$BD25,"Svoboda"))</f>
        <v>0</v>
      </c>
      <c r="AR21" s="364"/>
      <c r="AS21" s="364">
        <f>SUM(COUNTIF('Plan MB'!$C24:$BE24,"Kretzer")+COUNTIF('Plan WIW'!$C24:$AU24,"Kretzer")+COUNTIF('Plan ET'!$E25:$BD25,"Kretzer"))</f>
        <v>0</v>
      </c>
      <c r="AT21" s="364">
        <f>SUM(COUNTIF('Plan MB'!$C24:$BE24,"Mensch-Schäfer")+COUNTIF('Plan WIW'!$C24:$AU24,"Mensch-Schäfer")+COUNTIF('Plan ET'!$E25:$BD25,"Mensch-Schäfer"))</f>
        <v>0</v>
      </c>
      <c r="AU21" s="364">
        <f>SUM(COUNTIF('Plan MB'!$C24:$BE24,"Schmidt")+COUNTIF('Plan WIW'!$C24:$AU24,"Schmidt")+COUNTIF('Plan ET'!$E25:$BD25,"Schmidt"))</f>
        <v>0</v>
      </c>
      <c r="AV21" s="372"/>
      <c r="AW21" s="372"/>
      <c r="AX21" s="372"/>
      <c r="AY21" s="373"/>
      <c r="AZ21" s="373">
        <f>SUM(COUNTIF('Plan MB'!$C24:$BE24,"Brenn")+COUNTIF('Plan WIW'!$C24:$AU24,"Brenn")+COUNTIF('Plan ET'!$E25:$BD25,"Brenn"))</f>
        <v>0</v>
      </c>
      <c r="BA21" s="373">
        <f>SUM(COUNTIF('Plan MB'!$C24:$BE24,"Jakobi")+COUNTIF('Plan WIW'!$C24:$AU24,"Jakobi")+COUNTIF('Plan ET'!$E25:$BD25,"Jakobi"))</f>
        <v>0</v>
      </c>
      <c r="BB21" s="373">
        <f>SUM(COUNTIF('Plan MB'!$C24:$BE24,"Krause")+COUNTIF('Plan WIW'!$C24:$AU24,"Krause")+COUNTIF('Plan ET'!$E25:$BD25,"Krause"))</f>
        <v>0</v>
      </c>
      <c r="BC21" s="373">
        <f>SUM(COUNTIF('Plan MB'!$C24:$BE24,"Margraf")+COUNTIF('Plan WIW'!$C24:$AU24,"Margraf")+COUNTIF('Plan ET'!$E25:$BD25,"Margraf"))</f>
        <v>0</v>
      </c>
      <c r="BD21" s="373">
        <f>SUM(COUNTIF('Plan MB'!$C24:$BE24,"Tischer")+COUNTIF('Plan WIW'!$C24:$AU24,"Tischer")+COUNTIF('Plan ET'!$E25:$BD25,"Tischer"))</f>
        <v>0</v>
      </c>
      <c r="BE21" s="369"/>
      <c r="BF21" s="373">
        <f>SUM(COUNTIF('Plan MB'!$C24:$BE24,"Bagchi")+COUNTIF('Plan WIW'!$C24:$AU24,"Bagchi")+COUNTIF('Plan ET'!$E25:$BD25,"Bagchi"))</f>
        <v>0</v>
      </c>
      <c r="BG21" s="373">
        <f>SUM(COUNTIF('Plan MB'!$C24:$BE24,"Fr.Gratz")+COUNTIF('Plan WIW'!$C24:$AU24,"Fr.Gratz")+COUNTIF('Plan ET'!$E25:$BD25,"Fr.Gratz"))</f>
        <v>0</v>
      </c>
      <c r="BH21" s="373">
        <f>SUM(COUNTIF('Plan MB'!$C24:$BE24,"Fr.Müller")+COUNTIF('Plan WIW'!$C24:$AU24,"Fr.Müller")+COUNTIF('Plan ET'!$E25:$BD25,"Fr.Müller"))</f>
        <v>0</v>
      </c>
      <c r="BI21" s="325"/>
    </row>
    <row r="22" spans="1:61" ht="12.75" customHeight="1">
      <c r="A22" s="1318"/>
      <c r="B22" s="1317" t="s">
        <v>58</v>
      </c>
      <c r="C22" s="364">
        <f>SUM(COUNTIF('Plan MB'!$C25:$BE25,"Braunschweig")+COUNTIF('Plan WIW'!$C25:$AU25,"Braunschweig")+COUNTIF('Plan ET'!$C26:$AX26,"Braunschweig"))</f>
        <v>0</v>
      </c>
      <c r="D22" s="364">
        <f>SUM(COUNTIF('Plan MB'!$C25:$BE25,"Behn")+COUNTIF('Plan WIW'!$C25:$AU25,"Behn")+COUNTIF('Plan ET'!$C26:$BP26,"Behn"))</f>
        <v>2</v>
      </c>
      <c r="E22" s="381">
        <f>SUM(COUNTIF('Plan MB'!$C25:$BE25,"Roth")+COUNTIF('Plan WIW'!$C25:$AU25,"Roth")+COUNTIF('Plan ET'!$C26:$BP26,"Roth"))</f>
        <v>0</v>
      </c>
      <c r="F22" s="364">
        <f>SUM(COUNTIF('Plan MB'!$C25:$BE25,"Beugel")+COUNTIF('Plan WIW'!$C25:$AU25,"Beugel")+COUNTIF('Plan ET'!$C26:$BP26,"Beugel"))</f>
        <v>0</v>
      </c>
      <c r="G22" s="364">
        <f>SUM(COUNTIF('Plan MB'!$C25:$BE25,"Christ")+COUNTIF('Plan WIW'!$C25:$AU25,"Christ")+COUNTIF('Plan ET'!$C26:$BP26,"Christ"))</f>
        <v>1</v>
      </c>
      <c r="H22" s="381">
        <f>SUM(COUNTIF('Plan MB'!$C25:$BE25,"Kolev")+COUNTIF('Plan WIW'!$C25:$AU25,"Kolev")+COUNTIF('Plan ET'!$C26:$BP26,"Kolev"))</f>
        <v>0</v>
      </c>
      <c r="I22" s="381">
        <f>SUM(COUNTIF('Plan MB'!$C25:$BE25,"C.Behn")+COUNTIF('Plan WIW'!$C25:$AU25,"C.Behn")+COUNTIF('Plan ET'!$C26:$BP26,"C.Behn"))</f>
        <v>0</v>
      </c>
      <c r="J22" s="364">
        <f>SUM(COUNTIF('Plan MB'!$C25:$BE25,"Dorner-Reisel")+COUNTIF('Plan WIW'!$C25:$AU25,"Dorner-Reisel")+COUNTIF('Plan ET'!$C26:$BP26,"Dorner-Reisel"))</f>
        <v>0</v>
      </c>
      <c r="K22" s="381">
        <f>SUM(COUNTIF('Plan MB'!$C25:$BE25,"Pietzsch")+COUNTIF('Plan WIW'!$C25:$AU25,"Pietzsch")+COUNTIF('Plan ET'!$C26:$BP26,"Pietzsch"))</f>
        <v>0</v>
      </c>
      <c r="L22" s="364">
        <f>SUM(COUNTIF('Plan MB'!$C25:$BE25,"Seul")+COUNTIF('Plan WIW'!$C25:$AU25,"Seul")+COUNTIF('Plan ET'!$C26:$BP26,"Seul"))</f>
        <v>0</v>
      </c>
      <c r="M22" s="364">
        <f>SUM(COUNTIF('Plan MB'!$C25:$BE25,"Raßbach")+COUNTIF('Plan WIW'!$C25:$AU25,"Raßbach")+COUNTIF('Plan ET'!$C26:$BP26,"Raßbach"))</f>
        <v>0</v>
      </c>
      <c r="N22" s="380">
        <f>SUM(COUNTIF('Plan MB'!$C25:$BE25,"Vogel")+COUNTIF('Plan WIW'!$C25:$AU25,"Vogel")+COUNTIF('Plan ET'!$C26:$BP26,"Vogel"))</f>
        <v>2</v>
      </c>
      <c r="O22" s="364">
        <f>SUM(COUNTIF('Plan MB'!$C25:$BE25,"Weidner")+COUNTIF('Plan WIW'!$C25:$AU25,"Weidner")+COUNTIF('Plan ET'!$C26:$BP26,"Weidner"))</f>
        <v>0</v>
      </c>
      <c r="P22" s="364">
        <f>SUM(COUNTIF('Plan MB'!$C25:$BE25,"Schreiber")+COUNTIF('Plan WIW'!$C25:$AU25,"Schreiber")+COUNTIF('Plan ET'!$C26:$BP26,"Schreiber"))</f>
        <v>0</v>
      </c>
      <c r="Q22" s="381">
        <f>SUM(COUNTIF('Plan MB'!$C25:$BE25,"SM9")+COUNTIF('Plan WIW'!$C25:$AU25,"SM9")+COUNTIF('Plan ET'!$C26:$BP26,"SM9"))</f>
        <v>0</v>
      </c>
      <c r="R22" s="381">
        <f>SUM(COUNTIF('Plan MB'!$C25:$BE25,"Löser")+COUNTIF('Plan WIW'!$C25:$AU25,"Löser")+COUNTIF('Plan ET'!$C26:$BP26,"Löser"))</f>
        <v>0</v>
      </c>
      <c r="S22" s="381">
        <f>SUM(COUNTIF('Plan MB'!$C25:$BE25,"Römhild")+COUNTIF('Plan WIW'!$C25:$AU25,"Römhild")+COUNTIF('Plan ET'!$C26:$BD26,"Römhild"))</f>
        <v>0</v>
      </c>
      <c r="T22" s="364">
        <f>SUM(COUNTIF('Plan MB'!$C25:$BE25,"Kny")+COUNTIF('Plan WIW'!$C25:$AU25,"Kny")+COUNTIF('Plan ET'!$C26:$BD26,"Kny"))</f>
        <v>0</v>
      </c>
      <c r="U22" s="364">
        <f>SUM(COUNTIF('Plan MB'!$C25:$BE25,"Schrodt")+COUNTIF('Plan WIW'!$C25:$AU25,"Schrodt")+COUNTIF('Plan ET'!$C26:$BD26,"Schrodt"))</f>
        <v>0</v>
      </c>
      <c r="V22" s="364">
        <f>SUM(COUNTIF('Plan MB'!$C25:$BE25,"Albrecht")+COUNTIF('Plan WIW'!$C25:$AU25,"Albrecht")+COUNTIF('Plan ET'!$C26:$BD26,"Albrecht"))</f>
        <v>0</v>
      </c>
      <c r="W22" s="380">
        <f>SUM(COUNTIF('Plan MB'!$C25:$BE25,"Hornaff")+COUNTIF('Plan WIW'!$C25:$AU25,"Hornaff")+COUNTIF('Plan ET'!$C26:$BD26,"Hornaff"))</f>
        <v>1</v>
      </c>
      <c r="X22" s="364">
        <f>SUM(COUNTIF('Plan MB'!$C25:$BE25,"Wahrenberg")+COUNTIF('Plan WIW'!$C25:$AU25,"Wahrenberg")+COUNTIF('Plan ET'!E26:BD26,"Wahrenberg"))</f>
        <v>0</v>
      </c>
      <c r="Y22" s="364">
        <f>SUM(COUNTIF('Plan MB'!$C25:$BE25,"Orf")+COUNTIF('Plan WIW'!$C25:$AU25,"Orf")+COUNTIF('Plan ET'!F26:BE26,"Orf"))</f>
        <v>0</v>
      </c>
      <c r="Z22" s="324"/>
      <c r="AA22" s="364">
        <f>SUM(COUNTIF('Plan MB'!$C25:$BE25,"Bachmann")+COUNTIF('Plan WIW'!$C25:$AU25,"Bachmann")+COUNTIF('Plan ET'!$E26:$BD26,"Bachmann"))</f>
        <v>0</v>
      </c>
      <c r="AB22" s="364">
        <f>SUM(COUNTIF('Plan MB'!$C25:$BE25,"B.-Schmitt")+COUNTIF('Plan WIW'!$C25:$AU25,"B.-Schmitt")+COUNTIF('Plan ET'!$E26:$BD26,"B.-Schmitt"))</f>
        <v>0</v>
      </c>
      <c r="AC22" s="364">
        <f>SUM(COUNTIF('Plan MB'!$C25:$BE25,"Blancke")+COUNTIF('Plan WIW'!$C25:$AU25,"Blancke")+COUNTIF('Plan ET'!$E26:$BD26,"Blancke"))</f>
        <v>3</v>
      </c>
      <c r="AD22" s="364">
        <f>SUM(COUNTIF('Plan MB'!$C25:$BE25,"Dechant")+COUNTIF('Plan WIW'!$C25:$AU25,"Dechant")+COUNTIF('Plan ET'!$E26:BD26,"Dechant"))</f>
        <v>0</v>
      </c>
      <c r="AE22" s="364">
        <f>SUM(COUNTIF('Plan MB'!$C25:$BE25,"Fischer")+COUNTIF('Plan WIW'!$C25:$AU25,"Fischer")+COUNTIF('Plan ET'!$E26:$BD26,"Fischer"))</f>
        <v>0</v>
      </c>
      <c r="AF22" s="364">
        <f>SUM(COUNTIF('Plan MB'!$C25:$BE25,"Gratz")+COUNTIF('Plan WIW'!$C25:$AU25,"Gratz")+COUNTIF('Plan ET'!$E26:$BD26,"Gratz"))</f>
        <v>0</v>
      </c>
      <c r="AG22" s="364">
        <f>SUM(COUNTIF('Plan MB'!$C25:$BE25,"Grünler")+COUNTIF('Plan WIW'!$C25:$AU25,"Grünler")+COUNTIF('Plan ET'!$E26:$BD26,"Grünler"))</f>
        <v>1</v>
      </c>
      <c r="AH22" s="364">
        <f>SUM(COUNTIF('Plan MB'!$C25:$BE25,"Heinemann")+COUNTIF('Plan WIW'!$C25:$AU25,"Heinemann")+COUNTIF('Plan ET'!$E26:$BD26,"Heinemann"))</f>
        <v>0</v>
      </c>
      <c r="AI22" s="364">
        <f>SUM(COUNTIF('Plan MB'!$C25:$BE25,"Kamprath")+COUNTIF('Plan WIW'!$C25:$AU25,"Kamprath")+COUNTIF('Plan ET'!$E26:$BD26,"Kamprath"))</f>
        <v>0</v>
      </c>
      <c r="AJ22" s="364">
        <f>SUM(COUNTIF('Plan MB'!$C25:$BE25,"Kelber")+COUNTIF('Plan WIW'!$C25:$AU25,"Kelber")+COUNTIF('Plan ET'!$E26:$BD26,"Kelber"))</f>
        <v>0</v>
      </c>
      <c r="AK22" s="364">
        <f>SUM(COUNTIF('Plan MB'!$C25:$BE25,"Michelfeit")+COUNTIF('Plan WIW'!$C25:$AU25,"Michelfeit")+COUNTIF('Plan ET'!$E26:$BD26,"Michelfeit"))</f>
        <v>0</v>
      </c>
      <c r="AL22" s="364">
        <f>SUM(COUNTIF('Plan MB'!$C25:$BE25,"Müller")+COUNTIF('Plan WIW'!$C25:$AU25,"Müller")+COUNTIF('Plan ET'!$E26:$BD26,"Müller"))</f>
        <v>0</v>
      </c>
      <c r="AM22" s="364">
        <f>SUM(COUNTIF('Plan MB'!$C25:$BE25,"Roppel")+COUNTIF('Plan WIW'!$C25:$AU25,"Roppel")+COUNTIF('Plan ET'!$E26:$BD26,"Roppel"))</f>
        <v>0</v>
      </c>
      <c r="AN22" s="364">
        <f>SUM(COUNTIF('Plan MB'!$C25:$BE25,"Rozek")+COUNTIF('Plan WIW'!$C25:$AU25,"Rozek")+COUNTIF('Plan ET'!$E26:$BD26,"Rozek"))</f>
        <v>0</v>
      </c>
      <c r="AO22" s="364">
        <f>SUM(COUNTIF('Plan MB'!$C25:$BE25,"Schäfer")+COUNTIF('Plan WIW'!$C25:$AU25,"Schäfer")+COUNTIF('Plan ET'!$E26:$BD26,"Schäfer"))</f>
        <v>0</v>
      </c>
      <c r="AP22" s="364">
        <f>SUM(COUNTIF('Plan MB'!$C25:$BE25,"Schulz")+COUNTIF('Plan WIW'!$C25:$AU25,"Schulz")+COUNTIF('Plan ET'!$E26:$BD26,"Schulz"))</f>
        <v>0</v>
      </c>
      <c r="AQ22" s="364">
        <f>SUM(COUNTIF('Plan MB'!$C25:$BE25,"Svoboda")+COUNTIF('Plan WIW'!$C25:$AU25,"Svoboda")+COUNTIF('Plan ET'!$E26:$BD26,"Svoboda"))</f>
        <v>0</v>
      </c>
      <c r="AR22" s="364"/>
      <c r="AS22" s="364">
        <f>SUM(COUNTIF('Plan MB'!$C25:$BE25,"Kretzer")+COUNTIF('Plan WIW'!$C25:$AU25,"Kretzer")+COUNTIF('Plan ET'!$E26:$BD26,"Kretzer"))</f>
        <v>0</v>
      </c>
      <c r="AT22" s="364">
        <f>SUM(COUNTIF('Plan MB'!$C25:$BE25,"Mensch-Schäfer")+COUNTIF('Plan WIW'!$C25:$AU25,"Mensch-Schäfer")+COUNTIF('Plan ET'!$E26:$BD26,"Mensch-Schäfer"))</f>
        <v>0</v>
      </c>
      <c r="AU22" s="364">
        <f>SUM(COUNTIF('Plan MB'!$C25:$BE25,"Schmidt")+COUNTIF('Plan WIW'!$C25:$AU25,"Schmidt")+COUNTIF('Plan ET'!$E26:$BD26,"Schmidt"))</f>
        <v>0</v>
      </c>
      <c r="AV22" s="372"/>
      <c r="AW22" s="372"/>
      <c r="AX22" s="372"/>
      <c r="AY22" s="373"/>
      <c r="AZ22" s="373">
        <f>SUM(COUNTIF('Plan MB'!$C25:$BE25,"Brenn")+COUNTIF('Plan WIW'!$C25:$AU25,"Brenn")+COUNTIF('Plan ET'!$E26:$BD26,"Brenn"))</f>
        <v>0</v>
      </c>
      <c r="BA22" s="373">
        <f>SUM(COUNTIF('Plan MB'!$C25:$BE25,"Jakobi")+COUNTIF('Plan WIW'!$C25:$AU25,"Jakobi")+COUNTIF('Plan ET'!$E26:$BD26,"Jakobi"))</f>
        <v>1</v>
      </c>
      <c r="BB22" s="373">
        <f>SUM(COUNTIF('Plan MB'!$C25:$BE25,"Krause")+COUNTIF('Plan WIW'!$C25:$AU25,"Krause")+COUNTIF('Plan ET'!$E26:$BD26,"Krause"))</f>
        <v>0</v>
      </c>
      <c r="BC22" s="373">
        <f>SUM(COUNTIF('Plan MB'!$C25:$BE25,"Margraf")+COUNTIF('Plan WIW'!$C25:$AU25,"Margraf")+COUNTIF('Plan ET'!$E26:$BD26,"Margraf"))</f>
        <v>0</v>
      </c>
      <c r="BD22" s="373">
        <f>SUM(COUNTIF('Plan MB'!$C25:$BE25,"Tischer")+COUNTIF('Plan WIW'!$C25:$AU25,"Tischer")+COUNTIF('Plan ET'!$E26:$BD26,"Tischer"))</f>
        <v>0</v>
      </c>
      <c r="BE22" s="369"/>
      <c r="BF22" s="373">
        <f>SUM(COUNTIF('Plan MB'!$C25:$BE25,"Bagchi")+COUNTIF('Plan WIW'!$C25:$AU25,"Bagchi")+COUNTIF('Plan ET'!$E26:$BD26,"Bagchi"))</f>
        <v>0</v>
      </c>
      <c r="BG22" s="373">
        <f>SUM(COUNTIF('Plan MB'!$C25:$BE25,"Fr.Gratz")+COUNTIF('Plan WIW'!$C25:$AU25,"Fr.Gratz")+COUNTIF('Plan ET'!$E26:$BD26,"Fr.Gratz"))</f>
        <v>0</v>
      </c>
      <c r="BH22" s="373">
        <f>SUM(COUNTIF('Plan MB'!$C25:$BE25,"Fr.Müller")+COUNTIF('Plan WIW'!$C25:$AU25,"Fr.Müller")+COUNTIF('Plan ET'!$E26:$BD26,"Fr.Müller"))</f>
        <v>1</v>
      </c>
      <c r="BI22" s="325"/>
    </row>
    <row r="23" spans="1:61" ht="12.75" customHeight="1">
      <c r="A23" s="1318"/>
      <c r="B23" s="1317"/>
      <c r="C23" s="364">
        <f>SUM(COUNTIF('Plan MB'!$C26:$BE26,"Braunschweig")+COUNTIF('Plan WIW'!$C26:$AU26,"Braunschweig")+COUNTIF('Plan ET'!$C27:$AX27,"Braunschweig"))</f>
        <v>1</v>
      </c>
      <c r="D23" s="364">
        <f>SUM(COUNTIF('Plan MB'!$C26:$BE26,"Behn")+COUNTIF('Plan WIW'!$C26:$AU26,"Behn")+COUNTIF('Plan ET'!$C27:$BP27,"Behn"))</f>
        <v>0</v>
      </c>
      <c r="E23" s="381">
        <f>SUM(COUNTIF('Plan MB'!$C26:$BE26,"Roth")+COUNTIF('Plan WIW'!$C26:$AU26,"Roth")+COUNTIF('Plan ET'!$C27:$BP27,"Roth"))</f>
        <v>0</v>
      </c>
      <c r="F23" s="364">
        <f>SUM(COUNTIF('Plan MB'!$C26:$BE26,"Beugel")+COUNTIF('Plan WIW'!$C26:$AU26,"Beugel")+COUNTIF('Plan ET'!$C27:$BP27,"Beugel"))</f>
        <v>0</v>
      </c>
      <c r="G23" s="364">
        <f>SUM(COUNTIF('Plan MB'!$C26:$BE26,"Christ")+COUNTIF('Plan WIW'!$C26:$AU26,"Christ")+COUNTIF('Plan ET'!$C27:$BP27,"Christ"))</f>
        <v>0</v>
      </c>
      <c r="H23" s="381">
        <f>SUM(COUNTIF('Plan MB'!$C26:$BE26,"Kolev")+COUNTIF('Plan WIW'!$C26:$AU26,"Kolev")+COUNTIF('Plan ET'!$C27:$BP27,"Kolev"))</f>
        <v>0</v>
      </c>
      <c r="I23" s="381">
        <f>SUM(COUNTIF('Plan MB'!$C26:$BE26,"C.Behn")+COUNTIF('Plan WIW'!$C26:$AU26,"C.Behn")+COUNTIF('Plan ET'!$C27:$BP27,"C.Behn"))</f>
        <v>0</v>
      </c>
      <c r="J23" s="364">
        <f>SUM(COUNTIF('Plan MB'!$C26:$BE26,"Dorner-Reisel")+COUNTIF('Plan WIW'!$C26:$AU26,"Dorner-Reisel")+COUNTIF('Plan ET'!$C27:$BP27,"Dorner-Reisel"))</f>
        <v>0</v>
      </c>
      <c r="K23" s="381">
        <f>SUM(COUNTIF('Plan MB'!$C26:$BE26,"Pietzsch")+COUNTIF('Plan WIW'!$C26:$AU26,"Pietzsch")+COUNTIF('Plan ET'!$C27:$BP27,"Pietzsch"))</f>
        <v>0</v>
      </c>
      <c r="L23" s="364">
        <f>SUM(COUNTIF('Plan MB'!$C26:$BE26,"Seul")+COUNTIF('Plan WIW'!$C26:$AU26,"Seul")+COUNTIF('Plan ET'!$C27:$BP27,"Seul"))</f>
        <v>0</v>
      </c>
      <c r="M23" s="364">
        <f>SUM(COUNTIF('Plan MB'!$C26:$BE26,"Raßbach")+COUNTIF('Plan WIW'!$C26:$AU26,"Raßbach")+COUNTIF('Plan ET'!$C27:$BP27,"Raßbach"))</f>
        <v>0</v>
      </c>
      <c r="N23" s="364">
        <f>SUM(COUNTIF('Plan MB'!$C26:$BE26,"Vogel")+COUNTIF('Plan WIW'!$C26:$AU26,"Vogel")+COUNTIF('Plan ET'!$C27:$BP27,"Vogel"))</f>
        <v>0</v>
      </c>
      <c r="O23" s="364">
        <f>SUM(COUNTIF('Plan MB'!$C26:$BE26,"Weidner")+COUNTIF('Plan WIW'!$C26:$AU26,"Weidner")+COUNTIF('Plan ET'!$C27:$BP27,"Weidner"))</f>
        <v>0</v>
      </c>
      <c r="P23" s="364">
        <f>SUM(COUNTIF('Plan MB'!$C26:$BE26,"Schreiber")+COUNTIF('Plan WIW'!$C26:$AU26,"Schreiber")+COUNTIF('Plan ET'!$C27:$BP27,"Schreiber"))</f>
        <v>0</v>
      </c>
      <c r="Q23" s="381">
        <f>SUM(COUNTIF('Plan MB'!$C26:$BE26,"SM9")+COUNTIF('Plan WIW'!$C26:$AU26,"SM9")+COUNTIF('Plan ET'!$C27:$BP27,"SM9"))</f>
        <v>0</v>
      </c>
      <c r="R23" s="381">
        <f>SUM(COUNTIF('Plan MB'!$C26:$BE26,"Löser")+COUNTIF('Plan WIW'!$C26:$AU26,"Löser")+COUNTIF('Plan ET'!$C27:$BP27,"Löser"))</f>
        <v>0</v>
      </c>
      <c r="S23" s="381">
        <f>SUM(COUNTIF('Plan MB'!$C26:$BE26,"Römhild")+COUNTIF('Plan WIW'!$C26:$AU26,"Römhild")+COUNTIF('Plan ET'!$C27:$BD27,"Römhild"))</f>
        <v>0</v>
      </c>
      <c r="T23" s="364">
        <f>SUM(COUNTIF('Plan MB'!$C26:$BE26,"Kny")+COUNTIF('Plan WIW'!$C26:$AU26,"Kny")+COUNTIF('Plan ET'!$C27:$BD27,"Kny"))</f>
        <v>0</v>
      </c>
      <c r="U23" s="364">
        <f>SUM(COUNTIF('Plan MB'!$C26:$BE26,"Schrodt")+COUNTIF('Plan WIW'!$C26:$AU26,"Schrodt")+COUNTIF('Plan ET'!$C27:$BD27,"Schrodt"))</f>
        <v>0</v>
      </c>
      <c r="V23" s="364">
        <f>SUM(COUNTIF('Plan MB'!$C26:$BE26,"Albrecht")+COUNTIF('Plan WIW'!$C26:$AU26,"Albrecht")+COUNTIF('Plan ET'!$C27:$BD27,"Albrecht"))</f>
        <v>0</v>
      </c>
      <c r="W23" s="380">
        <f>SUM(COUNTIF('Plan MB'!$C26:$BE26,"Hornaff")+COUNTIF('Plan WIW'!$C26:$AU26,"Hornaff")+COUNTIF('Plan ET'!$C27:$BD27,"Hornaff"))</f>
        <v>1</v>
      </c>
      <c r="X23" s="364">
        <f>SUM(COUNTIF('Plan MB'!$C26:$BE26,"Wahrenberg")+COUNTIF('Plan WIW'!$C26:$AU26,"Wahrenberg")+COUNTIF('Plan ET'!E27:BD27,"Wahrenberg"))</f>
        <v>0</v>
      </c>
      <c r="Y23" s="364">
        <f>SUM(COUNTIF('Plan MB'!$C26:$BE26,"Orf")+COUNTIF('Plan WIW'!$C26:$AU26,"Orf")+COUNTIF('Plan ET'!F27:BE27,"Orf"))</f>
        <v>0</v>
      </c>
      <c r="Z23" s="324"/>
      <c r="AA23" s="364">
        <f>SUM(COUNTIF('Plan MB'!$C26:$BE26,"Bachmann")+COUNTIF('Plan WIW'!$C26:$AU26,"Bachmann")+COUNTIF('Plan ET'!$E27:$BD27,"Bachmann"))</f>
        <v>0</v>
      </c>
      <c r="AB23" s="364">
        <f>SUM(COUNTIF('Plan MB'!$C26:$BE26,"B.-Schmitt")+COUNTIF('Plan WIW'!$C26:$AU26,"B.-Schmitt")+COUNTIF('Plan ET'!$E27:$BD27,"B.-Schmitt"))</f>
        <v>0</v>
      </c>
      <c r="AC23" s="364">
        <f>SUM(COUNTIF('Plan MB'!$C26:$BE26,"Blancke")+COUNTIF('Plan WIW'!$C26:$AU26,"Blancke")+COUNTIF('Plan ET'!$E27:$BD27,"Blancke"))</f>
        <v>0</v>
      </c>
      <c r="AD23" s="364">
        <f>SUM(COUNTIF('Plan MB'!$C26:$BE26,"Dechant")+COUNTIF('Plan WIW'!$C26:$AU26,"Dechant")+COUNTIF('Plan ET'!$E27:BD27,"Dechant"))</f>
        <v>0</v>
      </c>
      <c r="AE23" s="364">
        <f>SUM(COUNTIF('Plan MB'!$C26:$BE26,"Fischer")+COUNTIF('Plan WIW'!$C26:$AU26,"Fischer")+COUNTIF('Plan ET'!$E27:$BD27,"Fischer"))</f>
        <v>0</v>
      </c>
      <c r="AF23" s="364">
        <f>SUM(COUNTIF('Plan MB'!$C26:$BE26,"Gratz")+COUNTIF('Plan WIW'!$C26:$AU26,"Gratz")+COUNTIF('Plan ET'!$E27:$BD27,"Gratz"))</f>
        <v>0</v>
      </c>
      <c r="AG23" s="364">
        <f>SUM(COUNTIF('Plan MB'!$C26:$BE26,"Grünler")+COUNTIF('Plan WIW'!$C26:$AU26,"Grünler")+COUNTIF('Plan ET'!$E27:$BD27,"Grünler"))</f>
        <v>0</v>
      </c>
      <c r="AH23" s="364">
        <f>SUM(COUNTIF('Plan MB'!$C26:$BE26,"Heinemann")+COUNTIF('Plan WIW'!$C26:$AU26,"Heinemann")+COUNTIF('Plan ET'!$E27:$BD27,"Heinemann"))</f>
        <v>0</v>
      </c>
      <c r="AI23" s="364">
        <f>SUM(COUNTIF('Plan MB'!$C26:$BE26,"Kamprath")+COUNTIF('Plan WIW'!$C26:$AU26,"Kamprath")+COUNTIF('Plan ET'!$E27:$BD27,"Kamprath"))</f>
        <v>0</v>
      </c>
      <c r="AJ23" s="364">
        <f>SUM(COUNTIF('Plan MB'!$C26:$BE26,"Kelber")+COUNTIF('Plan WIW'!$C26:$AU26,"Kelber")+COUNTIF('Plan ET'!$E27:$BD27,"Kelber"))</f>
        <v>0</v>
      </c>
      <c r="AK23" s="364">
        <f>SUM(COUNTIF('Plan MB'!$C26:$BE26,"Michelfeit")+COUNTIF('Plan WIW'!$C26:$AU26,"Michelfeit")+COUNTIF('Plan ET'!$E27:$BD27,"Michelfeit"))</f>
        <v>0</v>
      </c>
      <c r="AL23" s="364">
        <f>SUM(COUNTIF('Plan MB'!$C26:$BE26,"Müller")+COUNTIF('Plan WIW'!$C26:$AU26,"Müller")+COUNTIF('Plan ET'!$E27:$BD27,"Müller"))</f>
        <v>0</v>
      </c>
      <c r="AM23" s="364">
        <f>SUM(COUNTIF('Plan MB'!$C26:$BE26,"Roppel")+COUNTIF('Plan WIW'!$C26:$AU26,"Roppel")+COUNTIF('Plan ET'!$E27:$BD27,"Roppel"))</f>
        <v>1</v>
      </c>
      <c r="AN23" s="364">
        <f>SUM(COUNTIF('Plan MB'!$C26:$BE26,"Rozek")+COUNTIF('Plan WIW'!$C26:$AU26,"Rozek")+COUNTIF('Plan ET'!$E27:$BD27,"Rozek"))</f>
        <v>1</v>
      </c>
      <c r="AO23" s="364">
        <f>SUM(COUNTIF('Plan MB'!$C26:$BE26,"Schäfer")+COUNTIF('Plan WIW'!$C26:$AU26,"Schäfer")+COUNTIF('Plan ET'!$E27:$BD27,"Schäfer"))</f>
        <v>0</v>
      </c>
      <c r="AP23" s="364">
        <f>SUM(COUNTIF('Plan MB'!$C26:$BE26,"Schulz")+COUNTIF('Plan WIW'!$C26:$AU26,"Schulz")+COUNTIF('Plan ET'!$E27:$BD27,"Schulz"))</f>
        <v>0</v>
      </c>
      <c r="AQ23" s="364">
        <f>SUM(COUNTIF('Plan MB'!$C26:$BE26,"Svoboda")+COUNTIF('Plan WIW'!$C26:$AU26,"Svoboda")+COUNTIF('Plan ET'!$E27:$BD27,"Svoboda"))</f>
        <v>0</v>
      </c>
      <c r="AR23" s="364"/>
      <c r="AS23" s="364">
        <f>SUM(COUNTIF('Plan MB'!$C26:$BE26,"Kretzer")+COUNTIF('Plan WIW'!$C26:$AU26,"Kretzer")+COUNTIF('Plan ET'!$E27:$BD27,"Kretzer"))</f>
        <v>0</v>
      </c>
      <c r="AT23" s="364">
        <f>SUM(COUNTIF('Plan MB'!$C26:$BE26,"Mensch-Schäfer")+COUNTIF('Plan WIW'!$C26:$AU26,"Mensch-Schäfer")+COUNTIF('Plan ET'!$E27:$BD27,"Mensch-Schäfer"))</f>
        <v>0</v>
      </c>
      <c r="AU23" s="364">
        <f>SUM(COUNTIF('Plan MB'!$C26:$BE26,"Schmidt")+COUNTIF('Plan WIW'!$C26:$AU26,"Schmidt")+COUNTIF('Plan ET'!$E27:$BD27,"Schmidt"))</f>
        <v>0</v>
      </c>
      <c r="AV23" s="372"/>
      <c r="AW23" s="372"/>
      <c r="AX23" s="372"/>
      <c r="AY23" s="373"/>
      <c r="AZ23" s="373">
        <f>SUM(COUNTIF('Plan MB'!$C26:$BE26,"Brenn")+COUNTIF('Plan WIW'!$C26:$AU26,"Brenn")+COUNTIF('Plan ET'!$E27:$BD27,"Brenn"))</f>
        <v>0</v>
      </c>
      <c r="BA23" s="373">
        <f>SUM(COUNTIF('Plan MB'!$C26:$BE26,"Jakobi")+COUNTIF('Plan WIW'!$C26:$AU26,"Jakobi")+COUNTIF('Plan ET'!$E27:$BD27,"Jakobi"))</f>
        <v>0</v>
      </c>
      <c r="BB23" s="373">
        <f>SUM(COUNTIF('Plan MB'!$C26:$BE26,"Krause")+COUNTIF('Plan WIW'!$C26:$AU26,"Krause")+COUNTIF('Plan ET'!$E27:$BD27,"Krause"))</f>
        <v>0</v>
      </c>
      <c r="BC23" s="373">
        <f>SUM(COUNTIF('Plan MB'!$C26:$BE26,"Margraf")+COUNTIF('Plan WIW'!$C26:$AU26,"Margraf")+COUNTIF('Plan ET'!$E27:$BD27,"Margraf"))</f>
        <v>0</v>
      </c>
      <c r="BD23" s="373">
        <f>SUM(COUNTIF('Plan MB'!$C26:$BE26,"Tischer")+COUNTIF('Plan WIW'!$C26:$AU26,"Tischer")+COUNTIF('Plan ET'!$E27:$BD27,"Tischer"))</f>
        <v>0</v>
      </c>
      <c r="BE23" s="369"/>
      <c r="BF23" s="373">
        <f>SUM(COUNTIF('Plan MB'!$C26:$BE26,"Bagchi")+COUNTIF('Plan WIW'!$C26:$AU26,"Bagchi")+COUNTIF('Plan ET'!$E27:$BD27,"Bagchi"))</f>
        <v>0</v>
      </c>
      <c r="BG23" s="373">
        <f>SUM(COUNTIF('Plan MB'!$C26:$BE26,"Fr.Gratz")+COUNTIF('Plan WIW'!$C26:$AU26,"Fr.Gratz")+COUNTIF('Plan ET'!$E27:$BD27,"Fr.Gratz"))</f>
        <v>0</v>
      </c>
      <c r="BH23" s="373">
        <f>SUM(COUNTIF('Plan MB'!$C26:$BE26,"Fr.Müller")+COUNTIF('Plan WIW'!$C26:$AU26,"Fr.Müller")+COUNTIF('Plan ET'!$E27:$BD27,"Fr.Müller"))</f>
        <v>0</v>
      </c>
      <c r="BI23" s="325"/>
    </row>
    <row r="24" spans="1:61" s="215" customFormat="1" ht="12.75" customHeight="1">
      <c r="A24" s="1318"/>
      <c r="B24" s="1317"/>
      <c r="C24" s="364">
        <f>SUM(COUNTIF('Plan MB'!$C27:$BE27,"Braunschweig")+COUNTIF('Plan WIW'!$C27:$AU27,"Braunschweig")+COUNTIF('Plan ET'!$C28:$AX28,"Braunschweig"))</f>
        <v>0</v>
      </c>
      <c r="D24" s="364">
        <f>SUM(COUNTIF('Plan MB'!$C27:$BE27,"Behn")+COUNTIF('Plan WIW'!$C27:$AU27,"Behn")+COUNTIF('Plan ET'!$C28:$BP28,"Behn"))</f>
        <v>0</v>
      </c>
      <c r="E24" s="381">
        <f>SUM(COUNTIF('Plan MB'!$C27:$BE27,"Roth")+COUNTIF('Plan WIW'!$C27:$AU27,"Roth")+COUNTIF('Plan ET'!$C28:$BP28,"Roth"))</f>
        <v>0</v>
      </c>
      <c r="F24" s="364">
        <f>SUM(COUNTIF('Plan MB'!$C27:$BE27,"Beugel")+COUNTIF('Plan WIW'!$C27:$AU27,"Beugel")+COUNTIF('Plan ET'!$C28:$BP28,"Beugel"))</f>
        <v>0</v>
      </c>
      <c r="G24" s="364">
        <f>SUM(COUNTIF('Plan MB'!$C27:$BE27,"Christ")+COUNTIF('Plan WIW'!$C27:$AU27,"Christ")+COUNTIF('Plan ET'!$C28:$BP28,"Christ"))</f>
        <v>0</v>
      </c>
      <c r="H24" s="381">
        <f>SUM(COUNTIF('Plan MB'!$C27:$BE27,"Kolev")+COUNTIF('Plan WIW'!$C27:$AU27,"Kolev")+COUNTIF('Plan ET'!$C28:$BP28,"Kolev"))</f>
        <v>0</v>
      </c>
      <c r="I24" s="381">
        <f>SUM(COUNTIF('Plan MB'!$C27:$BE27,"C.Behn")+COUNTIF('Plan WIW'!$C27:$AU27,"C.Behn")+COUNTIF('Plan ET'!$C28:$BP28,"C.Behn"))</f>
        <v>0</v>
      </c>
      <c r="J24" s="364">
        <f>SUM(COUNTIF('Plan MB'!$C27:$BE27,"Dorner-Reisel")+COUNTIF('Plan WIW'!$C27:$AU27,"Dorner-Reisel")+COUNTIF('Plan ET'!$C28:$BP28,"Dorner-Reisel"))</f>
        <v>0</v>
      </c>
      <c r="K24" s="381">
        <f>SUM(COUNTIF('Plan MB'!$C27:$BE27,"Pietzsch")+COUNTIF('Plan WIW'!$C27:$AU27,"Pietzsch")+COUNTIF('Plan ET'!$C28:$BP28,"Pietzsch"))</f>
        <v>0</v>
      </c>
      <c r="L24" s="364">
        <f>SUM(COUNTIF('Plan MB'!$C27:$BE27,"Seul")+COUNTIF('Plan WIW'!$C27:$AU27,"Seul")+COUNTIF('Plan ET'!$C28:$BP28,"Seul"))</f>
        <v>0</v>
      </c>
      <c r="M24" s="364">
        <f>SUM(COUNTIF('Plan MB'!$C27:$BE27,"Raßbach")+COUNTIF('Plan WIW'!$C27:$AU27,"Raßbach")+COUNTIF('Plan ET'!$C28:$BP28,"Raßbach"))</f>
        <v>0</v>
      </c>
      <c r="N24" s="364">
        <f>SUM(COUNTIF('Plan MB'!$C27:$BE27,"Vogel")+COUNTIF('Plan WIW'!$C27:$AU27,"Vogel")+COUNTIF('Plan ET'!$C28:$BP28,"Vogel"))</f>
        <v>0</v>
      </c>
      <c r="O24" s="364">
        <f>SUM(COUNTIF('Plan MB'!$C27:$BE27,"Weidner")+COUNTIF('Plan WIW'!$C27:$AU27,"Weidner")+COUNTIF('Plan ET'!$C28:$BP28,"Weidner"))</f>
        <v>0</v>
      </c>
      <c r="P24" s="364">
        <f>SUM(COUNTIF('Plan MB'!$C27:$BE27,"Schreiber")+COUNTIF('Plan WIW'!$C27:$AU27,"Schreiber")+COUNTIF('Plan ET'!$C28:$BP28,"Schreiber"))</f>
        <v>0</v>
      </c>
      <c r="Q24" s="381">
        <f>SUM(COUNTIF('Plan MB'!$C27:$BE27,"SM9")+COUNTIF('Plan WIW'!$C27:$AU27,"SM9")+COUNTIF('Plan ET'!$C28:$BP28,"SM9"))</f>
        <v>0</v>
      </c>
      <c r="R24" s="381">
        <f>SUM(COUNTIF('Plan MB'!$C27:$BE27,"Löser")+COUNTIF('Plan WIW'!$C27:$AU27,"Löser")+COUNTIF('Plan ET'!$C28:$BP28,"Löser"))</f>
        <v>0</v>
      </c>
      <c r="S24" s="381">
        <f>SUM(COUNTIF('Plan MB'!$C27:$BE27,"Römhild")+COUNTIF('Plan WIW'!$C27:$AU27,"Römhild")+COUNTIF('Plan ET'!$C28:$BD28,"Römhild"))</f>
        <v>0</v>
      </c>
      <c r="T24" s="364">
        <f>SUM(COUNTIF('Plan MB'!$C27:$BE27,"Kny")+COUNTIF('Plan WIW'!$C27:$AU27,"Kny")+COUNTIF('Plan ET'!$C28:$BD28,"Kny"))</f>
        <v>0</v>
      </c>
      <c r="U24" s="364">
        <f>SUM(COUNTIF('Plan MB'!$C27:$BE27,"Schrodt")+COUNTIF('Plan WIW'!$C27:$AU27,"Schrodt")+COUNTIF('Plan ET'!$C28:$BD28,"Schrodt"))</f>
        <v>0</v>
      </c>
      <c r="V24" s="364">
        <f>SUM(COUNTIF('Plan MB'!$C27:$BE27,"Albrecht")+COUNTIF('Plan WIW'!$C27:$AU27,"Albrecht")+COUNTIF('Plan ET'!$C28:$BD28,"Albrecht"))</f>
        <v>0</v>
      </c>
      <c r="W24" s="364">
        <f>SUM(COUNTIF('Plan MB'!$C27:$BE27,"Hornaff")+COUNTIF('Plan WIW'!$C27:$AU27,"Hornaff")+COUNTIF('Plan ET'!$C28:$BD28,"Hornaff"))</f>
        <v>0</v>
      </c>
      <c r="X24" s="364">
        <f>SUM(COUNTIF('Plan MB'!$C27:$BE27,"Wahrenberg")+COUNTIF('Plan WIW'!$C27:$AU27,"Wahrenberg")+COUNTIF('Plan ET'!E28:BD28,"Wahrenberg"))</f>
        <v>1</v>
      </c>
      <c r="Y24" s="364">
        <f>SUM(COUNTIF('Plan MB'!$C27:$BE27,"Orf")+COUNTIF('Plan WIW'!$C27:$AU27,"Orf")+COUNTIF('Plan ET'!F28:BE28,"Orf"))</f>
        <v>0</v>
      </c>
      <c r="Z24" s="324"/>
      <c r="AA24" s="364">
        <f>SUM(COUNTIF('Plan MB'!$C27:$BE27,"Bachmann")+COUNTIF('Plan WIW'!$C27:$AU27,"Bachmann")+COUNTIF('Plan ET'!$E28:$BD28,"Bachmann"))</f>
        <v>0</v>
      </c>
      <c r="AB24" s="364">
        <f>SUM(COUNTIF('Plan MB'!$C27:$BE27,"B.-Schmitt")+COUNTIF('Plan WIW'!$C27:$AU27,"B.-Schmitt")+COUNTIF('Plan ET'!$E28:$BD28,"B.-Schmitt"))</f>
        <v>0</v>
      </c>
      <c r="AC24" s="364">
        <f>SUM(COUNTIF('Plan MB'!$C27:$BE27,"Blancke")+COUNTIF('Plan WIW'!$C27:$AU27,"Blancke")+COUNTIF('Plan ET'!$E28:$BD28,"Blancke"))</f>
        <v>0</v>
      </c>
      <c r="AD24" s="364">
        <f>SUM(COUNTIF('Plan MB'!$C27:$BE27,"Dechant")+COUNTIF('Plan WIW'!$C27:$AU27,"Dechant")+COUNTIF('Plan ET'!$E28:BD28,"Dechant"))</f>
        <v>0</v>
      </c>
      <c r="AE24" s="364">
        <f>SUM(COUNTIF('Plan MB'!$C27:$BE27,"Fischer")+COUNTIF('Plan WIW'!$C27:$AU27,"Fischer")+COUNTIF('Plan ET'!$E28:$BD28,"Fischer"))</f>
        <v>0</v>
      </c>
      <c r="AF24" s="364">
        <f>SUM(COUNTIF('Plan MB'!$C27:$BE27,"Gratz")+COUNTIF('Plan WIW'!$C27:$AU27,"Gratz")+COUNTIF('Plan ET'!$E28:$BD28,"Gratz"))</f>
        <v>0</v>
      </c>
      <c r="AG24" s="364">
        <f>SUM(COUNTIF('Plan MB'!$C27:$BE27,"Grünler")+COUNTIF('Plan WIW'!$C27:$AU27,"Grünler")+COUNTIF('Plan ET'!$E28:$BD28,"Grünler"))</f>
        <v>0</v>
      </c>
      <c r="AH24" s="364">
        <f>SUM(COUNTIF('Plan MB'!$C27:$BE27,"Heinemann")+COUNTIF('Plan WIW'!$C27:$AU27,"Heinemann")+COUNTIF('Plan ET'!$E28:$BD28,"Heinemann"))</f>
        <v>0</v>
      </c>
      <c r="AI24" s="364">
        <f>SUM(COUNTIF('Plan MB'!$C27:$BE27,"Kamprath")+COUNTIF('Plan WIW'!$C27:$AU27,"Kamprath")+COUNTIF('Plan ET'!$E28:$BD28,"Kamprath"))</f>
        <v>0</v>
      </c>
      <c r="AJ24" s="364">
        <f>SUM(COUNTIF('Plan MB'!$C27:$BE27,"Kelber")+COUNTIF('Plan WIW'!$C27:$AU27,"Kelber")+COUNTIF('Plan ET'!$E28:$BD28,"Kelber"))</f>
        <v>0</v>
      </c>
      <c r="AK24" s="364">
        <f>SUM(COUNTIF('Plan MB'!$C27:$BE27,"Michelfeit")+COUNTIF('Plan WIW'!$C27:$AU27,"Michelfeit")+COUNTIF('Plan ET'!$E28:$BD28,"Michelfeit"))</f>
        <v>0</v>
      </c>
      <c r="AL24" s="364">
        <f>SUM(COUNTIF('Plan MB'!$C27:$BE27,"Müller")+COUNTIF('Plan WIW'!$C27:$AU27,"Müller")+COUNTIF('Plan ET'!$E28:$BD28,"Müller"))</f>
        <v>0</v>
      </c>
      <c r="AM24" s="364">
        <f>SUM(COUNTIF('Plan MB'!$C27:$BE27,"Roppel")+COUNTIF('Plan WIW'!$C27:$AU27,"Roppel")+COUNTIF('Plan ET'!$E28:$BD28,"Roppel"))</f>
        <v>0</v>
      </c>
      <c r="AN24" s="364">
        <f>SUM(COUNTIF('Plan MB'!$C27:$BE27,"Rozek")+COUNTIF('Plan WIW'!$C27:$AU27,"Rozek")+COUNTIF('Plan ET'!$E28:$BD28,"Rozek"))</f>
        <v>0</v>
      </c>
      <c r="AO24" s="364">
        <f>SUM(COUNTIF('Plan MB'!$C27:$BE27,"Schäfer")+COUNTIF('Plan WIW'!$C27:$AU27,"Schäfer")+COUNTIF('Plan ET'!$E28:$BD28,"Schäfer"))</f>
        <v>0</v>
      </c>
      <c r="AP24" s="364">
        <f>SUM(COUNTIF('Plan MB'!$C27:$BE27,"Schulz")+COUNTIF('Plan WIW'!$C27:$AU27,"Schulz")+COUNTIF('Plan ET'!$E28:$BD28,"Schulz"))</f>
        <v>1</v>
      </c>
      <c r="AQ24" s="364">
        <f>SUM(COUNTIF('Plan MB'!$C27:$BE27,"Svoboda")+COUNTIF('Plan WIW'!$C27:$AU27,"Svoboda")+COUNTIF('Plan ET'!$E28:$BD28,"Svoboda"))</f>
        <v>0</v>
      </c>
      <c r="AR24" s="364"/>
      <c r="AS24" s="364">
        <f>SUM(COUNTIF('Plan MB'!$C27:$BE27,"Kretzer")+COUNTIF('Plan WIW'!$C27:$AU27,"Kretzer")+COUNTIF('Plan ET'!$E28:$BD28,"Kretzer"))</f>
        <v>0</v>
      </c>
      <c r="AT24" s="364">
        <f>SUM(COUNTIF('Plan MB'!$C27:$BE27,"Mensch-Schäfer")+COUNTIF('Plan WIW'!$C27:$AU27,"Mensch-Schäfer")+COUNTIF('Plan ET'!$E28:$BD28,"Mensch-Schäfer"))</f>
        <v>0</v>
      </c>
      <c r="AU24" s="364">
        <f>SUM(COUNTIF('Plan MB'!$C27:$BE27,"Schmidt")+COUNTIF('Plan WIW'!$C27:$AU27,"Schmidt")+COUNTIF('Plan ET'!$E28:$BD28,"Schmidt"))</f>
        <v>0</v>
      </c>
      <c r="AV24" s="372"/>
      <c r="AW24" s="372"/>
      <c r="AX24" s="372"/>
      <c r="AY24" s="373"/>
      <c r="AZ24" s="373">
        <f>SUM(COUNTIF('Plan MB'!$C27:$BE27,"Brenn")+COUNTIF('Plan WIW'!$C27:$AU27,"Brenn")+COUNTIF('Plan ET'!$E28:$BD28,"Brenn"))</f>
        <v>0</v>
      </c>
      <c r="BA24" s="373">
        <f>SUM(COUNTIF('Plan MB'!$C27:$BE27,"Jakobi")+COUNTIF('Plan WIW'!$C27:$AU27,"Jakobi")+COUNTIF('Plan ET'!$E28:$BD28,"Jakobi"))</f>
        <v>0</v>
      </c>
      <c r="BB24" s="373">
        <f>SUM(COUNTIF('Plan MB'!$C27:$BE27,"Krause")+COUNTIF('Plan WIW'!$C27:$AU27,"Krause")+COUNTIF('Plan ET'!$E28:$BD28,"Krause"))</f>
        <v>0</v>
      </c>
      <c r="BC24" s="373">
        <f>SUM(COUNTIF('Plan MB'!$C27:$BE27,"Margraf")+COUNTIF('Plan WIW'!$C27:$AU27,"Margraf")+COUNTIF('Plan ET'!$E28:$BD28,"Margraf"))</f>
        <v>0</v>
      </c>
      <c r="BD24" s="373">
        <f>SUM(COUNTIF('Plan MB'!$C27:$BE27,"Tischer")+COUNTIF('Plan WIW'!$C27:$AU27,"Tischer")+COUNTIF('Plan ET'!$E28:$BD28,"Tischer"))</f>
        <v>0</v>
      </c>
      <c r="BE24" s="369"/>
      <c r="BF24" s="373">
        <f>SUM(COUNTIF('Plan MB'!$C27:$BE27,"Bagchi")+COUNTIF('Plan WIW'!$C27:$AU27,"Bagchi")+COUNTIF('Plan ET'!$E28:$BD28,"Bagchi"))</f>
        <v>0</v>
      </c>
      <c r="BG24" s="373">
        <f>SUM(COUNTIF('Plan MB'!$C27:$BE27,"Fr.Gratz")+COUNTIF('Plan WIW'!$C27:$AU27,"Fr.Gratz")+COUNTIF('Plan ET'!$E28:$BD28,"Fr.Gratz"))</f>
        <v>0</v>
      </c>
      <c r="BH24" s="373">
        <f>SUM(COUNTIF('Plan MB'!$C27:$BE27,"Fr.Müller")+COUNTIF('Plan WIW'!$C27:$AU27,"Fr.Müller")+COUNTIF('Plan ET'!$E28:$BD28,"Fr.Müller"))</f>
        <v>0</v>
      </c>
      <c r="BI24" s="325"/>
    </row>
    <row r="25" spans="1:61" ht="12.75" customHeight="1">
      <c r="A25" s="1318"/>
      <c r="B25" s="1317"/>
      <c r="C25" s="364">
        <f>SUM(COUNTIF('Plan MB'!$C28:$BE28,"Braunschweig")+COUNTIF('Plan WIW'!$C28:$AU28,"Braunschweig")+COUNTIF('Plan ET'!$C29:$AX29,"Braunschweig"))</f>
        <v>0</v>
      </c>
      <c r="D25" s="364">
        <f>SUM(COUNTIF('Plan MB'!$C28:$BE28,"Behn")+COUNTIF('Plan WIW'!$C28:$AU28,"Behn")+COUNTIF('Plan ET'!$C29:$BP29,"Behn"))</f>
        <v>0</v>
      </c>
      <c r="E25" s="381">
        <f>SUM(COUNTIF('Plan MB'!$C28:$BE28,"Roth")+COUNTIF('Plan WIW'!$C28:$AU28,"Roth")+COUNTIF('Plan ET'!$C29:$BP29,"Roth"))</f>
        <v>0</v>
      </c>
      <c r="F25" s="364">
        <f>SUM(COUNTIF('Plan MB'!$C28:$BE28,"Beugel")+COUNTIF('Plan WIW'!$C28:$AU28,"Beugel")+COUNTIF('Plan ET'!$C29:$BP29,"Beugel"))</f>
        <v>0</v>
      </c>
      <c r="G25" s="364">
        <f>SUM(COUNTIF('Plan MB'!$C28:$BE28,"Christ")+COUNTIF('Plan WIW'!$C28:$AU28,"Christ")+COUNTIF('Plan ET'!$C29:$BP29,"Christ"))</f>
        <v>0</v>
      </c>
      <c r="H25" s="381">
        <f>SUM(COUNTIF('Plan MB'!$C28:$BE28,"Kolev")+COUNTIF('Plan WIW'!$C28:$AU28,"Kolev")+COUNTIF('Plan ET'!$C29:$BP29,"Kolev"))</f>
        <v>0</v>
      </c>
      <c r="I25" s="381">
        <f>SUM(COUNTIF('Plan MB'!$C28:$BE28,"C.Behn")+COUNTIF('Plan WIW'!$C28:$AU28,"C.Behn")+COUNTIF('Plan ET'!$C29:$BP29,"C.Behn"))</f>
        <v>0</v>
      </c>
      <c r="J25" s="364">
        <f>SUM(COUNTIF('Plan MB'!$C28:$BE28,"Dorner-Reisel")+COUNTIF('Plan WIW'!$C28:$AU28,"Dorner-Reisel")+COUNTIF('Plan ET'!$C29:$BP29,"Dorner-Reisel"))</f>
        <v>0</v>
      </c>
      <c r="K25" s="381">
        <f>SUM(COUNTIF('Plan MB'!$C28:$BE28,"Pietzsch")+COUNTIF('Plan WIW'!$C28:$AU28,"Pietzsch")+COUNTIF('Plan ET'!$C29:$BP29,"Pietzsch"))</f>
        <v>0</v>
      </c>
      <c r="L25" s="364">
        <f>SUM(COUNTIF('Plan MB'!$C28:$BE28,"Seul")+COUNTIF('Plan WIW'!$C28:$AU28,"Seul")+COUNTIF('Plan ET'!$C29:$BP29,"Seul"))</f>
        <v>0</v>
      </c>
      <c r="M25" s="364">
        <f>SUM(COUNTIF('Plan MB'!$C28:$BE28,"Raßbach")+COUNTIF('Plan WIW'!$C28:$AU28,"Raßbach")+COUNTIF('Plan ET'!$C29:$BP29,"Raßbach"))</f>
        <v>0</v>
      </c>
      <c r="N25" s="364">
        <f>SUM(COUNTIF('Plan MB'!$C28:$BE28,"Vogel")+COUNTIF('Plan WIW'!$C28:$AU28,"Vogel")+COUNTIF('Plan ET'!$C29:$BP29,"Vogel"))</f>
        <v>0</v>
      </c>
      <c r="O25" s="364">
        <f>SUM(COUNTIF('Plan MB'!$C28:$BE28,"Weidner")+COUNTIF('Plan WIW'!$C28:$AU28,"Weidner")+COUNTIF('Plan ET'!$C29:$BP29,"Weidner"))</f>
        <v>0</v>
      </c>
      <c r="P25" s="364">
        <f>SUM(COUNTIF('Plan MB'!$C28:$BE28,"Schreiber")+COUNTIF('Plan WIW'!$C28:$AU28,"Schreiber")+COUNTIF('Plan ET'!$C29:$BP29,"Schreiber"))</f>
        <v>0</v>
      </c>
      <c r="Q25" s="381">
        <f>SUM(COUNTIF('Plan MB'!$C28:$BE28,"SM9")+COUNTIF('Plan WIW'!$C28:$AU28,"SM9")+COUNTIF('Plan ET'!$C29:$BP29,"SM9"))</f>
        <v>0</v>
      </c>
      <c r="R25" s="381">
        <f>SUM(COUNTIF('Plan MB'!$C28:$BE28,"Löser")+COUNTIF('Plan WIW'!$C28:$AU28,"Löser")+COUNTIF('Plan ET'!$C29:$BP29,"Löser"))</f>
        <v>0</v>
      </c>
      <c r="S25" s="381">
        <f>SUM(COUNTIF('Plan MB'!$C28:$BE28,"Römhild")+COUNTIF('Plan WIW'!$C28:$AU28,"Römhild")+COUNTIF('Plan ET'!$C29:$BD29,"Römhild"))</f>
        <v>0</v>
      </c>
      <c r="T25" s="364">
        <f>SUM(COUNTIF('Plan MB'!$C28:$BE28,"Kny")+COUNTIF('Plan WIW'!$C28:$AU28,"Kny")+COUNTIF('Plan ET'!$C29:$BD29,"Kny"))</f>
        <v>0</v>
      </c>
      <c r="U25" s="364">
        <f>SUM(COUNTIF('Plan MB'!$C28:$BE28,"Schrodt")+COUNTIF('Plan WIW'!$C28:$AU28,"Schrodt")+COUNTIF('Plan ET'!$C29:$BD29,"Schrodt"))</f>
        <v>0</v>
      </c>
      <c r="V25" s="364">
        <f>SUM(COUNTIF('Plan MB'!$C28:$BE28,"Albrecht")+COUNTIF('Plan WIW'!$C28:$AU28,"Albrecht")+COUNTIF('Plan ET'!$C29:$BD29,"Albrecht"))</f>
        <v>0</v>
      </c>
      <c r="W25" s="364">
        <f>SUM(COUNTIF('Plan MB'!$C28:$BE28,"Hornaff")+COUNTIF('Plan WIW'!$C28:$AU28,"Hornaff")+COUNTIF('Plan ET'!$C29:$BD29,"Hornaff"))</f>
        <v>0</v>
      </c>
      <c r="X25" s="364">
        <f>SUM(COUNTIF('Plan MB'!$C28:$BE28,"Wahrenberg")+COUNTIF('Plan WIW'!$C28:$AU28,"Wahrenberg")+COUNTIF('Plan ET'!E29:BD29,"Wahrenberg"))</f>
        <v>0</v>
      </c>
      <c r="Y25" s="364">
        <f>SUM(COUNTIF('Plan MB'!$C28:$BE28,"Orf")+COUNTIF('Plan WIW'!$C28:$AU28,"Orf")+COUNTIF('Plan ET'!F29:BE29,"Orf"))</f>
        <v>0</v>
      </c>
      <c r="Z25" s="324"/>
      <c r="AA25" s="364">
        <f>SUM(COUNTIF('Plan MB'!$C28:$BE28,"Bachmann")+COUNTIF('Plan WIW'!$C28:$AU28,"Bachmann")+COUNTIF('Plan ET'!$E29:$BD29,"Bachmann"))</f>
        <v>0</v>
      </c>
      <c r="AB25" s="364">
        <f>SUM(COUNTIF('Plan MB'!$C28:$BE28,"B.-Schmitt")+COUNTIF('Plan WIW'!$C28:$AU28,"B.-Schmitt")+COUNTIF('Plan ET'!$E29:$BD29,"B.-Schmitt"))</f>
        <v>0</v>
      </c>
      <c r="AC25" s="364">
        <f>SUM(COUNTIF('Plan MB'!$C28:$BE28,"Blancke")+COUNTIF('Plan WIW'!$C28:$AU28,"Blancke")+COUNTIF('Plan ET'!$E29:$BD29,"Blancke"))</f>
        <v>0</v>
      </c>
      <c r="AD25" s="364">
        <f>SUM(COUNTIF('Plan MB'!$C28:$BE28,"Dechant")+COUNTIF('Plan WIW'!$C28:$AU28,"Dechant")+COUNTIF('Plan ET'!$E29:BD29,"Dechant"))</f>
        <v>0</v>
      </c>
      <c r="AE25" s="364">
        <f>SUM(COUNTIF('Plan MB'!$C28:$BE28,"Fischer")+COUNTIF('Plan WIW'!$C28:$AU28,"Fischer")+COUNTIF('Plan ET'!$E29:$BD29,"Fischer"))</f>
        <v>0</v>
      </c>
      <c r="AF25" s="364">
        <f>SUM(COUNTIF('Plan MB'!$C28:$BE28,"Gratz")+COUNTIF('Plan WIW'!$C28:$AU28,"Gratz")+COUNTIF('Plan ET'!$E29:$BD29,"Gratz"))</f>
        <v>0</v>
      </c>
      <c r="AG25" s="364">
        <f>SUM(COUNTIF('Plan MB'!$C28:$BE28,"Grünler")+COUNTIF('Plan WIW'!$C28:$AU28,"Grünler")+COUNTIF('Plan ET'!$E29:$BD29,"Grünler"))</f>
        <v>0</v>
      </c>
      <c r="AH25" s="364">
        <f>SUM(COUNTIF('Plan MB'!$C28:$BE28,"Heinemann")+COUNTIF('Plan WIW'!$C28:$AU28,"Heinemann")+COUNTIF('Plan ET'!$E29:$BD29,"Heinemann"))</f>
        <v>0</v>
      </c>
      <c r="AI25" s="364">
        <f>SUM(COUNTIF('Plan MB'!$C28:$BE28,"Kamprath")+COUNTIF('Plan WIW'!$C28:$AU28,"Kamprath")+COUNTIF('Plan ET'!$E29:$BD29,"Kamprath"))</f>
        <v>0</v>
      </c>
      <c r="AJ25" s="364">
        <f>SUM(COUNTIF('Plan MB'!$C28:$BE28,"Kelber")+COUNTIF('Plan WIW'!$C28:$AU28,"Kelber")+COUNTIF('Plan ET'!$E29:$BD29,"Kelber"))</f>
        <v>0</v>
      </c>
      <c r="AK25" s="364">
        <f>SUM(COUNTIF('Plan MB'!$C28:$BE28,"Michelfeit")+COUNTIF('Plan WIW'!$C28:$AU28,"Michelfeit")+COUNTIF('Plan ET'!$E29:$BD29,"Michelfeit"))</f>
        <v>0</v>
      </c>
      <c r="AL25" s="364">
        <f>SUM(COUNTIF('Plan MB'!$C28:$BE28,"Müller")+COUNTIF('Plan WIW'!$C28:$AU28,"Müller")+COUNTIF('Plan ET'!$E29:$BD29,"Müller"))</f>
        <v>0</v>
      </c>
      <c r="AM25" s="364">
        <f>SUM(COUNTIF('Plan MB'!$C28:$BE28,"Roppel")+COUNTIF('Plan WIW'!$C28:$AU28,"Roppel")+COUNTIF('Plan ET'!$E29:$BD29,"Roppel"))</f>
        <v>0</v>
      </c>
      <c r="AN25" s="364">
        <f>SUM(COUNTIF('Plan MB'!$C28:$BE28,"Rozek")+COUNTIF('Plan WIW'!$C28:$AU28,"Rozek")+COUNTIF('Plan ET'!$E29:$BD29,"Rozek"))</f>
        <v>0</v>
      </c>
      <c r="AO25" s="364">
        <f>SUM(COUNTIF('Plan MB'!$C28:$BE28,"Schäfer")+COUNTIF('Plan WIW'!$C28:$AU28,"Schäfer")+COUNTIF('Plan ET'!$E29:$BD29,"Schäfer"))</f>
        <v>0</v>
      </c>
      <c r="AP25" s="364">
        <f>SUM(COUNTIF('Plan MB'!$C28:$BE28,"Schulz")+COUNTIF('Plan WIW'!$C28:$AU28,"Schulz")+COUNTIF('Plan ET'!$E29:$BD29,"Schulz"))</f>
        <v>0</v>
      </c>
      <c r="AQ25" s="364">
        <f>SUM(COUNTIF('Plan MB'!$C28:$BE28,"Svoboda")+COUNTIF('Plan WIW'!$C28:$AU28,"Svoboda")+COUNTIF('Plan ET'!$E29:$BD29,"Svoboda"))</f>
        <v>0</v>
      </c>
      <c r="AR25" s="364"/>
      <c r="AS25" s="364">
        <f>SUM(COUNTIF('Plan MB'!$C28:$BE28,"Kretzer")+COUNTIF('Plan WIW'!$C28:$AU28,"Kretzer")+COUNTIF('Plan ET'!$E29:$BD29,"Kretzer"))</f>
        <v>0</v>
      </c>
      <c r="AT25" s="364">
        <f>SUM(COUNTIF('Plan MB'!$C28:$BE28,"Mensch-Schäfer")+COUNTIF('Plan WIW'!$C28:$AU28,"Mensch-Schäfer")+COUNTIF('Plan ET'!$E29:$BD29,"Mensch-Schäfer"))</f>
        <v>0</v>
      </c>
      <c r="AU25" s="364">
        <f>SUM(COUNTIF('Plan MB'!$C28:$BE28,"Schmidt")+COUNTIF('Plan WIW'!$C28:$AU28,"Schmidt")+COUNTIF('Plan ET'!$E29:$BD29,"Schmidt"))</f>
        <v>0</v>
      </c>
      <c r="AV25" s="372"/>
      <c r="AW25" s="372"/>
      <c r="AX25" s="372"/>
      <c r="AY25" s="373"/>
      <c r="AZ25" s="373">
        <f>SUM(COUNTIF('Plan MB'!$C28:$BE28,"Brenn")+COUNTIF('Plan WIW'!$C28:$AU28,"Brenn")+COUNTIF('Plan ET'!$E29:$BD29,"Brenn"))</f>
        <v>0</v>
      </c>
      <c r="BA25" s="373">
        <f>SUM(COUNTIF('Plan MB'!$C28:$BE28,"Jakobi")+COUNTIF('Plan WIW'!$C28:$AU28,"Jakobi")+COUNTIF('Plan ET'!$E29:$BD29,"Jakobi"))</f>
        <v>0</v>
      </c>
      <c r="BB25" s="373">
        <f>SUM(COUNTIF('Plan MB'!$C28:$BE28,"Krause")+COUNTIF('Plan WIW'!$C28:$AU28,"Krause")+COUNTIF('Plan ET'!$E29:$BD29,"Krause"))</f>
        <v>0</v>
      </c>
      <c r="BC25" s="373">
        <f>SUM(COUNTIF('Plan MB'!$C28:$BE28,"Margraf")+COUNTIF('Plan WIW'!$C28:$AU28,"Margraf")+COUNTIF('Plan ET'!$E29:$BD29,"Margraf"))</f>
        <v>0</v>
      </c>
      <c r="BD25" s="373">
        <f>SUM(COUNTIF('Plan MB'!$C28:$BE28,"Tischer")+COUNTIF('Plan WIW'!$C28:$AU28,"Tischer")+COUNTIF('Plan ET'!$E29:$BD29,"Tischer"))</f>
        <v>0</v>
      </c>
      <c r="BE25" s="369"/>
      <c r="BF25" s="373">
        <f>SUM(COUNTIF('Plan MB'!$C28:$BE28,"Bagchi")+COUNTIF('Plan WIW'!$C28:$AU28,"Bagchi")+COUNTIF('Plan ET'!$E29:$BD29,"Bagchi"))</f>
        <v>0</v>
      </c>
      <c r="BG25" s="373">
        <f>SUM(COUNTIF('Plan MB'!$C28:$BE28,"Fr.Gratz")+COUNTIF('Plan WIW'!$C28:$AU28,"Fr.Gratz")+COUNTIF('Plan ET'!$E29:$BD29,"Fr.Gratz"))</f>
        <v>0</v>
      </c>
      <c r="BH25" s="373">
        <f>SUM(COUNTIF('Plan MB'!$C28:$BE28,"Fr.Müller")+COUNTIF('Plan WIW'!$C28:$AU28,"Fr.Müller")+COUNTIF('Plan ET'!$E29:$BD29,"Fr.Müller"))</f>
        <v>0</v>
      </c>
      <c r="BI25" s="325"/>
    </row>
    <row r="26" spans="1:61" ht="12.75" customHeight="1">
      <c r="A26" s="1318"/>
      <c r="B26" s="1317"/>
      <c r="C26" s="364">
        <f>SUM(COUNTIF('Plan MB'!$C29:$BE29,"Braunschweig")+COUNTIF('Plan WIW'!$C29:$AU29,"Braunschweig")+COUNTIF('Plan ET'!$C30:$AX30,"Braunschweig"))</f>
        <v>0</v>
      </c>
      <c r="D26" s="364">
        <f>SUM(COUNTIF('Plan MB'!$C29:$BE29,"Behn")+COUNTIF('Plan WIW'!$C29:$AU29,"Behn")+COUNTIF('Plan ET'!$C30:$BP30,"Behn"))</f>
        <v>0</v>
      </c>
      <c r="E26" s="381">
        <f>SUM(COUNTIF('Plan MB'!$C29:$BE29,"Roth")+COUNTIF('Plan WIW'!$C29:$AU29,"Roth")+COUNTIF('Plan ET'!$C30:$BP30,"Roth"))</f>
        <v>0</v>
      </c>
      <c r="F26" s="364">
        <f>SUM(COUNTIF('Plan MB'!$C29:$BE29,"Beugel")+COUNTIF('Plan WIW'!$C29:$AU29,"Beugel")+COUNTIF('Plan ET'!$C30:$BP30,"Beugel"))</f>
        <v>0</v>
      </c>
      <c r="G26" s="364">
        <f>SUM(COUNTIF('Plan MB'!$C29:$BE29,"Christ")+COUNTIF('Plan WIW'!$C29:$AU29,"Christ")+COUNTIF('Plan ET'!$C30:$BP30,"Christ"))</f>
        <v>0</v>
      </c>
      <c r="H26" s="381">
        <f>SUM(COUNTIF('Plan MB'!$C29:$BE29,"Kolev")+COUNTIF('Plan WIW'!$C29:$AU29,"Kolev")+COUNTIF('Plan ET'!$C30:$BP30,"Kolev"))</f>
        <v>0</v>
      </c>
      <c r="I26" s="381">
        <f>SUM(COUNTIF('Plan MB'!$C29:$BE29,"C.Behn")+COUNTIF('Plan WIW'!$C29:$AU29,"C.Behn")+COUNTIF('Plan ET'!$C30:$BP30,"C.Behn"))</f>
        <v>0</v>
      </c>
      <c r="J26" s="364">
        <f>SUM(COUNTIF('Plan MB'!$C29:$BE29,"Dorner-Reisel")+COUNTIF('Plan WIW'!$C29:$AU29,"Dorner-Reisel")+COUNTIF('Plan ET'!$C30:$BP30,"Dorner-Reisel"))</f>
        <v>0</v>
      </c>
      <c r="K26" s="381">
        <f>SUM(COUNTIF('Plan MB'!$C29:$BE29,"Pietzsch")+COUNTIF('Plan WIW'!$C29:$AU29,"Pietzsch")+COUNTIF('Plan ET'!$C30:$BP30,"Pietzsch"))</f>
        <v>0</v>
      </c>
      <c r="L26" s="364">
        <f>SUM(COUNTIF('Plan MB'!$C29:$BE29,"Seul")+COUNTIF('Plan WIW'!$C29:$AU29,"Seul")+COUNTIF('Plan ET'!$C30:$BP30,"Seul"))</f>
        <v>0</v>
      </c>
      <c r="M26" s="364">
        <f>SUM(COUNTIF('Plan MB'!$C29:$BE29,"Raßbach")+COUNTIF('Plan WIW'!$C29:$AU29,"Raßbach")+COUNTIF('Plan ET'!$C30:$BP30,"Raßbach"))</f>
        <v>0</v>
      </c>
      <c r="N26" s="364">
        <f>SUM(COUNTIF('Plan MB'!$C29:$BE29,"Vogel")+COUNTIF('Plan WIW'!$C29:$AU29,"Vogel")+COUNTIF('Plan ET'!$C30:$BP30,"Vogel"))</f>
        <v>0</v>
      </c>
      <c r="O26" s="364">
        <f>SUM(COUNTIF('Plan MB'!$C29:$BE29,"Weidner")+COUNTIF('Plan WIW'!$C29:$AU29,"Weidner")+COUNTIF('Plan ET'!$C30:$BP30,"Weidner"))</f>
        <v>0</v>
      </c>
      <c r="P26" s="364">
        <f>SUM(COUNTIF('Plan MB'!$C29:$BE29,"Schreiber")+COUNTIF('Plan WIW'!$C29:$AU29,"Schreiber")+COUNTIF('Plan ET'!$C30:$BP30,"Schreiber"))</f>
        <v>0</v>
      </c>
      <c r="Q26" s="381">
        <f>SUM(COUNTIF('Plan MB'!$C29:$BE29,"SM9")+COUNTIF('Plan WIW'!$C29:$AU29,"SM9")+COUNTIF('Plan ET'!$C30:$BP30,"SM9"))</f>
        <v>0</v>
      </c>
      <c r="R26" s="381">
        <f>SUM(COUNTIF('Plan MB'!$C29:$BE29,"Löser")+COUNTIF('Plan WIW'!$C29:$AU29,"Löser")+COUNTIF('Plan ET'!$C30:$BP30,"Löser"))</f>
        <v>0</v>
      </c>
      <c r="S26" s="381">
        <f>SUM(COUNTIF('Plan MB'!$C29:$BE29,"Römhild")+COUNTIF('Plan WIW'!$C29:$AU29,"Römhild")+COUNTIF('Plan ET'!$C30:$BD30,"Römhild"))</f>
        <v>0</v>
      </c>
      <c r="T26" s="364">
        <f>SUM(COUNTIF('Plan MB'!$C29:$BE29,"Kny")+COUNTIF('Plan WIW'!$C29:$AU29,"Kny")+COUNTIF('Plan ET'!$C30:$BD30,"Kny"))</f>
        <v>0</v>
      </c>
      <c r="U26" s="364">
        <f>SUM(COUNTIF('Plan MB'!$C29:$BE29,"Schrodt")+COUNTIF('Plan WIW'!$C29:$AU29,"Schrodt")+COUNTIF('Plan ET'!$C30:$BD30,"Schrodt"))</f>
        <v>0</v>
      </c>
      <c r="V26" s="364">
        <f>SUM(COUNTIF('Plan MB'!$C29:$BE29,"Albrecht")+COUNTIF('Plan WIW'!$C29:$AU29,"Albrecht")+COUNTIF('Plan ET'!$C30:$BD30,"Albrecht"))</f>
        <v>0</v>
      </c>
      <c r="W26" s="364">
        <f>SUM(COUNTIF('Plan MB'!$C29:$BE29,"Hornaff")+COUNTIF('Plan WIW'!$C29:$AU29,"Hornaff")+COUNTIF('Plan ET'!$C30:$BD30,"Hornaff"))</f>
        <v>0</v>
      </c>
      <c r="X26" s="364">
        <f>SUM(COUNTIF('Plan MB'!$C29:$BE29,"Wahrenberg")+COUNTIF('Plan WIW'!$C29:$AU29,"Wahrenberg")+COUNTIF('Plan ET'!E30:BD30,"Wahrenberg"))</f>
        <v>0</v>
      </c>
      <c r="Y26" s="364">
        <f>SUM(COUNTIF('Plan MB'!$C29:$BE29,"Orf")+COUNTIF('Plan WIW'!$C29:$AU29,"Orf")+COUNTIF('Plan ET'!F30:BE30,"Orf"))</f>
        <v>0</v>
      </c>
      <c r="Z26" s="324"/>
      <c r="AA26" s="364">
        <f>SUM(COUNTIF('Plan MB'!$C29:$BE29,"Bachmann")+COUNTIF('Plan WIW'!$C29:$AU29,"Bachmann")+COUNTIF('Plan ET'!$E30:$BD30,"Bachmann"))</f>
        <v>0</v>
      </c>
      <c r="AB26" s="364">
        <f>SUM(COUNTIF('Plan MB'!$C29:$BE29,"B.-Schmitt")+COUNTIF('Plan WIW'!$C29:$AU29,"B.-Schmitt")+COUNTIF('Plan ET'!$E30:$BD30,"B.-Schmitt"))</f>
        <v>0</v>
      </c>
      <c r="AC26" s="364">
        <f>SUM(COUNTIF('Plan MB'!$C29:$BE29,"Blancke")+COUNTIF('Plan WIW'!$C29:$AU29,"Blancke")+COUNTIF('Plan ET'!$E30:$BD30,"Blancke"))</f>
        <v>0</v>
      </c>
      <c r="AD26" s="364">
        <f>SUM(COUNTIF('Plan MB'!$C29:$BE29,"Dechant")+COUNTIF('Plan WIW'!$C29:$AU29,"Dechant")+COUNTIF('Plan ET'!$E30:BD30,"Dechant"))</f>
        <v>0</v>
      </c>
      <c r="AE26" s="364">
        <f>SUM(COUNTIF('Plan MB'!$C29:$BE29,"Fischer")+COUNTIF('Plan WIW'!$C29:$AU29,"Fischer")+COUNTIF('Plan ET'!$E30:$BD30,"Fischer"))</f>
        <v>0</v>
      </c>
      <c r="AF26" s="364">
        <f>SUM(COUNTIF('Plan MB'!$C29:$BE29,"Gratz")+COUNTIF('Plan WIW'!$C29:$AU29,"Gratz")+COUNTIF('Plan ET'!$E30:$BD30,"Gratz"))</f>
        <v>0</v>
      </c>
      <c r="AG26" s="364">
        <f>SUM(COUNTIF('Plan MB'!$C29:$BE29,"Grünler")+COUNTIF('Plan WIW'!$C29:$AU29,"Grünler")+COUNTIF('Plan ET'!$E30:$BD30,"Grünler"))</f>
        <v>0</v>
      </c>
      <c r="AH26" s="364">
        <f>SUM(COUNTIF('Plan MB'!$C29:$BE29,"Heinemann")+COUNTIF('Plan WIW'!$C29:$AU29,"Heinemann")+COUNTIF('Plan ET'!$E30:$BD30,"Heinemann"))</f>
        <v>0</v>
      </c>
      <c r="AI26" s="364">
        <f>SUM(COUNTIF('Plan MB'!$C29:$BE29,"Kamprath")+COUNTIF('Plan WIW'!$C29:$AU29,"Kamprath")+COUNTIF('Plan ET'!$E30:$BD30,"Kamprath"))</f>
        <v>0</v>
      </c>
      <c r="AJ26" s="364">
        <f>SUM(COUNTIF('Plan MB'!$C29:$BE29,"Kelber")+COUNTIF('Plan WIW'!$C29:$AU29,"Kelber")+COUNTIF('Plan ET'!$E30:$BD30,"Kelber"))</f>
        <v>0</v>
      </c>
      <c r="AK26" s="364">
        <f>SUM(COUNTIF('Plan MB'!$C29:$BE29,"Michelfeit")+COUNTIF('Plan WIW'!$C29:$AU29,"Michelfeit")+COUNTIF('Plan ET'!$E30:$BD30,"Michelfeit"))</f>
        <v>0</v>
      </c>
      <c r="AL26" s="364">
        <f>SUM(COUNTIF('Plan MB'!$C29:$BE29,"Müller")+COUNTIF('Plan WIW'!$C29:$AU29,"Müller")+COUNTIF('Plan ET'!$E30:$BD30,"Müller"))</f>
        <v>0</v>
      </c>
      <c r="AM26" s="364">
        <f>SUM(COUNTIF('Plan MB'!$C29:$BE29,"Roppel")+COUNTIF('Plan WIW'!$C29:$AU29,"Roppel")+COUNTIF('Plan ET'!$E30:$BD30,"Roppel"))</f>
        <v>0</v>
      </c>
      <c r="AN26" s="364">
        <f>SUM(COUNTIF('Plan MB'!$C29:$BE29,"Rozek")+COUNTIF('Plan WIW'!$C29:$AU29,"Rozek")+COUNTIF('Plan ET'!$E30:$BD30,"Rozek"))</f>
        <v>0</v>
      </c>
      <c r="AO26" s="364">
        <f>SUM(COUNTIF('Plan MB'!$C29:$BE29,"Schäfer")+COUNTIF('Plan WIW'!$C29:$AU29,"Schäfer")+COUNTIF('Plan ET'!$E30:$BD30,"Schäfer"))</f>
        <v>0</v>
      </c>
      <c r="AP26" s="364">
        <f>SUM(COUNTIF('Plan MB'!$C29:$BE29,"Schulz")+COUNTIF('Plan WIW'!$C29:$AU29,"Schulz")+COUNTIF('Plan ET'!$E30:$BD30,"Schulz"))</f>
        <v>0</v>
      </c>
      <c r="AQ26" s="364">
        <f>SUM(COUNTIF('Plan MB'!$C29:$BE29,"Svoboda")+COUNTIF('Plan WIW'!$C29:$AU29,"Svoboda")+COUNTIF('Plan ET'!$E30:$BD30,"Svoboda"))</f>
        <v>0</v>
      </c>
      <c r="AR26" s="364"/>
      <c r="AS26" s="364">
        <f>SUM(COUNTIF('Plan MB'!$C29:$BE29,"Kretzer")+COUNTIF('Plan WIW'!$C29:$AU29,"Kretzer")+COUNTIF('Plan ET'!$E30:$BD30,"Kretzer"))</f>
        <v>0</v>
      </c>
      <c r="AT26" s="364">
        <f>SUM(COUNTIF('Plan MB'!$C29:$BE29,"Mensch-Schäfer")+COUNTIF('Plan WIW'!$C29:$AU29,"Mensch-Schäfer")+COUNTIF('Plan ET'!$E30:$BD30,"Mensch-Schäfer"))</f>
        <v>0</v>
      </c>
      <c r="AU26" s="364">
        <f>SUM(COUNTIF('Plan MB'!$C29:$BE29,"Schmidt")+COUNTIF('Plan WIW'!$C29:$AU29,"Schmidt")+COUNTIF('Plan ET'!$E30:$BD30,"Schmidt"))</f>
        <v>0</v>
      </c>
      <c r="AV26" s="372"/>
      <c r="AW26" s="372"/>
      <c r="AX26" s="372"/>
      <c r="AY26" s="373"/>
      <c r="AZ26" s="373">
        <f>SUM(COUNTIF('Plan MB'!$C29:$BE29,"Brenn")+COUNTIF('Plan WIW'!$C29:$AU29,"Brenn")+COUNTIF('Plan ET'!$E30:$BD30,"Brenn"))</f>
        <v>0</v>
      </c>
      <c r="BA26" s="373">
        <f>SUM(COUNTIF('Plan MB'!$C29:$BE29,"Jakobi")+COUNTIF('Plan WIW'!$C29:$AU29,"Jakobi")+COUNTIF('Plan ET'!$E30:$BD30,"Jakobi"))</f>
        <v>0</v>
      </c>
      <c r="BB26" s="373">
        <f>SUM(COUNTIF('Plan MB'!$C29:$BE29,"Krause")+COUNTIF('Plan WIW'!$C29:$AU29,"Krause")+COUNTIF('Plan ET'!$E30:$BD30,"Krause"))</f>
        <v>0</v>
      </c>
      <c r="BC26" s="373">
        <f>SUM(COUNTIF('Plan MB'!$C29:$BE29,"Margraf")+COUNTIF('Plan WIW'!$C29:$AU29,"Margraf")+COUNTIF('Plan ET'!$E30:$BD30,"Margraf"))</f>
        <v>0</v>
      </c>
      <c r="BD26" s="373">
        <f>SUM(COUNTIF('Plan MB'!$C29:$BE29,"Tischer")+COUNTIF('Plan WIW'!$C29:$AU29,"Tischer")+COUNTIF('Plan ET'!$E30:$BD30,"Tischer"))</f>
        <v>0</v>
      </c>
      <c r="BE26" s="369"/>
      <c r="BF26" s="373">
        <f>SUM(COUNTIF('Plan MB'!$C29:$BE29,"Bagchi")+COUNTIF('Plan WIW'!$C29:$AU29,"Bagchi")+COUNTIF('Plan ET'!$E30:$BD30,"Bagchi"))</f>
        <v>0</v>
      </c>
      <c r="BG26" s="373">
        <f>SUM(COUNTIF('Plan MB'!$C29:$BE29,"Fr.Gratz")+COUNTIF('Plan WIW'!$C29:$AU29,"Fr.Gratz")+COUNTIF('Plan ET'!$E30:$BD30,"Fr.Gratz"))</f>
        <v>0</v>
      </c>
      <c r="BH26" s="373">
        <f>SUM(COUNTIF('Plan MB'!$C29:$BE29,"Fr.Müller")+COUNTIF('Plan WIW'!$C29:$AU29,"Fr.Müller")+COUNTIF('Plan ET'!$E30:$BD30,"Fr.Müller"))</f>
        <v>0</v>
      </c>
      <c r="BI26" s="325"/>
    </row>
    <row r="27" spans="1:61" ht="12.75" customHeight="1">
      <c r="A27" s="1318"/>
      <c r="B27" s="1317" t="s">
        <v>59</v>
      </c>
      <c r="C27" s="364">
        <f>SUM(COUNTIF('Plan MB'!$C30:$BE30,"Braunschweig")+COUNTIF('Plan WIW'!$C30:$AU30,"Braunschweig")+COUNTIF('Plan ET'!$C31:$AY31,"Braunschweig"))</f>
        <v>0</v>
      </c>
      <c r="D27" s="364">
        <f>SUM(COUNTIF('Plan MB'!$C30:$BE30,"Behn")+COUNTIF('Plan WIW'!$C30:$AU30,"Behn")+COUNTIF('Plan ET'!$C31:$BP31,"Behn"))</f>
        <v>0</v>
      </c>
      <c r="E27" s="381">
        <f>SUM(COUNTIF('Plan MB'!$C30:$BE30,"Roth")+COUNTIF('Plan WIW'!$C30:$AU30,"Roth")+COUNTIF('Plan ET'!$C31:$BP31,"Roth"))</f>
        <v>0</v>
      </c>
      <c r="F27" s="364">
        <f>SUM(COUNTIF('Plan MB'!$C30:$BE30,"Beugel")+COUNTIF('Plan WIW'!$C30:$AU30,"Beugel")+COUNTIF('Plan ET'!$C31:$BP31,"Beugel"))</f>
        <v>0</v>
      </c>
      <c r="G27" s="364">
        <f>SUM(COUNTIF('Plan MB'!$C30:$BE30,"Christ")+COUNTIF('Plan WIW'!$C30:$AU30,"Christ")+COUNTIF('Plan ET'!$C31:$BP31,"Christ"))</f>
        <v>0</v>
      </c>
      <c r="H27" s="381">
        <f>SUM(COUNTIF('Plan MB'!$C30:$BE30,"Kolev")+COUNTIF('Plan WIW'!$C30:$AU30,"Kolev")+COUNTIF('Plan ET'!$C31:$BP31,"Kolev"))</f>
        <v>0</v>
      </c>
      <c r="I27" s="381">
        <f>SUM(COUNTIF('Plan MB'!$C30:$BE30,"C.Behn")+COUNTIF('Plan WIW'!$C30:$AU30,"C.Behn")+COUNTIF('Plan ET'!$C31:$BP31,"C.Behn"))</f>
        <v>0</v>
      </c>
      <c r="J27" s="364">
        <f>SUM(COUNTIF('Plan MB'!$C30:$BE30,"Dorner-Reisel")+COUNTIF('Plan WIW'!$C30:$AU30,"Dorner-Reisel")+COUNTIF('Plan ET'!$C31:$BP31,"Dorner-Reisel"))</f>
        <v>0</v>
      </c>
      <c r="K27" s="381">
        <f>SUM(COUNTIF('Plan MB'!$C30:$BE30,"Pietzsch")+COUNTIF('Plan WIW'!$C30:$AU30,"Pietzsch")+COUNTIF('Plan ET'!$C31:$BP31,"Pietzsch"))</f>
        <v>0</v>
      </c>
      <c r="L27" s="364">
        <f>SUM(COUNTIF('Plan MB'!$C30:$BE30,"Seul")+COUNTIF('Plan WIW'!$C30:$AU30,"Seul")+COUNTIF('Plan ET'!$C31:$BP31,"Seul"))</f>
        <v>0</v>
      </c>
      <c r="M27" s="364">
        <f>SUM(COUNTIF('Plan MB'!$C30:$BE30,"Raßbach")+COUNTIF('Plan WIW'!$C30:$AU30,"Raßbach")+COUNTIF('Plan ET'!$C31:$BP31,"Raßbach"))</f>
        <v>0</v>
      </c>
      <c r="N27" s="364">
        <f>SUM(COUNTIF('Plan MB'!$C30:$BE30,"Vogel")+COUNTIF('Plan WIW'!$C30:$AU30,"Vogel")+COUNTIF('Plan ET'!$C31:$BP31,"Vogel"))</f>
        <v>0</v>
      </c>
      <c r="O27" s="364">
        <f>SUM(COUNTIF('Plan MB'!$C30:$BE30,"Weidner")+COUNTIF('Plan WIW'!$C30:$AU30,"Weidner")+COUNTIF('Plan ET'!$C31:$BP31,"Weidner"))</f>
        <v>0</v>
      </c>
      <c r="P27" s="364">
        <f>SUM(COUNTIF('Plan MB'!$C30:$BE30,"Schreiber")+COUNTIF('Plan WIW'!$C30:$AU30,"Schreiber")+COUNTIF('Plan ET'!$C31:$BP31,"Schreiber"))</f>
        <v>0</v>
      </c>
      <c r="Q27" s="381">
        <f>SUM(COUNTIF('Plan MB'!$C30:$BE30,"SM9")+COUNTIF('Plan WIW'!$C30:$AU30,"SM9")+COUNTIF('Plan ET'!$C31:$BP31,"SM9"))</f>
        <v>0</v>
      </c>
      <c r="R27" s="381">
        <f>SUM(COUNTIF('Plan MB'!$C30:$BE30,"Löser")+COUNTIF('Plan WIW'!$C30:$AU30,"Löser")+COUNTIF('Plan ET'!$C31:$BP31,"Löser"))</f>
        <v>2</v>
      </c>
      <c r="S27" s="381">
        <f>SUM(COUNTIF('Plan MB'!$C30:$BE30,"Römhild")+COUNTIF('Plan WIW'!$C30:$AU30,"Römhild")+COUNTIF('Plan ET'!$C31:$BE31,"Römhild"))</f>
        <v>0</v>
      </c>
      <c r="T27" s="364">
        <f>SUM(COUNTIF('Plan MB'!$C30:$BE30,"Kny")+COUNTIF('Plan WIW'!$C30:$AU30,"Kny")+COUNTIF('Plan ET'!$C31:$BE31,"Kny"))</f>
        <v>0</v>
      </c>
      <c r="U27" s="364">
        <f>SUM(COUNTIF('Plan MB'!$C30:$BE30,"Schrodt")+COUNTIF('Plan WIW'!$C30:$AU30,"Schrodt")+COUNTIF('Plan ET'!$C31:$BE31,"Schrodt"))</f>
        <v>0</v>
      </c>
      <c r="V27" s="364">
        <f>SUM(COUNTIF('Plan MB'!$C30:$BE30,"Albrecht")+COUNTIF('Plan WIW'!$C30:$AU30,"Albrecht")+COUNTIF('Plan ET'!$C31:$BE31,"Albrecht"))</f>
        <v>0</v>
      </c>
      <c r="W27" s="364">
        <f>SUM(COUNTIF('Plan MB'!$C30:$BE30,"Hornaff")+COUNTIF('Plan WIW'!$C30:$AU30,"Hornaff")+COUNTIF('Plan ET'!$C31:$BE31,"Hornaff"))</f>
        <v>1</v>
      </c>
      <c r="X27" s="364">
        <f>SUM(COUNTIF('Plan MB'!$C30:$BE30,"Wahrenberg")+COUNTIF('Plan WIW'!$C30:$AU30,"Wahrenberg")+COUNTIF('Plan ET'!E31:BE31,"Wahrenberg"))</f>
        <v>0</v>
      </c>
      <c r="Y27" s="364">
        <f>SUM(COUNTIF('Plan MB'!$C30:$BE30,"Orf")+COUNTIF('Plan WIW'!$C30:$AU30,"Orf")+COUNTIF('Plan ET'!F31:BF31,"Orf"))</f>
        <v>0</v>
      </c>
      <c r="Z27" s="324"/>
      <c r="AA27" s="364">
        <f>SUM(COUNTIF('Plan MB'!$C30:$BE30,"Bachmann")+COUNTIF('Plan WIW'!$C30:$AU30,"Bachmann")+COUNTIF('Plan ET'!$E31:$BE31,"Bachmann"))</f>
        <v>0</v>
      </c>
      <c r="AB27" s="364">
        <f>SUM(COUNTIF('Plan MB'!$C30:$BE30,"B.-Schmitt")+COUNTIF('Plan WIW'!$C30:$AU30,"B.-Schmitt")+COUNTIF('Plan ET'!$E31:$BE31,"B.-Schmitt"))</f>
        <v>0</v>
      </c>
      <c r="AC27" s="364">
        <f>SUM(COUNTIF('Plan MB'!$C30:$BE30,"Blancke")+COUNTIF('Plan WIW'!$C30:$AU30,"Blancke")+COUNTIF('Plan ET'!$E31:$BE31,"Blancke"))</f>
        <v>0</v>
      </c>
      <c r="AD27" s="364">
        <f>SUM(COUNTIF('Plan MB'!$C30:$BE30,"Dechant")+COUNTIF('Plan WIW'!$C30:$AU30,"Dechant")+COUNTIF('Plan ET'!$E31:BE31,"Dechant"))</f>
        <v>0</v>
      </c>
      <c r="AE27" s="364">
        <f>SUM(COUNTIF('Plan MB'!$C30:$BE30,"Fischer")+COUNTIF('Plan WIW'!$C30:$AU30,"Fischer")+COUNTIF('Plan ET'!$E31:$BE31,"Fischer"))</f>
        <v>0</v>
      </c>
      <c r="AF27" s="364">
        <f>SUM(COUNTIF('Plan MB'!$C30:$BE30,"Gratz")+COUNTIF('Plan WIW'!$C30:$AU30,"Gratz")+COUNTIF('Plan ET'!$E31:$BE31,"Gratz"))</f>
        <v>0</v>
      </c>
      <c r="AG27" s="364">
        <f>SUM(COUNTIF('Plan MB'!$C30:$BE30,"Grünler")+COUNTIF('Plan WIW'!$C30:$AU30,"Grünler")+COUNTIF('Plan ET'!$E31:$BE31,"Grünler"))</f>
        <v>0</v>
      </c>
      <c r="AH27" s="364">
        <f>SUM(COUNTIF('Plan MB'!$C30:$BE30,"Heinemann")+COUNTIF('Plan WIW'!$C30:$AU30,"Heinemann")+COUNTIF('Plan ET'!$E31:$BE31,"Heinemann"))</f>
        <v>0</v>
      </c>
      <c r="AI27" s="364">
        <f>SUM(COUNTIF('Plan MB'!$C30:$BE30,"Kamprath")+COUNTIF('Plan WIW'!$C30:$AU30,"Kamprath")+COUNTIF('Plan ET'!$E31:$BE31,"Kamprath"))</f>
        <v>0</v>
      </c>
      <c r="AJ27" s="364">
        <f>SUM(COUNTIF('Plan MB'!$C30:$BE30,"Kelber")+COUNTIF('Plan WIW'!$C30:$AU30,"Kelber")+COUNTIF('Plan ET'!$E31:$BE31,"Kelber"))</f>
        <v>0</v>
      </c>
      <c r="AK27" s="364">
        <f>SUM(COUNTIF('Plan MB'!$C30:$BE30,"Michelfeit")+COUNTIF('Plan WIW'!$C30:$AU30,"Michelfeit")+COUNTIF('Plan ET'!$E31:$BE31,"Michelfeit"))</f>
        <v>0</v>
      </c>
      <c r="AL27" s="364">
        <f>SUM(COUNTIF('Plan MB'!$C30:$BE30,"Müller")+COUNTIF('Plan WIW'!$C30:$AU30,"Müller")+COUNTIF('Plan ET'!$E31:$BE31,"Müller"))</f>
        <v>0</v>
      </c>
      <c r="AM27" s="364">
        <f>SUM(COUNTIF('Plan MB'!$C30:$BE30,"Roppel")+COUNTIF('Plan WIW'!$C30:$AU30,"Roppel")+COUNTIF('Plan ET'!$E31:$BE31,"Roppel"))</f>
        <v>0</v>
      </c>
      <c r="AN27" s="364">
        <f>SUM(COUNTIF('Plan MB'!$C30:$BE30,"Rozek")+COUNTIF('Plan WIW'!$C30:$AU30,"Rozek")+COUNTIF('Plan ET'!$E31:$BE31,"Rozek"))</f>
        <v>0</v>
      </c>
      <c r="AO27" s="364">
        <f>SUM(COUNTIF('Plan MB'!$C30:$BE30,"Schäfer")+COUNTIF('Plan WIW'!$C30:$AU30,"Schäfer")+COUNTIF('Plan ET'!$E31:$BE31,"Schäfer"))</f>
        <v>0</v>
      </c>
      <c r="AP27" s="364">
        <f>SUM(COUNTIF('Plan MB'!$C30:$BE30,"Schulz")+COUNTIF('Plan WIW'!$C30:$AU30,"Schulz")+COUNTIF('Plan ET'!$E31:$BE31,"Schulz"))</f>
        <v>0</v>
      </c>
      <c r="AQ27" s="364">
        <f>SUM(COUNTIF('Plan MB'!$C30:$BE30,"Svoboda")+COUNTIF('Plan WIW'!$C30:$AU30,"Svoboda")+COUNTIF('Plan ET'!$E31:$BE31,"Svoboda"))</f>
        <v>0</v>
      </c>
      <c r="AR27" s="364"/>
      <c r="AS27" s="364">
        <f>SUM(COUNTIF('Plan MB'!$C30:$BE30,"Kretzer")+COUNTIF('Plan WIW'!$C30:$AU30,"Kretzer")+COUNTIF('Plan ET'!$E31:$BE31,"Kretzer"))</f>
        <v>0</v>
      </c>
      <c r="AT27" s="364">
        <f>SUM(COUNTIF('Plan MB'!$C30:$BE30,"Mensch-Schäfer")+COUNTIF('Plan WIW'!$C30:$AU30,"Mensch-Schäfer")+COUNTIF('Plan ET'!$E31:$BE31,"Mensch-Schäfer"))</f>
        <v>0</v>
      </c>
      <c r="AU27" s="364">
        <f>SUM(COUNTIF('Plan MB'!$C30:$BE30,"Schmidt")+COUNTIF('Plan WIW'!$C30:$AU30,"Schmidt")+COUNTIF('Plan ET'!$E31:$BE31,"Schmidt"))</f>
        <v>0</v>
      </c>
      <c r="AV27" s="372"/>
      <c r="AW27" s="372"/>
      <c r="AX27" s="372"/>
      <c r="AY27" s="373"/>
      <c r="AZ27" s="373">
        <f>SUM(COUNTIF('Plan MB'!$C30:$BE30,"Brenn")+COUNTIF('Plan WIW'!$C30:$AU30,"Brenn")+COUNTIF('Plan ET'!$E31:$BE31,"Brenn"))</f>
        <v>0</v>
      </c>
      <c r="BA27" s="373">
        <f>SUM(COUNTIF('Plan MB'!$C30:$BE30,"Jakobi")+COUNTIF('Plan WIW'!$C30:$AU30,"Jakobi")+COUNTIF('Plan ET'!$E31:$BE31,"Jakobi"))</f>
        <v>0</v>
      </c>
      <c r="BB27" s="373">
        <f>SUM(COUNTIF('Plan MB'!$C30:$BE30,"Krause")+COUNTIF('Plan WIW'!$C30:$AU30,"Krause")+COUNTIF('Plan ET'!$E31:$BE31,"Krause"))</f>
        <v>0</v>
      </c>
      <c r="BC27" s="373">
        <f>SUM(COUNTIF('Plan MB'!$C30:$BE30,"Margraf")+COUNTIF('Plan WIW'!$C30:$AU30,"Margraf")+COUNTIF('Plan ET'!$E31:$BE31,"Margraf"))</f>
        <v>0</v>
      </c>
      <c r="BD27" s="373">
        <f>SUM(COUNTIF('Plan MB'!$C30:$BE30,"Tischer")+COUNTIF('Plan WIW'!$C30:$AU30,"Tischer")+COUNTIF('Plan ET'!$E31:$BE31,"Tischer"))</f>
        <v>0</v>
      </c>
      <c r="BE27" s="369"/>
      <c r="BF27" s="373">
        <f>SUM(COUNTIF('Plan MB'!$C30:$BE30,"Bagchi")+COUNTIF('Plan WIW'!$C30:$AU30,"Bagchi")+COUNTIF('Plan ET'!$E31:$BE31,"Bagchi"))</f>
        <v>0</v>
      </c>
      <c r="BG27" s="373">
        <f>SUM(COUNTIF('Plan MB'!$C30:$BE30,"Fr.Gratz")+COUNTIF('Plan WIW'!$C30:$AU30,"Fr.Gratz")+COUNTIF('Plan ET'!$E31:$BE31,"Fr.Gratz"))</f>
        <v>0</v>
      </c>
      <c r="BH27" s="373">
        <f>SUM(COUNTIF('Plan MB'!$C30:$BE30,"Fr.Müller")+COUNTIF('Plan WIW'!$C30:$AU30,"Fr.Müller")+COUNTIF('Plan ET'!$E31:$BE31,"Fr.Müller"))</f>
        <v>0</v>
      </c>
      <c r="BI27" s="325"/>
    </row>
    <row r="28" spans="1:61" ht="12.75" customHeight="1">
      <c r="A28" s="1318"/>
      <c r="B28" s="1317"/>
      <c r="C28" s="364">
        <f>SUM(COUNTIF('Plan MB'!$C31:$BE31,"Braunschweig")+COUNTIF('Plan WIW'!$C31:$AU31,"Braunschweig")+COUNTIF('Plan ET'!$C32:$AX32,"Braunschweig"))</f>
        <v>0</v>
      </c>
      <c r="D28" s="364">
        <f>SUM(COUNTIF('Plan MB'!$C31:$BE31,"Behn")+COUNTIF('Plan WIW'!$C31:$AU31,"Behn")+COUNTIF('Plan ET'!$C32:$BP32,"Behn"))</f>
        <v>0</v>
      </c>
      <c r="E28" s="381">
        <f>SUM(COUNTIF('Plan MB'!$C31:$BE31,"Roth")+COUNTIF('Plan WIW'!$C31:$AU31,"Roth")+COUNTIF('Plan ET'!$C32:$BP32,"Roth"))</f>
        <v>0</v>
      </c>
      <c r="F28" s="364">
        <f>SUM(COUNTIF('Plan MB'!$C31:$BE31,"Beugel")+COUNTIF('Plan WIW'!$C31:$AU31,"Beugel")+COUNTIF('Plan ET'!$C32:$BP32,"Beugel"))</f>
        <v>0</v>
      </c>
      <c r="G28" s="364">
        <f>SUM(COUNTIF('Plan MB'!$C31:$BE31,"Christ")+COUNTIF('Plan WIW'!$C31:$AU31,"Christ")+COUNTIF('Plan ET'!$C32:$BP32,"Christ"))</f>
        <v>0</v>
      </c>
      <c r="H28" s="381">
        <f>SUM(COUNTIF('Plan MB'!$C31:$BE31,"Kolev")+COUNTIF('Plan WIW'!$C31:$AU31,"Kolev")+COUNTIF('Plan ET'!$C32:$BP32,"Kolev"))</f>
        <v>0</v>
      </c>
      <c r="I28" s="381">
        <f>SUM(COUNTIF('Plan MB'!$C31:$BE31,"C.Behn")+COUNTIF('Plan WIW'!$C31:$AU31,"C.Behn")+COUNTIF('Plan ET'!$C32:$BP32,"C.Behn"))</f>
        <v>0</v>
      </c>
      <c r="J28" s="364">
        <f>SUM(COUNTIF('Plan MB'!$C31:$BE31,"Dorner-Reisel")+COUNTIF('Plan WIW'!$C31:$AU31,"Dorner-Reisel")+COUNTIF('Plan ET'!$C32:$BP32,"Dorner-Reisel"))</f>
        <v>0</v>
      </c>
      <c r="K28" s="381">
        <f>SUM(COUNTIF('Plan MB'!$C31:$BE31,"Pietzsch")+COUNTIF('Plan WIW'!$C31:$AU31,"Pietzsch")+COUNTIF('Plan ET'!$C32:$BP32,"Pietzsch"))</f>
        <v>0</v>
      </c>
      <c r="L28" s="364">
        <f>SUM(COUNTIF('Plan MB'!$C31:$BE31,"Seul")+COUNTIF('Plan WIW'!$C31:$AU31,"Seul")+COUNTIF('Plan ET'!$C32:$BP32,"Seul"))</f>
        <v>0</v>
      </c>
      <c r="M28" s="364">
        <f>SUM(COUNTIF('Plan MB'!$C31:$BE31,"Raßbach")+COUNTIF('Plan WIW'!$C31:$AU31,"Raßbach")+COUNTIF('Plan ET'!$C32:$BP32,"Raßbach"))</f>
        <v>0</v>
      </c>
      <c r="N28" s="364">
        <f>SUM(COUNTIF('Plan MB'!$C31:$BE31,"Vogel")+COUNTIF('Plan WIW'!$C31:$AU31,"Vogel")+COUNTIF('Plan ET'!$C32:$BP32,"Vogel"))</f>
        <v>0</v>
      </c>
      <c r="O28" s="364">
        <f>SUM(COUNTIF('Plan MB'!$C31:$BE31,"Weidner")+COUNTIF('Plan WIW'!$C31:$AU31,"Weidner")+COUNTIF('Plan ET'!$C32:$BP32,"Weidner"))</f>
        <v>0</v>
      </c>
      <c r="P28" s="364">
        <f>SUM(COUNTIF('Plan MB'!$C31:$BE31,"Schreiber")+COUNTIF('Plan WIW'!$C31:$AU31,"Schreiber")+COUNTIF('Plan ET'!$C32:$BP32,"Schreiber"))</f>
        <v>0</v>
      </c>
      <c r="Q28" s="381">
        <f>SUM(COUNTIF('Plan MB'!$C31:$BE31,"SM9")+COUNTIF('Plan WIW'!$C31:$AU31,"SM9")+COUNTIF('Plan ET'!$C32:$BP32,"SM9"))</f>
        <v>0</v>
      </c>
      <c r="R28" s="381">
        <f>SUM(COUNTIF('Plan MB'!$C31:$BE31,"Löser")+COUNTIF('Plan WIW'!$C31:$AU31,"Löser")+COUNTIF('Plan ET'!$C32:$BP32,"Löser"))</f>
        <v>0</v>
      </c>
      <c r="S28" s="381">
        <f>SUM(COUNTIF('Plan MB'!$C31:$BE31,"Römhild")+COUNTIF('Plan WIW'!$C31:$AU31,"Römhild")+COUNTIF('Plan ET'!$C32:$BD32,"Römhild"))</f>
        <v>0</v>
      </c>
      <c r="T28" s="364">
        <f>SUM(COUNTIF('Plan MB'!$C31:$BE31,"Kny")+COUNTIF('Plan WIW'!$C31:$AU31,"Kny")+COUNTIF('Plan ET'!$C32:$BD32,"Kny"))</f>
        <v>0</v>
      </c>
      <c r="U28" s="364">
        <f>SUM(COUNTIF('Plan MB'!$C31:$BE31,"Schrodt")+COUNTIF('Plan WIW'!$C31:$AU31,"Schrodt")+COUNTIF('Plan ET'!$C32:$BD32,"Schrodt"))</f>
        <v>0</v>
      </c>
      <c r="V28" s="364">
        <f>SUM(COUNTIF('Plan MB'!$C31:$BE31,"Albrecht")+COUNTIF('Plan WIW'!$C31:$AU31,"Albrecht")+COUNTIF('Plan ET'!$C32:$BD32,"Albrecht"))</f>
        <v>0</v>
      </c>
      <c r="W28" s="364">
        <f>SUM(COUNTIF('Plan MB'!$C31:$BE31,"Hornaff")+COUNTIF('Plan WIW'!$C31:$AU31,"Hornaff")+COUNTIF('Plan ET'!$C32:$BD32,"Hornaff"))</f>
        <v>0</v>
      </c>
      <c r="X28" s="364">
        <f>SUM(COUNTIF('Plan MB'!$C31:$BE31,"Wahrenberg")+COUNTIF('Plan WIW'!$C31:$AU31,"Wahrenberg")+COUNTIF('Plan ET'!E32:BD32,"Wahrenberg"))</f>
        <v>0</v>
      </c>
      <c r="Y28" s="364">
        <f>SUM(COUNTIF('Plan MB'!$C31:$BE31,"Orf")+COUNTIF('Plan WIW'!$C31:$AU31,"Orf")+COUNTIF('Plan ET'!F32:BE32,"Orf"))</f>
        <v>0</v>
      </c>
      <c r="Z28" s="324"/>
      <c r="AA28" s="364">
        <f>SUM(COUNTIF('Plan MB'!$C31:$BE31,"Bachmann")+COUNTIF('Plan WIW'!$C31:$AU31,"Bachmann")+COUNTIF('Plan ET'!$E32:$BD32,"Bachmann"))</f>
        <v>0</v>
      </c>
      <c r="AB28" s="364">
        <f>SUM(COUNTIF('Plan MB'!$C31:$BE31,"B.-Schmitt")+COUNTIF('Plan WIW'!$C31:$AU31,"B.-Schmitt")+COUNTIF('Plan ET'!$E32:$BD32,"B.-Schmitt"))</f>
        <v>0</v>
      </c>
      <c r="AC28" s="364">
        <f>SUM(COUNTIF('Plan MB'!$C31:$BE31,"Blancke")+COUNTIF('Plan WIW'!$C31:$AU31,"Blancke")+COUNTIF('Plan ET'!$E32:$BD32,"Blancke"))</f>
        <v>0</v>
      </c>
      <c r="AD28" s="364">
        <f>SUM(COUNTIF('Plan MB'!$C31:$BE31,"Dechant")+COUNTIF('Plan WIW'!$C31:$AU31,"Dechant")+COUNTIF('Plan ET'!$E32:BD32,"Dechant"))</f>
        <v>0</v>
      </c>
      <c r="AE28" s="364">
        <f>SUM(COUNTIF('Plan MB'!$C31:$BE31,"Fischer")+COUNTIF('Plan WIW'!$C31:$AU31,"Fischer")+COUNTIF('Plan ET'!$E32:$BD32,"Fischer"))</f>
        <v>0</v>
      </c>
      <c r="AF28" s="364">
        <f>SUM(COUNTIF('Plan MB'!$C31:$BE31,"Gratz")+COUNTIF('Plan WIW'!$C31:$AU31,"Gratz")+COUNTIF('Plan ET'!$E32:$BD32,"Gratz"))</f>
        <v>0</v>
      </c>
      <c r="AG28" s="364">
        <f>SUM(COUNTIF('Plan MB'!$C31:$BE31,"Grünler")+COUNTIF('Plan WIW'!$C31:$AU31,"Grünler")+COUNTIF('Plan ET'!$E32:$BD32,"Grünler"))</f>
        <v>0</v>
      </c>
      <c r="AH28" s="364">
        <f>SUM(COUNTIF('Plan MB'!$C31:$BE31,"Heinemann")+COUNTIF('Plan WIW'!$C31:$AU31,"Heinemann")+COUNTIF('Plan ET'!$E32:$BD32,"Heinemann"))</f>
        <v>0</v>
      </c>
      <c r="AI28" s="364">
        <f>SUM(COUNTIF('Plan MB'!$C31:$BE31,"Kamprath")+COUNTIF('Plan WIW'!$C31:$AU31,"Kamprath")+COUNTIF('Plan ET'!$E32:$BD32,"Kamprath"))</f>
        <v>0</v>
      </c>
      <c r="AJ28" s="364">
        <f>SUM(COUNTIF('Plan MB'!$C31:$BE31,"Kelber")+COUNTIF('Plan WIW'!$C31:$AU31,"Kelber")+COUNTIF('Plan ET'!$E32:$BD32,"Kelber"))</f>
        <v>0</v>
      </c>
      <c r="AK28" s="364">
        <f>SUM(COUNTIF('Plan MB'!$C31:$BE31,"Michelfeit")+COUNTIF('Plan WIW'!$C31:$AU31,"Michelfeit")+COUNTIF('Plan ET'!$E32:$BD32,"Michelfeit"))</f>
        <v>0</v>
      </c>
      <c r="AL28" s="364">
        <f>SUM(COUNTIF('Plan MB'!$C31:$BE31,"Müller")+COUNTIF('Plan WIW'!$C31:$AU31,"Müller")+COUNTIF('Plan ET'!$E32:$BD32,"Müller"))</f>
        <v>0</v>
      </c>
      <c r="AM28" s="364">
        <f>SUM(COUNTIF('Plan MB'!$C31:$BE31,"Roppel")+COUNTIF('Plan WIW'!$C31:$AU31,"Roppel")+COUNTIF('Plan ET'!$E32:$BD32,"Roppel"))</f>
        <v>0</v>
      </c>
      <c r="AN28" s="364">
        <f>SUM(COUNTIF('Plan MB'!$C31:$BE31,"Rozek")+COUNTIF('Plan WIW'!$C31:$AU31,"Rozek")+COUNTIF('Plan ET'!$E32:$BD32,"Rozek"))</f>
        <v>0</v>
      </c>
      <c r="AO28" s="364">
        <f>SUM(COUNTIF('Plan MB'!$C31:$BE31,"Schäfer")+COUNTIF('Plan WIW'!$C31:$AU31,"Schäfer")+COUNTIF('Plan ET'!$E32:$BD32,"Schäfer"))</f>
        <v>0</v>
      </c>
      <c r="AP28" s="364">
        <f>SUM(COUNTIF('Plan MB'!$C31:$BE31,"Schulz")+COUNTIF('Plan WIW'!$C31:$AU31,"Schulz")+COUNTIF('Plan ET'!$E32:$BD32,"Schulz"))</f>
        <v>0</v>
      </c>
      <c r="AQ28" s="364">
        <f>SUM(COUNTIF('Plan MB'!$C31:$BE31,"Svoboda")+COUNTIF('Plan WIW'!$C31:$AU31,"Svoboda")+COUNTIF('Plan ET'!$E32:$BD32,"Svoboda"))</f>
        <v>0</v>
      </c>
      <c r="AR28" s="364"/>
      <c r="AS28" s="364">
        <f>SUM(COUNTIF('Plan MB'!$C31:$BE31,"Kretzer")+COUNTIF('Plan WIW'!$C31:$AU31,"Kretzer")+COUNTIF('Plan ET'!$E32:$BD32,"Kretzer"))</f>
        <v>0</v>
      </c>
      <c r="AT28" s="364">
        <f>SUM(COUNTIF('Plan MB'!$C31:$BE31,"Mensch-Schäfer")+COUNTIF('Plan WIW'!$C31:$AU31,"Mensch-Schäfer")+COUNTIF('Plan ET'!$E32:$BD32,"Mensch-Schäfer"))</f>
        <v>0</v>
      </c>
      <c r="AU28" s="364">
        <f>SUM(COUNTIF('Plan MB'!$C31:$BE31,"Schmidt")+COUNTIF('Plan WIW'!$C31:$AU31,"Schmidt")+COUNTIF('Plan ET'!$E32:$BD32,"Schmidt"))</f>
        <v>0</v>
      </c>
      <c r="AV28" s="372"/>
      <c r="AW28" s="372"/>
      <c r="AX28" s="372"/>
      <c r="AY28" s="373"/>
      <c r="AZ28" s="373">
        <f>SUM(COUNTIF('Plan MB'!$C31:$BE31,"Brenn")+COUNTIF('Plan WIW'!$C31:$AU31,"Brenn")+COUNTIF('Plan ET'!$E32:$BD32,"Brenn"))</f>
        <v>0</v>
      </c>
      <c r="BA28" s="373">
        <f>SUM(COUNTIF('Plan MB'!$C31:$BE31,"Jakobi")+COUNTIF('Plan WIW'!$C31:$AU31,"Jakobi")+COUNTIF('Plan ET'!$E32:$BD32,"Jakobi"))</f>
        <v>0</v>
      </c>
      <c r="BB28" s="373">
        <f>SUM(COUNTIF('Plan MB'!$C31:$BE31,"Krause")+COUNTIF('Plan WIW'!$C31:$AU31,"Krause")+COUNTIF('Plan ET'!$E32:$BD32,"Krause"))</f>
        <v>0</v>
      </c>
      <c r="BC28" s="373">
        <f>SUM(COUNTIF('Plan MB'!$C31:$BE31,"Margraf")+COUNTIF('Plan WIW'!$C31:$AU31,"Margraf")+COUNTIF('Plan ET'!$E32:$BD32,"Margraf"))</f>
        <v>0</v>
      </c>
      <c r="BD28" s="373">
        <f>SUM(COUNTIF('Plan MB'!$C31:$BE31,"Tischer")+COUNTIF('Plan WIW'!$C31:$AU31,"Tischer")+COUNTIF('Plan ET'!$E32:$BD32,"Tischer"))</f>
        <v>0</v>
      </c>
      <c r="BE28" s="369"/>
      <c r="BF28" s="373">
        <f>SUM(COUNTIF('Plan MB'!$C31:$BE31,"Bagchi")+COUNTIF('Plan WIW'!$C31:$AU31,"Bagchi")+COUNTIF('Plan ET'!$E32:$BD32,"Bagchi"))</f>
        <v>0</v>
      </c>
      <c r="BG28" s="373">
        <f>SUM(COUNTIF('Plan MB'!$C31:$BE31,"Fr.Gratz")+COUNTIF('Plan WIW'!$C31:$AU31,"Fr.Gratz")+COUNTIF('Plan ET'!$E32:$BD32,"Fr.Gratz"))</f>
        <v>0</v>
      </c>
      <c r="BH28" s="373">
        <f>SUM(COUNTIF('Plan MB'!$C31:$BE31,"Fr.Müller")+COUNTIF('Plan WIW'!$C31:$AU31,"Fr.Müller")+COUNTIF('Plan ET'!$E32:$BD32,"Fr.Müller"))</f>
        <v>0</v>
      </c>
      <c r="BI28" s="325"/>
    </row>
    <row r="29" spans="1:61" s="215" customFormat="1" ht="12.75" customHeight="1">
      <c r="A29" s="1318"/>
      <c r="B29" s="1317"/>
      <c r="C29" s="364">
        <f>SUM(COUNTIF('Plan MB'!$C32:$BE32,"Braunschweig")+COUNTIF('Plan WIW'!$C32:$AU32,"Braunschweig")+COUNTIF('Plan ET'!$C33:$AX33,"Braunschweig"))</f>
        <v>0</v>
      </c>
      <c r="D29" s="364">
        <f>SUM(COUNTIF('Plan MB'!$C32:$BE32,"Behn")+COUNTIF('Plan WIW'!$C32:$AU32,"Behn")+COUNTIF('Plan ET'!$C33:$BP33,"Behn"))</f>
        <v>0</v>
      </c>
      <c r="E29" s="381">
        <f>SUM(COUNTIF('Plan MB'!$C32:$BE32,"Roth")+COUNTIF('Plan WIW'!$C32:$AU32,"Roth")+COUNTIF('Plan ET'!$C33:$BP33,"Roth"))</f>
        <v>0</v>
      </c>
      <c r="F29" s="364">
        <f>SUM(COUNTIF('Plan MB'!$C32:$BE32,"Beugel")+COUNTIF('Plan WIW'!$C32:$AU32,"Beugel")+COUNTIF('Plan ET'!$C33:$BP33,"Beugel"))</f>
        <v>0</v>
      </c>
      <c r="G29" s="364">
        <f>SUM(COUNTIF('Plan MB'!$C32:$BE32,"Christ")+COUNTIF('Plan WIW'!$C32:$AU32,"Christ")+COUNTIF('Plan ET'!$C33:$BP33,"Christ"))</f>
        <v>0</v>
      </c>
      <c r="H29" s="381">
        <f>SUM(COUNTIF('Plan MB'!$C32:$BE32,"Kolev")+COUNTIF('Plan WIW'!$C32:$AU32,"Kolev")+COUNTIF('Plan ET'!$C33:$BP33,"Kolev"))</f>
        <v>0</v>
      </c>
      <c r="I29" s="381">
        <f>SUM(COUNTIF('Plan MB'!$C32:$BE32,"C.Behn")+COUNTIF('Plan WIW'!$C32:$AU32,"C.Behn")+COUNTIF('Plan ET'!$C33:$BP33,"C.Behn"))</f>
        <v>0</v>
      </c>
      <c r="J29" s="364">
        <f>SUM(COUNTIF('Plan MB'!$C32:$BE32,"Dorner-Reisel")+COUNTIF('Plan WIW'!$C32:$AU32,"Dorner-Reisel")+COUNTIF('Plan ET'!$C33:$BP33,"Dorner-Reisel"))</f>
        <v>0</v>
      </c>
      <c r="K29" s="381">
        <f>SUM(COUNTIF('Plan MB'!$C32:$BE32,"Pietzsch")+COUNTIF('Plan WIW'!$C32:$AU32,"Pietzsch")+COUNTIF('Plan ET'!$C33:$BP33,"Pietzsch"))</f>
        <v>0</v>
      </c>
      <c r="L29" s="364">
        <f>SUM(COUNTIF('Plan MB'!$C32:$BE32,"Seul")+COUNTIF('Plan WIW'!$C32:$AU32,"Seul")+COUNTIF('Plan ET'!$C33:$BP33,"Seul"))</f>
        <v>0</v>
      </c>
      <c r="M29" s="364">
        <f>SUM(COUNTIF('Plan MB'!$C32:$BE32,"Raßbach")+COUNTIF('Plan WIW'!$C32:$AU32,"Raßbach")+COUNTIF('Plan ET'!$C33:$BP33,"Raßbach"))</f>
        <v>0</v>
      </c>
      <c r="N29" s="364">
        <f>SUM(COUNTIF('Plan MB'!$C32:$BE32,"Vogel")+COUNTIF('Plan WIW'!$C32:$AU32,"Vogel")+COUNTIF('Plan ET'!$C33:$BP33,"Vogel"))</f>
        <v>0</v>
      </c>
      <c r="O29" s="364">
        <f>SUM(COUNTIF('Plan MB'!$C32:$BE32,"Weidner")+COUNTIF('Plan WIW'!$C32:$AU32,"Weidner")+COUNTIF('Plan ET'!$C33:$BP33,"Weidner"))</f>
        <v>0</v>
      </c>
      <c r="P29" s="364">
        <f>SUM(COUNTIF('Plan MB'!$C32:$BE32,"Schreiber")+COUNTIF('Plan WIW'!$C32:$AU32,"Schreiber")+COUNTIF('Plan ET'!$C33:$BP33,"Schreiber"))</f>
        <v>0</v>
      </c>
      <c r="Q29" s="381">
        <f>SUM(COUNTIF('Plan MB'!$C32:$BE32,"SM9")+COUNTIF('Plan WIW'!$C32:$AU32,"SM9")+COUNTIF('Plan ET'!$C33:$BP33,"SM9"))</f>
        <v>0</v>
      </c>
      <c r="R29" s="381">
        <f>SUM(COUNTIF('Plan MB'!$C32:$BE32,"Löser")+COUNTIF('Plan WIW'!$C32:$AU32,"Löser")+COUNTIF('Plan ET'!$C33:$BP33,"Löser"))</f>
        <v>0</v>
      </c>
      <c r="S29" s="381">
        <f>SUM(COUNTIF('Plan MB'!$C32:$BE32,"Römhild")+COUNTIF('Plan WIW'!$C32:$AU32,"Römhild")+COUNTIF('Plan ET'!$C33:$BD33,"Römhild"))</f>
        <v>0</v>
      </c>
      <c r="T29" s="364">
        <f>SUM(COUNTIF('Plan MB'!$C32:$BE32,"Kny")+COUNTIF('Plan WIW'!$C32:$AU32,"Kny")+COUNTIF('Plan ET'!$C33:$BD33,"Kny"))</f>
        <v>0</v>
      </c>
      <c r="U29" s="364">
        <f>SUM(COUNTIF('Plan MB'!$C32:$BE32,"Schrodt")+COUNTIF('Plan WIW'!$C32:$AU32,"Schrodt")+COUNTIF('Plan ET'!$C33:$BD33,"Schrodt"))</f>
        <v>0</v>
      </c>
      <c r="V29" s="364">
        <f>SUM(COUNTIF('Plan MB'!$C32:$BE32,"Albrecht")+COUNTIF('Plan WIW'!$C32:$AU32,"Albrecht")+COUNTIF('Plan ET'!$C33:$BD33,"Albrecht"))</f>
        <v>0</v>
      </c>
      <c r="W29" s="364">
        <f>SUM(COUNTIF('Plan MB'!$C32:$BE32,"Hornaff")+COUNTIF('Plan WIW'!$C32:$AU32,"Hornaff")+COUNTIF('Plan ET'!$C33:$BD33,"Hornaff"))</f>
        <v>0</v>
      </c>
      <c r="X29" s="364">
        <f>SUM(COUNTIF('Plan MB'!$C32:$BE32,"Wahrenberg")+COUNTIF('Plan WIW'!$C32:$AU32,"Wahrenberg")+COUNTIF('Plan ET'!E33:BD33,"Wahrenberg"))</f>
        <v>0</v>
      </c>
      <c r="Y29" s="364">
        <f>SUM(COUNTIF('Plan MB'!$C32:$BE32,"Orf")+COUNTIF('Plan WIW'!$C32:$AU32,"Orf")+COUNTIF('Plan ET'!F33:BE33,"Orf"))</f>
        <v>0</v>
      </c>
      <c r="Z29" s="324"/>
      <c r="AA29" s="364">
        <f>SUM(COUNTIF('Plan MB'!$C32:$BE32,"Bachmann")+COUNTIF('Plan WIW'!$C32:$AU32,"Bachmann")+COUNTIF('Plan ET'!$E33:$BD33,"Bachmann"))</f>
        <v>0</v>
      </c>
      <c r="AB29" s="364">
        <f>SUM(COUNTIF('Plan MB'!$C32:$BE32,"B.-Schmitt")+COUNTIF('Plan WIW'!$C32:$AU32,"B.-Schmitt")+COUNTIF('Plan ET'!$E33:$BD33,"B.-Schmitt"))</f>
        <v>0</v>
      </c>
      <c r="AC29" s="364">
        <f>SUM(COUNTIF('Plan MB'!$C32:$BE32,"Blancke")+COUNTIF('Plan WIW'!$C32:$AU32,"Blancke")+COUNTIF('Plan ET'!$E33:$BD33,"Blancke"))</f>
        <v>0</v>
      </c>
      <c r="AD29" s="364">
        <f>SUM(COUNTIF('Plan MB'!$C32:$BE32,"Dechant")+COUNTIF('Plan WIW'!$C32:$AU32,"Dechant")+COUNTIF('Plan ET'!$E33:BD33,"Dechant"))</f>
        <v>0</v>
      </c>
      <c r="AE29" s="364">
        <f>SUM(COUNTIF('Plan MB'!$C32:$BE32,"Fischer")+COUNTIF('Plan WIW'!$C32:$AU32,"Fischer")+COUNTIF('Plan ET'!$E33:$BD33,"Fischer"))</f>
        <v>0</v>
      </c>
      <c r="AF29" s="364">
        <f>SUM(COUNTIF('Plan MB'!$C32:$BE32,"Gratz")+COUNTIF('Plan WIW'!$C32:$AU32,"Gratz")+COUNTIF('Plan ET'!$E33:$BD33,"Gratz"))</f>
        <v>0</v>
      </c>
      <c r="AG29" s="364">
        <f>SUM(COUNTIF('Plan MB'!$C32:$BE32,"Grünler")+COUNTIF('Plan WIW'!$C32:$AU32,"Grünler")+COUNTIF('Plan ET'!$E33:$BD33,"Grünler"))</f>
        <v>0</v>
      </c>
      <c r="AH29" s="364">
        <f>SUM(COUNTIF('Plan MB'!$C32:$BE32,"Heinemann")+COUNTIF('Plan WIW'!$C32:$AU32,"Heinemann")+COUNTIF('Plan ET'!$E33:$BD33,"Heinemann"))</f>
        <v>0</v>
      </c>
      <c r="AI29" s="364">
        <f>SUM(COUNTIF('Plan MB'!$C32:$BE32,"Kamprath")+COUNTIF('Plan WIW'!$C32:$AU32,"Kamprath")+COUNTIF('Plan ET'!$E33:$BD33,"Kamprath"))</f>
        <v>0</v>
      </c>
      <c r="AJ29" s="364">
        <f>SUM(COUNTIF('Plan MB'!$C32:$BE32,"Kelber")+COUNTIF('Plan WIW'!$C32:$AU32,"Kelber")+COUNTIF('Plan ET'!$E33:$BD33,"Kelber"))</f>
        <v>0</v>
      </c>
      <c r="AK29" s="364">
        <f>SUM(COUNTIF('Plan MB'!$C32:$BE32,"Michelfeit")+COUNTIF('Plan WIW'!$C32:$AU32,"Michelfeit")+COUNTIF('Plan ET'!$E33:$BD33,"Michelfeit"))</f>
        <v>0</v>
      </c>
      <c r="AL29" s="364">
        <f>SUM(COUNTIF('Plan MB'!$C32:$BE32,"Müller")+COUNTIF('Plan WIW'!$C32:$AU32,"Müller")+COUNTIF('Plan ET'!$E33:$BD33,"Müller"))</f>
        <v>0</v>
      </c>
      <c r="AM29" s="364">
        <f>SUM(COUNTIF('Plan MB'!$C32:$BE32,"Roppel")+COUNTIF('Plan WIW'!$C32:$AU32,"Roppel")+COUNTIF('Plan ET'!$E33:$BD33,"Roppel"))</f>
        <v>0</v>
      </c>
      <c r="AN29" s="364">
        <f>SUM(COUNTIF('Plan MB'!$C32:$BE32,"Rozek")+COUNTIF('Plan WIW'!$C32:$AU32,"Rozek")+COUNTIF('Plan ET'!$E33:$BD33,"Rozek"))</f>
        <v>0</v>
      </c>
      <c r="AO29" s="364">
        <f>SUM(COUNTIF('Plan MB'!$C32:$BE32,"Schäfer")+COUNTIF('Plan WIW'!$C32:$AU32,"Schäfer")+COUNTIF('Plan ET'!$E33:$BD33,"Schäfer"))</f>
        <v>0</v>
      </c>
      <c r="AP29" s="364">
        <f>SUM(COUNTIF('Plan MB'!$C32:$BE32,"Schulz")+COUNTIF('Plan WIW'!$C32:$AU32,"Schulz")+COUNTIF('Plan ET'!$E33:$BD33,"Schulz"))</f>
        <v>0</v>
      </c>
      <c r="AQ29" s="364">
        <f>SUM(COUNTIF('Plan MB'!$C32:$BE32,"Svoboda")+COUNTIF('Plan WIW'!$C32:$AU32,"Svoboda")+COUNTIF('Plan ET'!$E33:$BD33,"Svoboda"))</f>
        <v>0</v>
      </c>
      <c r="AR29" s="364"/>
      <c r="AS29" s="364">
        <f>SUM(COUNTIF('Plan MB'!$C32:$BE32,"Kretzer")+COUNTIF('Plan WIW'!$C32:$AU32,"Kretzer")+COUNTIF('Plan ET'!$E33:$BD33,"Kretzer"))</f>
        <v>0</v>
      </c>
      <c r="AT29" s="364">
        <f>SUM(COUNTIF('Plan MB'!$C32:$BE32,"Mensch-Schäfer")+COUNTIF('Plan WIW'!$C32:$AU32,"Mensch-Schäfer")+COUNTIF('Plan ET'!$E33:$BD33,"Mensch-Schäfer"))</f>
        <v>0</v>
      </c>
      <c r="AU29" s="364">
        <f>SUM(COUNTIF('Plan MB'!$C32:$BE32,"Schmidt")+COUNTIF('Plan WIW'!$C32:$AU32,"Schmidt")+COUNTIF('Plan ET'!$E33:$BD33,"Schmidt"))</f>
        <v>0</v>
      </c>
      <c r="AV29" s="372"/>
      <c r="AW29" s="372"/>
      <c r="AX29" s="372"/>
      <c r="AY29" s="373"/>
      <c r="AZ29" s="373">
        <f>SUM(COUNTIF('Plan MB'!$C32:$BE32,"Brenn")+COUNTIF('Plan WIW'!$C32:$AU32,"Brenn")+COUNTIF('Plan ET'!$E33:$BD33,"Brenn"))</f>
        <v>0</v>
      </c>
      <c r="BA29" s="373">
        <f>SUM(COUNTIF('Plan MB'!$C32:$BE32,"Jakobi")+COUNTIF('Plan WIW'!$C32:$AU32,"Jakobi")+COUNTIF('Plan ET'!$E33:$BD33,"Jakobi"))</f>
        <v>0</v>
      </c>
      <c r="BB29" s="373">
        <f>SUM(COUNTIF('Plan MB'!$C32:$BE32,"Krause")+COUNTIF('Plan WIW'!$C32:$AU32,"Krause")+COUNTIF('Plan ET'!$E33:$BD33,"Krause"))</f>
        <v>0</v>
      </c>
      <c r="BC29" s="373">
        <f>SUM(COUNTIF('Plan MB'!$C32:$BE32,"Margraf")+COUNTIF('Plan WIW'!$C32:$AU32,"Margraf")+COUNTIF('Plan ET'!$E33:$BD33,"Margraf"))</f>
        <v>0</v>
      </c>
      <c r="BD29" s="373">
        <f>SUM(COUNTIF('Plan MB'!$C32:$BE32,"Tischer")+COUNTIF('Plan WIW'!$C32:$AU32,"Tischer")+COUNTIF('Plan ET'!$E33:$BD33,"Tischer"))</f>
        <v>0</v>
      </c>
      <c r="BE29" s="369"/>
      <c r="BF29" s="373">
        <f>SUM(COUNTIF('Plan MB'!$C32:$BE32,"Bagchi")+COUNTIF('Plan WIW'!$C32:$AU32,"Bagchi")+COUNTIF('Plan ET'!$E33:$BD33,"Bagchi"))</f>
        <v>0</v>
      </c>
      <c r="BG29" s="373">
        <f>SUM(COUNTIF('Plan MB'!$C32:$BE32,"Fr.Gratz")+COUNTIF('Plan WIW'!$C32:$AU32,"Fr.Gratz")+COUNTIF('Plan ET'!$E33:$BD33,"Fr.Gratz"))</f>
        <v>0</v>
      </c>
      <c r="BH29" s="373">
        <f>SUM(COUNTIF('Plan MB'!$C32:$BE32,"Fr.Müller")+COUNTIF('Plan WIW'!$C32:$AU32,"Fr.Müller")+COUNTIF('Plan ET'!$E33:$BD33,"Fr.Müller"))</f>
        <v>0</v>
      </c>
      <c r="BI29" s="325"/>
    </row>
    <row r="30" spans="1:61" ht="12.75" customHeight="1">
      <c r="A30" s="1318"/>
      <c r="B30" s="1317"/>
      <c r="C30" s="364">
        <f>SUM(COUNTIF('Plan MB'!$C33:$BE33,"Braunschweig")+COUNTIF('Plan WIW'!$C33:$AU33,"Braunschweig")+COUNTIF('Plan ET'!$C34:$AX34,"Braunschweig"))</f>
        <v>0</v>
      </c>
      <c r="D30" s="364">
        <f>SUM(COUNTIF('Plan MB'!$C33:$BE33,"Behn")+COUNTIF('Plan WIW'!$C33:$AU33,"Behn")+COUNTIF('Plan ET'!$C34:$BP34,"Behn"))</f>
        <v>0</v>
      </c>
      <c r="E30" s="381">
        <f>SUM(COUNTIF('Plan MB'!$C33:$BE33,"Roth")+COUNTIF('Plan WIW'!$C33:$AU33,"Roth")+COUNTIF('Plan ET'!$C34:$BP34,"Roth"))</f>
        <v>0</v>
      </c>
      <c r="F30" s="364">
        <f>SUM(COUNTIF('Plan MB'!$C33:$BE33,"Beugel")+COUNTIF('Plan WIW'!$C33:$AU33,"Beugel")+COUNTIF('Plan ET'!$C34:$BP34,"Beugel"))</f>
        <v>0</v>
      </c>
      <c r="G30" s="364">
        <f>SUM(COUNTIF('Plan MB'!$C33:$BE33,"Christ")+COUNTIF('Plan WIW'!$C33:$AU33,"Christ")+COUNTIF('Plan ET'!$C34:$BP34,"Christ"))</f>
        <v>0</v>
      </c>
      <c r="H30" s="381">
        <f>SUM(COUNTIF('Plan MB'!$C33:$BE33,"Kolev")+COUNTIF('Plan WIW'!$C33:$AU33,"Kolev")+COUNTIF('Plan ET'!$C34:$BP34,"Kolev"))</f>
        <v>0</v>
      </c>
      <c r="I30" s="381">
        <f>SUM(COUNTIF('Plan MB'!$C33:$BE33,"C.Behn")+COUNTIF('Plan WIW'!$C33:$AU33,"C.Behn")+COUNTIF('Plan ET'!$C34:$BP34,"C.Behn"))</f>
        <v>0</v>
      </c>
      <c r="J30" s="364">
        <f>SUM(COUNTIF('Plan MB'!$C33:$BE33,"Dorner-Reisel")+COUNTIF('Plan WIW'!$C33:$AU33,"Dorner-Reisel")+COUNTIF('Plan ET'!$C34:$BP34,"Dorner-Reisel"))</f>
        <v>0</v>
      </c>
      <c r="K30" s="381">
        <f>SUM(COUNTIF('Plan MB'!$C33:$BE33,"Pietzsch")+COUNTIF('Plan WIW'!$C33:$AU33,"Pietzsch")+COUNTIF('Plan ET'!$C34:$BP34,"Pietzsch"))</f>
        <v>0</v>
      </c>
      <c r="L30" s="364">
        <f>SUM(COUNTIF('Plan MB'!$C33:$BE33,"Seul")+COUNTIF('Plan WIW'!$C33:$AU33,"Seul")+COUNTIF('Plan ET'!$C34:$BP34,"Seul"))</f>
        <v>0</v>
      </c>
      <c r="M30" s="364">
        <f>SUM(COUNTIF('Plan MB'!$C33:$BE33,"Raßbach")+COUNTIF('Plan WIW'!$C33:$AU33,"Raßbach")+COUNTIF('Plan ET'!$C34:$BP34,"Raßbach"))</f>
        <v>0</v>
      </c>
      <c r="N30" s="364">
        <f>SUM(COUNTIF('Plan MB'!$C33:$BE33,"Vogel")+COUNTIF('Plan WIW'!$C33:$AU33,"Vogel")+COUNTIF('Plan ET'!$C34:$BP34,"Vogel"))</f>
        <v>0</v>
      </c>
      <c r="O30" s="364">
        <f>SUM(COUNTIF('Plan MB'!$C33:$BE33,"Weidner")+COUNTIF('Plan WIW'!$C33:$AU33,"Weidner")+COUNTIF('Plan ET'!$C34:$BP34,"Weidner"))</f>
        <v>0</v>
      </c>
      <c r="P30" s="364">
        <f>SUM(COUNTIF('Plan MB'!$C33:$BE33,"Schreiber")+COUNTIF('Plan WIW'!$C33:$AU33,"Schreiber")+COUNTIF('Plan ET'!$C34:$BP34,"Schreiber"))</f>
        <v>0</v>
      </c>
      <c r="Q30" s="381">
        <f>SUM(COUNTIF('Plan MB'!$C33:$BE33,"SM9")+COUNTIF('Plan WIW'!$C33:$AU33,"SM9")+COUNTIF('Plan ET'!$C34:$BP34,"SM9"))</f>
        <v>0</v>
      </c>
      <c r="R30" s="381">
        <f>SUM(COUNTIF('Plan MB'!$C33:$BE33,"Löser")+COUNTIF('Plan WIW'!$C33:$AU33,"Löser")+COUNTIF('Plan ET'!$C34:$BP34,"Löser"))</f>
        <v>0</v>
      </c>
      <c r="S30" s="381">
        <f>SUM(COUNTIF('Plan MB'!$C33:$BE33,"Römhild")+COUNTIF('Plan WIW'!$C33:$AU33,"Römhild")+COUNTIF('Plan ET'!$C34:$BD34,"Römhild"))</f>
        <v>0</v>
      </c>
      <c r="T30" s="364">
        <f>SUM(COUNTIF('Plan MB'!$C33:$BE33,"Kny")+COUNTIF('Plan WIW'!$C33:$AU33,"Kny")+COUNTIF('Plan ET'!$C34:$BD34,"Kny"))</f>
        <v>0</v>
      </c>
      <c r="U30" s="364">
        <f>SUM(COUNTIF('Plan MB'!$C33:$BE33,"Schrodt")+COUNTIF('Plan WIW'!$C33:$AU33,"Schrodt")+COUNTIF('Plan ET'!$C34:$BD34,"Schrodt"))</f>
        <v>0</v>
      </c>
      <c r="V30" s="364">
        <f>SUM(COUNTIF('Plan MB'!$C33:$BE33,"Albrecht")+COUNTIF('Plan WIW'!$C33:$AU33,"Albrecht")+COUNTIF('Plan ET'!$C34:$BD34,"Albrecht"))</f>
        <v>0</v>
      </c>
      <c r="W30" s="364">
        <f>SUM(COUNTIF('Plan MB'!$C33:$BE33,"Hornaff")+COUNTIF('Plan WIW'!$C33:$AU33,"Hornaff")+COUNTIF('Plan ET'!$C34:$BD34,"Hornaff"))</f>
        <v>0</v>
      </c>
      <c r="X30" s="364">
        <f>SUM(COUNTIF('Plan MB'!$C33:$BE33,"Wahrenberg")+COUNTIF('Plan WIW'!$C33:$AU33,"Wahrenberg")+COUNTIF('Plan ET'!E34:BD34,"Wahrenberg"))</f>
        <v>0</v>
      </c>
      <c r="Y30" s="364">
        <f>SUM(COUNTIF('Plan MB'!$C33:$BE33,"Orf")+COUNTIF('Plan WIW'!$C33:$AU33,"Orf")+COUNTIF('Plan ET'!F34:BE34,"Orf"))</f>
        <v>0</v>
      </c>
      <c r="Z30" s="324"/>
      <c r="AA30" s="364">
        <f>SUM(COUNTIF('Plan MB'!$C33:$BE33,"Bachmann")+COUNTIF('Plan WIW'!$C33:$AU33,"Bachmann")+COUNTIF('Plan ET'!$E34:$BD34,"Bachmann"))</f>
        <v>0</v>
      </c>
      <c r="AB30" s="364">
        <f>SUM(COUNTIF('Plan MB'!$C33:$BE33,"B.-Schmitt")+COUNTIF('Plan WIW'!$C33:$AU33,"B.-Schmitt")+COUNTIF('Plan ET'!$E34:$BD34,"B.-Schmitt"))</f>
        <v>0</v>
      </c>
      <c r="AC30" s="364">
        <f>SUM(COUNTIF('Plan MB'!$C33:$BE33,"Blancke")+COUNTIF('Plan WIW'!$C33:$AU33,"Blancke")+COUNTIF('Plan ET'!$E34:$BD34,"Blancke"))</f>
        <v>0</v>
      </c>
      <c r="AD30" s="364">
        <f>SUM(COUNTIF('Plan MB'!$C33:$BE33,"Dechant")+COUNTIF('Plan WIW'!$C33:$AU33,"Dechant")+COUNTIF('Plan ET'!$E34:BD34,"Dechant"))</f>
        <v>0</v>
      </c>
      <c r="AE30" s="364">
        <f>SUM(COUNTIF('Plan MB'!$C33:$BE33,"Fischer")+COUNTIF('Plan WIW'!$C33:$AU33,"Fischer")+COUNTIF('Plan ET'!$E34:$BD34,"Fischer"))</f>
        <v>0</v>
      </c>
      <c r="AF30" s="364">
        <f>SUM(COUNTIF('Plan MB'!$C33:$BE33,"Gratz")+COUNTIF('Plan WIW'!$C33:$AU33,"Gratz")+COUNTIF('Plan ET'!$E34:$BD34,"Gratz"))</f>
        <v>0</v>
      </c>
      <c r="AG30" s="364">
        <f>SUM(COUNTIF('Plan MB'!$C33:$BE33,"Grünler")+COUNTIF('Plan WIW'!$C33:$AU33,"Grünler")+COUNTIF('Plan ET'!$E34:$BD34,"Grünler"))</f>
        <v>0</v>
      </c>
      <c r="AH30" s="364">
        <f>SUM(COUNTIF('Plan MB'!$C33:$BE33,"Heinemann")+COUNTIF('Plan WIW'!$C33:$AU33,"Heinemann")+COUNTIF('Plan ET'!$E34:$BD34,"Heinemann"))</f>
        <v>0</v>
      </c>
      <c r="AI30" s="364">
        <f>SUM(COUNTIF('Plan MB'!$C33:$BE33,"Kamprath")+COUNTIF('Plan WIW'!$C33:$AU33,"Kamprath")+COUNTIF('Plan ET'!$E34:$BD34,"Kamprath"))</f>
        <v>0</v>
      </c>
      <c r="AJ30" s="364">
        <f>SUM(COUNTIF('Plan MB'!$C33:$BE33,"Kelber")+COUNTIF('Plan WIW'!$C33:$AU33,"Kelber")+COUNTIF('Plan ET'!$E34:$BD34,"Kelber"))</f>
        <v>0</v>
      </c>
      <c r="AK30" s="364">
        <f>SUM(COUNTIF('Plan MB'!$C33:$BE33,"Michelfeit")+COUNTIF('Plan WIW'!$C33:$AU33,"Michelfeit")+COUNTIF('Plan ET'!$E34:$BD34,"Michelfeit"))</f>
        <v>0</v>
      </c>
      <c r="AL30" s="364">
        <f>SUM(COUNTIF('Plan MB'!$C33:$BE33,"Müller")+COUNTIF('Plan WIW'!$C33:$AU33,"Müller")+COUNTIF('Plan ET'!$E34:$BD34,"Müller"))</f>
        <v>0</v>
      </c>
      <c r="AM30" s="364">
        <f>SUM(COUNTIF('Plan MB'!$C33:$BE33,"Roppel")+COUNTIF('Plan WIW'!$C33:$AU33,"Roppel")+COUNTIF('Plan ET'!$E34:$BD34,"Roppel"))</f>
        <v>0</v>
      </c>
      <c r="AN30" s="364">
        <f>SUM(COUNTIF('Plan MB'!$C33:$BE33,"Rozek")+COUNTIF('Plan WIW'!$C33:$AU33,"Rozek")+COUNTIF('Plan ET'!$E34:$BD34,"Rozek"))</f>
        <v>0</v>
      </c>
      <c r="AO30" s="364">
        <f>SUM(COUNTIF('Plan MB'!$C33:$BE33,"Schäfer")+COUNTIF('Plan WIW'!$C33:$AU33,"Schäfer")+COUNTIF('Plan ET'!$E34:$BD34,"Schäfer"))</f>
        <v>0</v>
      </c>
      <c r="AP30" s="364">
        <f>SUM(COUNTIF('Plan MB'!$C33:$BE33,"Schulz")+COUNTIF('Plan WIW'!$C33:$AU33,"Schulz")+COUNTIF('Plan ET'!$E34:$BD34,"Schulz"))</f>
        <v>0</v>
      </c>
      <c r="AQ30" s="364">
        <f>SUM(COUNTIF('Plan MB'!$C33:$BE33,"Svoboda")+COUNTIF('Plan WIW'!$C33:$AU33,"Svoboda")+COUNTIF('Plan ET'!$E34:$BD34,"Svoboda"))</f>
        <v>0</v>
      </c>
      <c r="AR30" s="364"/>
      <c r="AS30" s="364">
        <f>SUM(COUNTIF('Plan MB'!$C33:$BE33,"Kretzer")+COUNTIF('Plan WIW'!$C33:$AU33,"Kretzer")+COUNTIF('Plan ET'!$E34:$BD34,"Kretzer"))</f>
        <v>0</v>
      </c>
      <c r="AT30" s="364">
        <f>SUM(COUNTIF('Plan MB'!$C33:$BE33,"Mensch-Schäfer")+COUNTIF('Plan WIW'!$C33:$AU33,"Mensch-Schäfer")+COUNTIF('Plan ET'!$E34:$BD34,"Mensch-Schäfer"))</f>
        <v>0</v>
      </c>
      <c r="AU30" s="364">
        <f>SUM(COUNTIF('Plan MB'!$C33:$BE33,"Schmidt")+COUNTIF('Plan WIW'!$C33:$AU33,"Schmidt")+COUNTIF('Plan ET'!$E34:$BD34,"Schmidt"))</f>
        <v>0</v>
      </c>
      <c r="AV30" s="372"/>
      <c r="AW30" s="372"/>
      <c r="AX30" s="372"/>
      <c r="AY30" s="373"/>
      <c r="AZ30" s="373">
        <f>SUM(COUNTIF('Plan MB'!$C33:$BE33,"Brenn")+COUNTIF('Plan WIW'!$C33:$AU33,"Brenn")+COUNTIF('Plan ET'!$E34:$BD34,"Brenn"))</f>
        <v>0</v>
      </c>
      <c r="BA30" s="373">
        <f>SUM(COUNTIF('Plan MB'!$C33:$BE33,"Jakobi")+COUNTIF('Plan WIW'!$C33:$AU33,"Jakobi")+COUNTIF('Plan ET'!$E34:$BD34,"Jakobi"))</f>
        <v>0</v>
      </c>
      <c r="BB30" s="373">
        <f>SUM(COUNTIF('Plan MB'!$C33:$BE33,"Krause")+COUNTIF('Plan WIW'!$C33:$AU33,"Krause")+COUNTIF('Plan ET'!$E34:$BD34,"Krause"))</f>
        <v>0</v>
      </c>
      <c r="BC30" s="373">
        <f>SUM(COUNTIF('Plan MB'!$C33:$BE33,"Margraf")+COUNTIF('Plan WIW'!$C33:$AU33,"Margraf")+COUNTIF('Plan ET'!$E34:$BD34,"Margraf"))</f>
        <v>0</v>
      </c>
      <c r="BD30" s="373">
        <f>SUM(COUNTIF('Plan MB'!$C33:$BE33,"Tischer")+COUNTIF('Plan WIW'!$C33:$AU33,"Tischer")+COUNTIF('Plan ET'!$E34:$BD34,"Tischer"))</f>
        <v>0</v>
      </c>
      <c r="BE30" s="369"/>
      <c r="BF30" s="373">
        <f>SUM(COUNTIF('Plan MB'!$C33:$BE33,"Bagchi")+COUNTIF('Plan WIW'!$C33:$AU33,"Bagchi")+COUNTIF('Plan ET'!$E34:$BD34,"Bagchi"))</f>
        <v>0</v>
      </c>
      <c r="BG30" s="373">
        <f>SUM(COUNTIF('Plan MB'!$C33:$BE33,"Fr.Gratz")+COUNTIF('Plan WIW'!$C33:$AU33,"Fr.Gratz")+COUNTIF('Plan ET'!$E34:$BD34,"Fr.Gratz"))</f>
        <v>0</v>
      </c>
      <c r="BH30" s="373">
        <f>SUM(COUNTIF('Plan MB'!$C33:$BE33,"Fr.Müller")+COUNTIF('Plan WIW'!$C33:$AU33,"Fr.Müller")+COUNTIF('Plan ET'!$E34:$BD34,"Fr.Müller"))</f>
        <v>0</v>
      </c>
      <c r="BI30" s="325"/>
    </row>
    <row r="31" spans="1:61" ht="12.75" customHeight="1">
      <c r="A31" s="1318"/>
      <c r="B31" s="1317"/>
      <c r="C31" s="364">
        <f>SUM(COUNTIF('Plan MB'!$C34:$BE34,"Braunschweig")+COUNTIF('Plan WIW'!$C34:$AU34,"Braunschweig")+COUNTIF('Plan ET'!$C35:$AX35,"Braunschweig"))</f>
        <v>0</v>
      </c>
      <c r="D31" s="364">
        <f>SUM(COUNTIF('Plan MB'!$C34:$BE34,"Behn")+COUNTIF('Plan WIW'!$C34:$AU34,"Behn")+COUNTIF('Plan ET'!$C35:$BP35,"Behn"))</f>
        <v>0</v>
      </c>
      <c r="E31" s="381">
        <f>SUM(COUNTIF('Plan MB'!$C34:$BE34,"Roth")+COUNTIF('Plan WIW'!$C34:$AU34,"Roth")+COUNTIF('Plan ET'!$C35:$BP35,"Roth"))</f>
        <v>0</v>
      </c>
      <c r="F31" s="364">
        <f>SUM(COUNTIF('Plan MB'!$C34:$BE34,"Beugel")+COUNTIF('Plan WIW'!$C34:$AU34,"Beugel")+COUNTIF('Plan ET'!$C35:$BP35,"Beugel"))</f>
        <v>0</v>
      </c>
      <c r="G31" s="364">
        <f>SUM(COUNTIF('Plan MB'!$C34:$BE34,"Christ")+COUNTIF('Plan WIW'!$C34:$AU34,"Christ")+COUNTIF('Plan ET'!$C35:$BP35,"Christ"))</f>
        <v>0</v>
      </c>
      <c r="H31" s="381">
        <f>SUM(COUNTIF('Plan MB'!$C34:$BE34,"Kolev")+COUNTIF('Plan WIW'!$C34:$AU34,"Kolev")+COUNTIF('Plan ET'!$C35:$BP35,"Kolev"))</f>
        <v>0</v>
      </c>
      <c r="I31" s="381">
        <f>SUM(COUNTIF('Plan MB'!$C34:$BE34,"C.Behn")+COUNTIF('Plan WIW'!$C34:$AU34,"C.Behn")+COUNTIF('Plan ET'!$C35:$BP35,"C.Behn"))</f>
        <v>0</v>
      </c>
      <c r="J31" s="364">
        <f>SUM(COUNTIF('Plan MB'!$C34:$BE34,"Dorner-Reisel")+COUNTIF('Plan WIW'!$C34:$AU34,"Dorner-Reisel")+COUNTIF('Plan ET'!$C35:$BP35,"Dorner-Reisel"))</f>
        <v>0</v>
      </c>
      <c r="K31" s="381">
        <f>SUM(COUNTIF('Plan MB'!$C34:$BE34,"Pietzsch")+COUNTIF('Plan WIW'!$C34:$AU34,"Pietzsch")+COUNTIF('Plan ET'!$C35:$BP35,"Pietzsch"))</f>
        <v>0</v>
      </c>
      <c r="L31" s="364">
        <f>SUM(COUNTIF('Plan MB'!$C34:$BE34,"Seul")+COUNTIF('Plan WIW'!$C34:$AU34,"Seul")+COUNTIF('Plan ET'!$C35:$BP35,"Seul"))</f>
        <v>0</v>
      </c>
      <c r="M31" s="364">
        <f>SUM(COUNTIF('Plan MB'!$C34:$BE34,"Raßbach")+COUNTIF('Plan WIW'!$C34:$AU34,"Raßbach")+COUNTIF('Plan ET'!$C35:$BP35,"Raßbach"))</f>
        <v>0</v>
      </c>
      <c r="N31" s="364">
        <f>SUM(COUNTIF('Plan MB'!$C34:$BE34,"Vogel")+COUNTIF('Plan WIW'!$C34:$AU34,"Vogel")+COUNTIF('Plan ET'!$C35:$BP35,"Vogel"))</f>
        <v>0</v>
      </c>
      <c r="O31" s="364">
        <f>SUM(COUNTIF('Plan MB'!$C34:$BE34,"Weidner")+COUNTIF('Plan WIW'!$C34:$AU34,"Weidner")+COUNTIF('Plan ET'!$C35:$BP35,"Weidner"))</f>
        <v>0</v>
      </c>
      <c r="P31" s="364">
        <f>SUM(COUNTIF('Plan MB'!$C34:$BE34,"Schreiber")+COUNTIF('Plan WIW'!$C34:$AU34,"Schreiber")+COUNTIF('Plan ET'!$C35:$BP35,"Schreiber"))</f>
        <v>0</v>
      </c>
      <c r="Q31" s="381">
        <f>SUM(COUNTIF('Plan MB'!$C34:$BE34,"SM9")+COUNTIF('Plan WIW'!$C34:$AU34,"SM9")+COUNTIF('Plan ET'!$C35:$BP35,"SM9"))</f>
        <v>0</v>
      </c>
      <c r="R31" s="381">
        <f>SUM(COUNTIF('Plan MB'!$C34:$BE34,"Löser")+COUNTIF('Plan WIW'!$C34:$AU34,"Löser")+COUNTIF('Plan ET'!$C35:$BP35,"Löser"))</f>
        <v>0</v>
      </c>
      <c r="S31" s="381">
        <f>SUM(COUNTIF('Plan MB'!$C34:$BE34,"Römhild")+COUNTIF('Plan WIW'!$C34:$AU34,"Römhild")+COUNTIF('Plan ET'!$C35:$BD35,"Römhild"))</f>
        <v>0</v>
      </c>
      <c r="T31" s="364">
        <f>SUM(COUNTIF('Plan MB'!$C34:$BE34,"Kny")+COUNTIF('Plan WIW'!$C34:$AU34,"Kny")+COUNTIF('Plan ET'!$C35:$BD35,"Kny"))</f>
        <v>0</v>
      </c>
      <c r="U31" s="364">
        <f>SUM(COUNTIF('Plan MB'!$C34:$BE34,"Schrodt")+COUNTIF('Plan WIW'!$C34:$AU34,"Schrodt")+COUNTIF('Plan ET'!$C35:$BD35,"Schrodt"))</f>
        <v>0</v>
      </c>
      <c r="V31" s="364">
        <f>SUM(COUNTIF('Plan MB'!$C34:$BE34,"Albrecht")+COUNTIF('Plan WIW'!$C34:$AU34,"Albrecht")+COUNTIF('Plan ET'!$C35:$BD35,"Albrecht"))</f>
        <v>0</v>
      </c>
      <c r="W31" s="364">
        <f>SUM(COUNTIF('Plan MB'!$C34:$BE34,"Hornaff")+COUNTIF('Plan WIW'!$C34:$AU34,"Hornaff")+COUNTIF('Plan ET'!$C35:$BD35,"Hornaff"))</f>
        <v>0</v>
      </c>
      <c r="X31" s="364">
        <f>SUM(COUNTIF('Plan MB'!$C34:$BE34,"Wahrenberg")+COUNTIF('Plan WIW'!$C34:$AU34,"Wahrenberg")+COUNTIF('Plan ET'!E35:BD35,"Wahrenberg"))</f>
        <v>0</v>
      </c>
      <c r="Y31" s="364">
        <f>SUM(COUNTIF('Plan MB'!$C34:$BE34,"Orf")+COUNTIF('Plan WIW'!$C34:$AU34,"Orf")+COUNTIF('Plan ET'!F35:BE35,"Orf"))</f>
        <v>0</v>
      </c>
      <c r="Z31" s="324"/>
      <c r="AA31" s="364">
        <f>SUM(COUNTIF('Plan MB'!$C34:$BE34,"Bachmann")+COUNTIF('Plan WIW'!$C34:$AU34,"Bachmann")+COUNTIF('Plan ET'!$E35:$BD35,"Bachmann"))</f>
        <v>0</v>
      </c>
      <c r="AB31" s="364">
        <f>SUM(COUNTIF('Plan MB'!$C34:$BE34,"B.-Schmitt")+COUNTIF('Plan WIW'!$C34:$AU34,"B.-Schmitt")+COUNTIF('Plan ET'!$E35:$BD35,"B.-Schmitt"))</f>
        <v>0</v>
      </c>
      <c r="AC31" s="364">
        <f>SUM(COUNTIF('Plan MB'!$C34:$BE34,"Blancke")+COUNTIF('Plan WIW'!$C34:$AU34,"Blancke")+COUNTIF('Plan ET'!$E35:$BD35,"Blancke"))</f>
        <v>0</v>
      </c>
      <c r="AD31" s="364">
        <f>SUM(COUNTIF('Plan MB'!$C34:$BE34,"Dechant")+COUNTIF('Plan WIW'!$C34:$AU34,"Dechant")+COUNTIF('Plan ET'!$E35:BD35,"Dechant"))</f>
        <v>0</v>
      </c>
      <c r="AE31" s="364">
        <f>SUM(COUNTIF('Plan MB'!$C34:$BE34,"Fischer")+COUNTIF('Plan WIW'!$C34:$AU34,"Fischer")+COUNTIF('Plan ET'!$E35:$BD35,"Fischer"))</f>
        <v>0</v>
      </c>
      <c r="AF31" s="364">
        <f>SUM(COUNTIF('Plan MB'!$C34:$BE34,"Gratz")+COUNTIF('Plan WIW'!$C34:$AU34,"Gratz")+COUNTIF('Plan ET'!$E35:$BD35,"Gratz"))</f>
        <v>0</v>
      </c>
      <c r="AG31" s="364">
        <f>SUM(COUNTIF('Plan MB'!$C34:$BE34,"Grünler")+COUNTIF('Plan WIW'!$C34:$AU34,"Grünler")+COUNTIF('Plan ET'!$E35:$BD35,"Grünler"))</f>
        <v>0</v>
      </c>
      <c r="AH31" s="364">
        <f>SUM(COUNTIF('Plan MB'!$C34:$BE34,"Heinemann")+COUNTIF('Plan WIW'!$C34:$AU34,"Heinemann")+COUNTIF('Plan ET'!$E35:$BD35,"Heinemann"))</f>
        <v>0</v>
      </c>
      <c r="AI31" s="364">
        <f>SUM(COUNTIF('Plan MB'!$C34:$BE34,"Kamprath")+COUNTIF('Plan WIW'!$C34:$AU34,"Kamprath")+COUNTIF('Plan ET'!$E35:$BD35,"Kamprath"))</f>
        <v>0</v>
      </c>
      <c r="AJ31" s="364">
        <f>SUM(COUNTIF('Plan MB'!$C34:$BE34,"Kelber")+COUNTIF('Plan WIW'!$C34:$AU34,"Kelber")+COUNTIF('Plan ET'!$E35:$BD35,"Kelber"))</f>
        <v>0</v>
      </c>
      <c r="AK31" s="364">
        <f>SUM(COUNTIF('Plan MB'!$C34:$BE34,"Michelfeit")+COUNTIF('Plan WIW'!$C34:$AU34,"Michelfeit")+COUNTIF('Plan ET'!$E35:$BD35,"Michelfeit"))</f>
        <v>0</v>
      </c>
      <c r="AL31" s="364">
        <f>SUM(COUNTIF('Plan MB'!$C34:$BE34,"Müller")+COUNTIF('Plan WIW'!$C34:$AU34,"Müller")+COUNTIF('Plan ET'!$E35:$BD35,"Müller"))</f>
        <v>0</v>
      </c>
      <c r="AM31" s="364">
        <f>SUM(COUNTIF('Plan MB'!$C34:$BE34,"Roppel")+COUNTIF('Plan WIW'!$C34:$AU34,"Roppel")+COUNTIF('Plan ET'!$E35:$BD35,"Roppel"))</f>
        <v>0</v>
      </c>
      <c r="AN31" s="364">
        <f>SUM(COUNTIF('Plan MB'!$C34:$BE34,"Rozek")+COUNTIF('Plan WIW'!$C34:$AU34,"Rozek")+COUNTIF('Plan ET'!$E35:$BD35,"Rozek"))</f>
        <v>0</v>
      </c>
      <c r="AO31" s="364">
        <f>SUM(COUNTIF('Plan MB'!$C34:$BE34,"Schäfer")+COUNTIF('Plan WIW'!$C34:$AU34,"Schäfer")+COUNTIF('Plan ET'!$E35:$BD35,"Schäfer"))</f>
        <v>0</v>
      </c>
      <c r="AP31" s="364">
        <f>SUM(COUNTIF('Plan MB'!$C34:$BE34,"Schulz")+COUNTIF('Plan WIW'!$C34:$AU34,"Schulz")+COUNTIF('Plan ET'!$E35:$BD35,"Schulz"))</f>
        <v>0</v>
      </c>
      <c r="AQ31" s="364">
        <f>SUM(COUNTIF('Plan MB'!$C34:$BE34,"Svoboda")+COUNTIF('Plan WIW'!$C34:$AU34,"Svoboda")+COUNTIF('Plan ET'!$E35:$BD35,"Svoboda"))</f>
        <v>0</v>
      </c>
      <c r="AR31" s="364"/>
      <c r="AS31" s="364">
        <f>SUM(COUNTIF('Plan MB'!$C34:$BE34,"Kretzer")+COUNTIF('Plan WIW'!$C34:$AU34,"Kretzer")+COUNTIF('Plan ET'!$E35:$BD35,"Kretzer"))</f>
        <v>0</v>
      </c>
      <c r="AT31" s="364">
        <f>SUM(COUNTIF('Plan MB'!$C34:$BE34,"Mensch-Schäfer")+COUNTIF('Plan WIW'!$C34:$AU34,"Mensch-Schäfer")+COUNTIF('Plan ET'!$E35:$BD35,"Mensch-Schäfer"))</f>
        <v>0</v>
      </c>
      <c r="AU31" s="364">
        <f>SUM(COUNTIF('Plan MB'!$C34:$BE34,"Schmidt")+COUNTIF('Plan WIW'!$C34:$AU34,"Schmidt")+COUNTIF('Plan ET'!$E35:$BD35,"Schmidt"))</f>
        <v>0</v>
      </c>
      <c r="AV31" s="372"/>
      <c r="AW31" s="372"/>
      <c r="AX31" s="372"/>
      <c r="AY31" s="373"/>
      <c r="AZ31" s="373">
        <f>SUM(COUNTIF('Plan MB'!$C34:$BE34,"Brenn")+COUNTIF('Plan WIW'!$C34:$AU34,"Brenn")+COUNTIF('Plan ET'!$E35:$BD35,"Brenn"))</f>
        <v>0</v>
      </c>
      <c r="BA31" s="373">
        <f>SUM(COUNTIF('Plan MB'!$C34:$BE34,"Jakobi")+COUNTIF('Plan WIW'!$C34:$AU34,"Jakobi")+COUNTIF('Plan ET'!$E35:$BD35,"Jakobi"))</f>
        <v>0</v>
      </c>
      <c r="BB31" s="373">
        <f>SUM(COUNTIF('Plan MB'!$C34:$BE34,"Krause")+COUNTIF('Plan WIW'!$C34:$AU34,"Krause")+COUNTIF('Plan ET'!$E35:$BD35,"Krause"))</f>
        <v>0</v>
      </c>
      <c r="BC31" s="373">
        <f>SUM(COUNTIF('Plan MB'!$C34:$BE34,"Margraf")+COUNTIF('Plan WIW'!$C34:$AU34,"Margraf")+COUNTIF('Plan ET'!$E35:$BD35,"Margraf"))</f>
        <v>0</v>
      </c>
      <c r="BD31" s="373">
        <f>SUM(COUNTIF('Plan MB'!$C34:$BE34,"Tischer")+COUNTIF('Plan WIW'!$C34:$AU34,"Tischer")+COUNTIF('Plan ET'!$E35:$BD35,"Tischer"))</f>
        <v>0</v>
      </c>
      <c r="BE31" s="369"/>
      <c r="BF31" s="373">
        <f>SUM(COUNTIF('Plan MB'!$C34:$BE34,"Bagchi")+COUNTIF('Plan WIW'!$C34:$AU34,"Bagchi")+COUNTIF('Plan ET'!$E35:$BD35,"Bagchi"))</f>
        <v>0</v>
      </c>
      <c r="BG31" s="373">
        <f>SUM(COUNTIF('Plan MB'!$C34:$BE34,"Fr.Gratz")+COUNTIF('Plan WIW'!$C34:$AU34,"Fr.Gratz")+COUNTIF('Plan ET'!$E35:$BD35,"Fr.Gratz"))</f>
        <v>0</v>
      </c>
      <c r="BH31" s="373">
        <f>SUM(COUNTIF('Plan MB'!$C34:$BE34,"Fr.Müller")+COUNTIF('Plan WIW'!$C34:$AU34,"Fr.Müller")+COUNTIF('Plan ET'!$E35:$BD35,"Fr.Müller"))</f>
        <v>0</v>
      </c>
      <c r="BI31" s="325"/>
    </row>
    <row r="32" spans="1:61" ht="14">
      <c r="A32" s="374"/>
      <c r="B32" s="375"/>
      <c r="C32" s="324">
        <f>SUM(COUNTIF('Plan MB'!$C35:$BE35,"Braunschweig")+COUNTIF('Plan WIW'!$C35:$AU35,"Braunschweig")+COUNTIF('Plan ET'!$C36:$AX36,"Braunschweig"))</f>
        <v>0</v>
      </c>
      <c r="D32" s="324">
        <f>SUM(COUNTIF('Plan MB'!$C35:$BE35,"Behn")+COUNTIF('Plan WIW'!$C35:$AU35,"Behn")+COUNTIF('Plan ET'!$C36:$BP36,"Behn"))</f>
        <v>0</v>
      </c>
      <c r="E32" s="324">
        <f>SUM(COUNTIF('Plan MB'!$C35:$BE35,"Roth")+COUNTIF('Plan WIW'!$C35:$AU35,"Roth")+COUNTIF('Plan ET'!$C36:$BP36,"Roth"))</f>
        <v>0</v>
      </c>
      <c r="F32" s="324">
        <f>SUM(COUNTIF('Plan MB'!$C35:$BE35,"Beugel")+COUNTIF('Plan WIW'!$C35:$AU35,"Beugel")+COUNTIF('Plan ET'!$C36:$BP36,"Beugel"))</f>
        <v>0</v>
      </c>
      <c r="G32" s="324">
        <f>SUM(COUNTIF('Plan MB'!$C35:$BE35,"Christ")+COUNTIF('Plan WIW'!$C35:$AU35,"Christ")+COUNTIF('Plan ET'!$C36:$BP36,"Christ"))</f>
        <v>0</v>
      </c>
      <c r="H32" s="324">
        <f>SUM(COUNTIF('Plan MB'!$C35:$BE35,"Kolev")+COUNTIF('Plan WIW'!$C35:$AU35,"Kolev")+COUNTIF('Plan ET'!$C36:$BP36,"Kolev"))</f>
        <v>0</v>
      </c>
      <c r="I32" s="324">
        <f>SUM(COUNTIF('Plan MB'!$C35:$BE35,"C.Behn")+COUNTIF('Plan WIW'!$C35:$AU35,"C.Behn")+COUNTIF('Plan ET'!$C36:$BP36,"C.Behn"))</f>
        <v>0</v>
      </c>
      <c r="J32" s="324">
        <f>SUM(COUNTIF('Plan MB'!$C35:$BE35,"Dorner-Reisel")+COUNTIF('Plan WIW'!$C35:$AU35,"Dorner-Reisel")+COUNTIF('Plan ET'!$C36:$BP36,"Dorner-Reisel"))</f>
        <v>0</v>
      </c>
      <c r="K32" s="324">
        <f>SUM(COUNTIF('Plan MB'!$C35:$BE35,"Pietzsch")+COUNTIF('Plan WIW'!$C35:$AU35,"Pietzsch")+COUNTIF('Plan ET'!$C36:$BP36,"Pietzsch"))</f>
        <v>0</v>
      </c>
      <c r="L32" s="324">
        <f>SUM(COUNTIF('Plan MB'!$C35:$BE35,"Seul")+COUNTIF('Plan WIW'!$C35:$AU35,"Seul")+COUNTIF('Plan ET'!$C36:$BP36,"Seul"))</f>
        <v>0</v>
      </c>
      <c r="M32" s="324">
        <f>SUM(COUNTIF('Plan MB'!$C35:$BE35,"Raßbach")+COUNTIF('Plan WIW'!$C35:$AU35,"Raßbach")+COUNTIF('Plan ET'!$C36:$BP36,"Raßbach"))</f>
        <v>0</v>
      </c>
      <c r="N32" s="324">
        <f>SUM(COUNTIF('Plan MB'!$C35:$BE35,"Vogel")+COUNTIF('Plan WIW'!$C35:$AU35,"Vogel")+COUNTIF('Plan ET'!$C36:$BP36,"Vogel"))</f>
        <v>0</v>
      </c>
      <c r="O32" s="324">
        <f>SUM(COUNTIF('Plan MB'!$C35:$BE35,"Weidner")+COUNTIF('Plan WIW'!$C35:$AU35,"Weidner")+COUNTIF('Plan ET'!$C36:$BP36,"Weidner"))</f>
        <v>0</v>
      </c>
      <c r="P32" s="324">
        <f>SUM(COUNTIF('Plan MB'!$C35:$BE35,"Schreiber")+COUNTIF('Plan WIW'!$C35:$AU35,"Schreiber")+COUNTIF('Plan ET'!$C36:$BP36,"Schreiber"))</f>
        <v>0</v>
      </c>
      <c r="Q32" s="324">
        <f>SUM(COUNTIF('Plan MB'!$C35:$BE35,"SM9")+COUNTIF('Plan WIW'!$C35:$AU35,"SM9")+COUNTIF('Plan ET'!$C36:$BP36,"SM9"))</f>
        <v>0</v>
      </c>
      <c r="R32" s="324">
        <f>SUM(COUNTIF('Plan MB'!$C35:$BE35,"Löser")+COUNTIF('Plan WIW'!$C35:$AU35,"Löser")+COUNTIF('Plan ET'!$C36:$BP36,"Löser"))</f>
        <v>0</v>
      </c>
      <c r="S32" s="324">
        <f>SUM(COUNTIF('Plan MB'!$C35:$BE35,"Römhild")+COUNTIF('Plan WIW'!$C35:$AU35,"Römhild")+COUNTIF('Plan ET'!$C36:$BD36,"Römhild"))</f>
        <v>0</v>
      </c>
      <c r="T32" s="324">
        <f>SUM(COUNTIF('Plan MB'!$C35:$BE35,"Kny")+COUNTIF('Plan WIW'!$C35:$AU35,"Kny")+COUNTIF('Plan ET'!$C36:$BD36,"Kny"))</f>
        <v>0</v>
      </c>
      <c r="U32" s="324">
        <f>SUM(COUNTIF('Plan MB'!$C35:$BE35,"Schrodt")+COUNTIF('Plan WIW'!$C35:$AU35,"Schrodt")+COUNTIF('Plan ET'!$C36:$BD36,"Schrodt"))</f>
        <v>0</v>
      </c>
      <c r="V32" s="324">
        <f>SUM(COUNTIF('Plan MB'!$C35:$BE35,"Albrecht")+COUNTIF('Plan WIW'!$C35:$AU35,"Albrecht")+COUNTIF('Plan ET'!$C36:$BD36,"Albrecht"))</f>
        <v>0</v>
      </c>
      <c r="W32" s="324">
        <f>SUM(COUNTIF('Plan MB'!$C35:$BE35,"Hornaff")+COUNTIF('Plan WIW'!$C35:$AU35,"Hornaff")+COUNTIF('Plan ET'!$C36:$BD36,"Hornaff"))</f>
        <v>0</v>
      </c>
      <c r="X32" s="324">
        <f>SUM(COUNTIF('Plan MB'!$C35:$BE35,"Wahrenberg")+COUNTIF('Plan WIW'!$C35:$AU35,"Wahrenberg")+COUNTIF('Plan ET'!E36:BD36,"Wahrenberg"))</f>
        <v>0</v>
      </c>
      <c r="Y32" s="324">
        <f>SUM(COUNTIF('Plan MB'!$C35:$BE35,"Orf")+COUNTIF('Plan WIW'!$C35:$AU35,"Orf")+COUNTIF('Plan ET'!F36:BE36,"Orf"))</f>
        <v>0</v>
      </c>
      <c r="Z32" s="324"/>
      <c r="AA32" s="324">
        <f>SUM(COUNTIF('Plan MB'!$C35:$BE35,"Bachmann")+COUNTIF('Plan WIW'!$C35:$AU35,"Bachmann")+COUNTIF('Plan ET'!$E36:$BD36,"Bachmann"))</f>
        <v>0</v>
      </c>
      <c r="AB32" s="324">
        <f>SUM(COUNTIF('Plan MB'!$C35:$BE35,"B.-Schmitt")+COUNTIF('Plan WIW'!$C35:$AU35,"B.-Schmitt")+COUNTIF('Plan ET'!$E36:$BD36,"B.-Schmitt"))</f>
        <v>0</v>
      </c>
      <c r="AC32" s="324">
        <f>SUM(COUNTIF('Plan MB'!$C35:$BE35,"Blancke")+COUNTIF('Plan WIW'!$C35:$AU35,"Blancke")+COUNTIF('Plan ET'!$E36:$BD36,"Blancke"))</f>
        <v>0</v>
      </c>
      <c r="AD32" s="324">
        <f>SUM(COUNTIF('Plan MB'!$C35:$BE35,"Dechant")+COUNTIF('Plan WIW'!$C35:$AU35,"Dechant")+COUNTIF('Plan ET'!$E36:BD36,"Dechant"))</f>
        <v>0</v>
      </c>
      <c r="AE32" s="324">
        <f>SUM(COUNTIF('Plan MB'!$C35:$BE35,"Fischer")+COUNTIF('Plan WIW'!$C35:$AU35,"Fischer")+COUNTIF('Plan ET'!$E36:$BD36,"Fischer"))</f>
        <v>0</v>
      </c>
      <c r="AF32" s="324">
        <f>SUM(COUNTIF('Plan MB'!$C35:$BE35,"Gratz")+COUNTIF('Plan WIW'!$C35:$AU35,"Gratz")+COUNTIF('Plan ET'!$E36:$BD36,"Gratz"))</f>
        <v>0</v>
      </c>
      <c r="AG32" s="324">
        <f>SUM(COUNTIF('Plan MB'!$C35:$BE35,"Grünler")+COUNTIF('Plan WIW'!$C35:$AU35,"Grünler")+COUNTIF('Plan ET'!$E36:$BD36,"Grünler"))</f>
        <v>0</v>
      </c>
      <c r="AH32" s="324">
        <f>SUM(COUNTIF('Plan MB'!$C35:$BE35,"Heinemann")+COUNTIF('Plan WIW'!$C35:$AU35,"Heinemann")+COUNTIF('Plan ET'!$E36:$BD36,"Heinemann"))</f>
        <v>0</v>
      </c>
      <c r="AI32" s="324">
        <f>SUM(COUNTIF('Plan MB'!$C35:$BE35,"Kamprath")+COUNTIF('Plan WIW'!$C35:$AU35,"Kamprath")+COUNTIF('Plan ET'!$E36:$BD36,"Kamprath"))</f>
        <v>0</v>
      </c>
      <c r="AJ32" s="324">
        <f>SUM(COUNTIF('Plan MB'!$C35:$BE35,"Kelber")+COUNTIF('Plan WIW'!$C35:$AU35,"Kelber")+COUNTIF('Plan ET'!$E36:$BD36,"Kelber"))</f>
        <v>0</v>
      </c>
      <c r="AK32" s="324">
        <f>SUM(COUNTIF('Plan MB'!$C35:$BE35,"Michelfeit")+COUNTIF('Plan WIW'!$C35:$AU35,"Michelfeit")+COUNTIF('Plan ET'!$E36:$BD36,"Michelfeit"))</f>
        <v>0</v>
      </c>
      <c r="AL32" s="324">
        <f>SUM(COUNTIF('Plan MB'!$C35:$BE35,"Müller")+COUNTIF('Plan WIW'!$C35:$AU35,"Müller")+COUNTIF('Plan ET'!$E36:$BD36,"Müller"))</f>
        <v>0</v>
      </c>
      <c r="AM32" s="324">
        <f>SUM(COUNTIF('Plan MB'!$C35:$BE35,"Roppel")+COUNTIF('Plan WIW'!$C35:$AU35,"Roppel")+COUNTIF('Plan ET'!$E36:$BD36,"Roppel"))</f>
        <v>0</v>
      </c>
      <c r="AN32" s="324">
        <f>SUM(COUNTIF('Plan MB'!$C35:$BE35,"Rozek")+COUNTIF('Plan WIW'!$C35:$AU35,"Rozek")+COUNTIF('Plan ET'!$E36:$BD36,"Rozek"))</f>
        <v>0</v>
      </c>
      <c r="AO32" s="324">
        <f>SUM(COUNTIF('Plan MB'!$C35:$BE35,"Schäfer")+COUNTIF('Plan WIW'!$C35:$AU35,"Schäfer")+COUNTIF('Plan ET'!$E36:$BD36,"Schäfer"))</f>
        <v>0</v>
      </c>
      <c r="AP32" s="324">
        <f>SUM(COUNTIF('Plan MB'!$C35:$BE35,"Schulz")+COUNTIF('Plan WIW'!$C35:$AU35,"Schulz")+COUNTIF('Plan ET'!$E36:$BD36,"Schulz"))</f>
        <v>0</v>
      </c>
      <c r="AQ32" s="324">
        <f>SUM(COUNTIF('Plan MB'!$C35:$BE35,"Svoboda")+COUNTIF('Plan WIW'!$C35:$AU35,"Svoboda")+COUNTIF('Plan ET'!$E36:$BD36,"Svoboda"))</f>
        <v>0</v>
      </c>
      <c r="AR32" s="324"/>
      <c r="AS32" s="324">
        <f>SUM(COUNTIF('Plan MB'!$C35:$BE35,"Kretzer")+COUNTIF('Plan WIW'!$C35:$AU35,"Kretzer")+COUNTIF('Plan ET'!$E36:$BD36,"Kretzer"))</f>
        <v>0</v>
      </c>
      <c r="AT32" s="324">
        <f>SUM(COUNTIF('Plan MB'!$C35:$BE35,"Mensch-Schäfer")+COUNTIF('Plan WIW'!$C35:$AU35,"Mensch-Schäfer")+COUNTIF('Plan ET'!$E36:$BD36,"Mensch-Schäfer"))</f>
        <v>0</v>
      </c>
      <c r="AU32" s="324">
        <f>SUM(COUNTIF('Plan MB'!$C35:$BE35,"Schmidt")+COUNTIF('Plan WIW'!$C35:$AU35,"Schmidt")+COUNTIF('Plan ET'!$E36:$BD36,"Schmidt"))</f>
        <v>0</v>
      </c>
      <c r="AV32" s="368"/>
      <c r="AW32" s="368"/>
      <c r="AX32" s="368"/>
      <c r="AY32" s="369"/>
      <c r="AZ32" s="369">
        <f>SUM(COUNTIF('Plan MB'!$C35:$BE35,"Brenn")+COUNTIF('Plan WIW'!$C35:$AU35,"Brenn")+COUNTIF('Plan ET'!$E36:$BD36,"Brenn"))</f>
        <v>0</v>
      </c>
      <c r="BA32" s="369">
        <f>SUM(COUNTIF('Plan MB'!$C35:$BE35,"Jakobi")+COUNTIF('Plan WIW'!$C35:$AU35,"Jakobi")+COUNTIF('Plan ET'!$E36:$BD36,"Jakobi"))</f>
        <v>0</v>
      </c>
      <c r="BB32" s="369">
        <f>SUM(COUNTIF('Plan MB'!$C35:$BE35,"Krause")+COUNTIF('Plan WIW'!$C35:$AU35,"Krause")+COUNTIF('Plan ET'!$E36:$BD36,"Krause"))</f>
        <v>0</v>
      </c>
      <c r="BC32" s="369">
        <f>SUM(COUNTIF('Plan MB'!$C35:$BE35,"Margraf")+COUNTIF('Plan WIW'!$C35:$AU35,"Margraf")+COUNTIF('Plan ET'!$E36:$BD36,"Margraf"))</f>
        <v>0</v>
      </c>
      <c r="BD32" s="369">
        <f>SUM(COUNTIF('Plan MB'!$C35:$BE35,"Tischer")+COUNTIF('Plan WIW'!$C35:$AU35,"Tischer")+COUNTIF('Plan ET'!$E36:$BD36,"Tischer"))</f>
        <v>0</v>
      </c>
      <c r="BE32" s="369"/>
      <c r="BF32" s="369">
        <f>SUM(COUNTIF('Plan MB'!$C35:$BE35,"Bagchi")+COUNTIF('Plan WIW'!$C35:$AU35,"Bagchi")+COUNTIF('Plan ET'!$E36:$BD36,"Bagchi"))</f>
        <v>0</v>
      </c>
      <c r="BG32" s="369">
        <f>SUM(COUNTIF('Plan MB'!$C35:$BE35,"Fr.Gratz")+COUNTIF('Plan WIW'!$C35:$AU35,"Fr.Gratz")+COUNTIF('Plan ET'!$E36:$BD36,"Fr.Gratz"))</f>
        <v>0</v>
      </c>
      <c r="BH32" s="369">
        <f>SUM(COUNTIF('Plan MB'!$C35:$BE35,"Fr.Müller")+COUNTIF('Plan WIW'!$C35:$AU35,"Fr.Müller")+COUNTIF('Plan ET'!$E36:$BD36,"Fr.Müller"))</f>
        <v>0</v>
      </c>
      <c r="BI32" s="325"/>
    </row>
    <row r="33" spans="1:61">
      <c r="A33" s="1318" t="s">
        <v>50</v>
      </c>
      <c r="B33" s="1317" t="s">
        <v>54</v>
      </c>
      <c r="C33" s="364">
        <f>SUM(COUNTIF('Plan MB'!$C36:$BE36,"Braunschweig")+COUNTIF('Plan WIW'!$C36:$AU36,"Braunschweig")+COUNTIF('Plan ET'!$C37:$AX37,"Braunschweig"))</f>
        <v>1</v>
      </c>
      <c r="D33" s="364">
        <f>SUM(COUNTIF('Plan MB'!$C36:$BE36,"Behn")+COUNTIF('Plan WIW'!$C36:$AU36,"Behn")+COUNTIF('Plan ET'!$C37:$BP37,"Behn"))</f>
        <v>0</v>
      </c>
      <c r="E33" s="364">
        <f>SUM(COUNTIF('Plan MB'!$C36:$BE36,"Roth")+COUNTIF('Plan WIW'!$C36:$AU36,"Roth")+COUNTIF('Plan ET'!$C37:$BP37,"Roth"))</f>
        <v>0</v>
      </c>
      <c r="F33" s="364">
        <f>SUM(COUNTIF('Plan MB'!$C36:$BE36,"Beugel")+COUNTIF('Plan WIW'!$C36:$AU36,"Beugel")+COUNTIF('Plan ET'!$C37:$BP37,"Beugel"))</f>
        <v>1</v>
      </c>
      <c r="G33" s="379">
        <f>SUM(COUNTIF('Plan MB'!$C36:$BE36,"Christ")+COUNTIF('Plan WIW'!$C36:$AU36,"Christ")+COUNTIF('Plan ET'!$C37:$BP37,"Christ"))</f>
        <v>2</v>
      </c>
      <c r="H33" s="364">
        <f>SUM(COUNTIF('Plan MB'!$C36:$BE36,"Kolev")+COUNTIF('Plan WIW'!$C36:$AU36,"Kolev")+COUNTIF('Plan ET'!$C37:$BP37,"Kolev"))</f>
        <v>2</v>
      </c>
      <c r="I33" s="364">
        <f>SUM(COUNTIF('Plan MB'!$C36:$BE36,"C.Behn")+COUNTIF('Plan WIW'!$C36:$AU36,"C.Behn")+COUNTIF('Plan ET'!$C37:$BP37,"C.Behn"))</f>
        <v>1</v>
      </c>
      <c r="J33" s="364">
        <f>SUM(COUNTIF('Plan MB'!$C36:$BE36,"Dorner-Reisel")+COUNTIF('Plan WIW'!$C36:$AU36,"Dorner-Reisel")+COUNTIF('Plan ET'!$C37:$BP37,"Dorner-Reisel"))</f>
        <v>0</v>
      </c>
      <c r="K33" s="364">
        <f>SUM(COUNTIF('Plan MB'!$C36:$BE36,"Pietzsch")+COUNTIF('Plan WIW'!$C36:$AU36,"Pietzsch")+COUNTIF('Plan ET'!$C37:$BP37,"Pietzsch"))</f>
        <v>1</v>
      </c>
      <c r="L33" s="381">
        <f>SUM(COUNTIF('Plan MB'!$C36:$BE36,"Seul")+COUNTIF('Plan WIW'!$C36:$AU36,"Seul")+COUNTIF('Plan ET'!$C37:$BP37,"Seul"))</f>
        <v>0</v>
      </c>
      <c r="M33" s="381">
        <f>SUM(COUNTIF('Plan MB'!$C36:$BE36,"Raßbach")+COUNTIF('Plan WIW'!$C36:$AU36,"Raßbach")+COUNTIF('Plan ET'!$C37:$BP37,"Raßbach"))</f>
        <v>0</v>
      </c>
      <c r="N33" s="364">
        <f>SUM(COUNTIF('Plan MB'!$C36:$BE36,"Vogel")+COUNTIF('Plan WIW'!$C36:$AU36,"Vogel")+COUNTIF('Plan ET'!$C37:$BP37,"Vogel"))</f>
        <v>1</v>
      </c>
      <c r="O33" s="364">
        <f>SUM(COUNTIF('Plan MB'!$C36:$BE36,"Weidner")+COUNTIF('Plan WIW'!$C36:$AU36,"Weidner")+COUNTIF('Plan ET'!$C37:$BP37,"Weidner"))</f>
        <v>0</v>
      </c>
      <c r="P33" s="380">
        <f>SUM(COUNTIF('Plan MB'!$C36:$BE36,"Schreiber")+COUNTIF('Plan WIW'!$C36:$AU36,"Schreiber")+COUNTIF('Plan ET'!$C37:$BP37,"Schreiber"))</f>
        <v>1</v>
      </c>
      <c r="Q33" s="381">
        <f>SUM(COUNTIF('Plan MB'!$C36:$BE36,"SM9")+COUNTIF('Plan WIW'!$C36:$AU36,"SM9")+COUNTIF('Plan ET'!$C37:$BP37,"SM9"))</f>
        <v>0</v>
      </c>
      <c r="R33" s="364">
        <f>SUM(COUNTIF('Plan MB'!$C36:$BE36,"Löser")+COUNTIF('Plan WIW'!$C36:$AU36,"Löser")+COUNTIF('Plan ET'!$C37:$BP37,"Löser"))</f>
        <v>0</v>
      </c>
      <c r="S33" s="381">
        <f>SUM(COUNTIF('Plan MB'!$C36:$BE36,"Römhild")+COUNTIF('Plan WIW'!$C36:$AU36,"Römhild")+COUNTIF('Plan ET'!$C37:$BD37,"Römhild"))</f>
        <v>0</v>
      </c>
      <c r="T33" s="364">
        <f>SUM(COUNTIF('Plan MB'!$C36:$BE36,"Kny")+COUNTIF('Plan WIW'!$C36:$AU36,"Kny")+COUNTIF('Plan ET'!$C37:$BD37,"Kny"))</f>
        <v>0</v>
      </c>
      <c r="U33" s="364">
        <f>SUM(COUNTIF('Plan MB'!$C36:$BE36,"Schrodt")+COUNTIF('Plan WIW'!$C36:$AU36,"Schrodt")+COUNTIF('Plan ET'!$C37:$BD37,"Schrodt"))</f>
        <v>0</v>
      </c>
      <c r="V33" s="364">
        <f>SUM(COUNTIF('Plan MB'!$C36:$BE36,"Albrecht")+COUNTIF('Plan WIW'!$C36:$AU36,"Albrecht")+COUNTIF('Plan ET'!$C37:$BD37,"Albrecht"))</f>
        <v>0</v>
      </c>
      <c r="W33" s="364">
        <f>SUM(COUNTIF('Plan MB'!$C36:$BE36,"Hornaff")+COUNTIF('Plan WIW'!$C36:$AU36,"Hornaff")+COUNTIF('Plan ET'!$C37:$BD37,"Hornaff"))</f>
        <v>0</v>
      </c>
      <c r="X33" s="364">
        <f>SUM(COUNTIF('Plan MB'!$C36:$BE36,"Wahrenberg")+COUNTIF('Plan WIW'!$C36:$AU36,"Wahrenberg")+COUNTIF('Plan ET'!E37:BD37,"Wahrenberg"))</f>
        <v>1</v>
      </c>
      <c r="Y33" s="364">
        <f>SUM(COUNTIF('Plan MB'!$C36:$BE36,"Orf")+COUNTIF('Plan WIW'!$C36:$AU36,"Orf")+COUNTIF('Plan ET'!F37:BE37,"Orf"))</f>
        <v>0</v>
      </c>
      <c r="Z33" s="324"/>
      <c r="AA33" s="364">
        <f>SUM(COUNTIF('Plan MB'!$C36:$BE36,"Bachmann")+COUNTIF('Plan WIW'!$C36:$AU36,"Bachmann")+COUNTIF('Plan ET'!$E37:$BD37,"Bachmann"))</f>
        <v>0</v>
      </c>
      <c r="AB33" s="364">
        <f>SUM(COUNTIF('Plan MB'!$C36:$BE36,"B.-Schmitt")+COUNTIF('Plan WIW'!$C36:$AU36,"B.-Schmitt")+COUNTIF('Plan ET'!$E37:$BD37,"B.-Schmitt"))</f>
        <v>0</v>
      </c>
      <c r="AC33" s="364">
        <f>SUM(COUNTIF('Plan MB'!$C36:$BE36,"Blancke")+COUNTIF('Plan WIW'!$C36:$AU36,"Blancke")+COUNTIF('Plan ET'!$E37:$BD37,"Blancke"))</f>
        <v>1</v>
      </c>
      <c r="AD33" s="364">
        <f>SUM(COUNTIF('Plan MB'!$C36:$BE36,"Dechant")+COUNTIF('Plan WIW'!$C36:$AU36,"Dechant")+COUNTIF('Plan ET'!$E37:BD37,"Dechant"))</f>
        <v>0</v>
      </c>
      <c r="AE33" s="364">
        <f>SUM(COUNTIF('Plan MB'!$C36:$BE36,"Fischer")+COUNTIF('Plan WIW'!$C36:$AU36,"Fischer")+COUNTIF('Plan ET'!$E37:$BD37,"Fischer"))</f>
        <v>0</v>
      </c>
      <c r="AF33" s="364">
        <f>SUM(COUNTIF('Plan MB'!$C36:$BE36,"Gratz")+COUNTIF('Plan WIW'!$C36:$AU36,"Gratz")+COUNTIF('Plan ET'!$E37:$BD37,"Gratz"))</f>
        <v>0</v>
      </c>
      <c r="AG33" s="364">
        <f>SUM(COUNTIF('Plan MB'!$C36:$BE36,"Grünler")+COUNTIF('Plan WIW'!$C36:$AU36,"Grünler")+COUNTIF('Plan ET'!$E37:$BD37,"Grünler"))</f>
        <v>0</v>
      </c>
      <c r="AH33" s="364">
        <f>SUM(COUNTIF('Plan MB'!$C36:$BE36,"Heinemann")+COUNTIF('Plan WIW'!$C36:$AU36,"Heinemann")+COUNTIF('Plan ET'!$E37:$BD37,"Heinemann"))</f>
        <v>0</v>
      </c>
      <c r="AI33" s="364">
        <f>SUM(COUNTIF('Plan MB'!$C36:$BE36,"Kamprath")+COUNTIF('Plan WIW'!$C36:$AU36,"Kamprath")+COUNTIF('Plan ET'!$E37:$BD37,"Kamprath"))</f>
        <v>0</v>
      </c>
      <c r="AJ33" s="364">
        <f>SUM(COUNTIF('Plan MB'!$C36:$BE36,"Kelber")+COUNTIF('Plan WIW'!$C36:$AU36,"Kelber")+COUNTIF('Plan ET'!$E37:$BD37,"Kelber"))</f>
        <v>0</v>
      </c>
      <c r="AK33" s="364">
        <f>SUM(COUNTIF('Plan MB'!$C36:$BE36,"Michelfeit")+COUNTIF('Plan WIW'!$C36:$AU36,"Michelfeit")+COUNTIF('Plan ET'!$E37:$BD37,"Michelfeit"))</f>
        <v>0</v>
      </c>
      <c r="AL33" s="364">
        <f>SUM(COUNTIF('Plan MB'!$C36:$BE36,"Müller")+COUNTIF('Plan WIW'!$C36:$AU36,"Müller")+COUNTIF('Plan ET'!$E37:$BD37,"Müller"))</f>
        <v>0</v>
      </c>
      <c r="AM33" s="364">
        <f>SUM(COUNTIF('Plan MB'!$C36:$BE36,"Roppel")+COUNTIF('Plan WIW'!$C36:$AU36,"Roppel")+COUNTIF('Plan ET'!$E37:$BD37,"Roppel"))</f>
        <v>0</v>
      </c>
      <c r="AN33" s="364">
        <f>SUM(COUNTIF('Plan MB'!$C36:$BE36,"Rozek")+COUNTIF('Plan WIW'!$C36:$AU36,"Rozek")+COUNTIF('Plan ET'!$E37:$BD37,"Rozek"))</f>
        <v>2</v>
      </c>
      <c r="AO33" s="364">
        <f>SUM(COUNTIF('Plan MB'!$C36:$BE36,"Schäfer")+COUNTIF('Plan WIW'!$C36:$AU36,"Schäfer")+COUNTIF('Plan ET'!$E37:$BD37,"Schäfer"))</f>
        <v>2</v>
      </c>
      <c r="AP33" s="364">
        <f>SUM(COUNTIF('Plan MB'!$C36:$BE36,"Schulz")+COUNTIF('Plan WIW'!$C36:$AU36,"Schulz")+COUNTIF('Plan ET'!$E37:$BD37,"Schulz"))</f>
        <v>1</v>
      </c>
      <c r="AQ33" s="364">
        <f>SUM(COUNTIF('Plan MB'!$C36:$BE36,"Svoboda")+COUNTIF('Plan WIW'!$C36:$AU36,"Svoboda")+COUNTIF('Plan ET'!$E37:$BD37,"Svoboda"))</f>
        <v>0</v>
      </c>
      <c r="AR33" s="364"/>
      <c r="AS33" s="364">
        <f>SUM(COUNTIF('Plan MB'!$C36:$BE36,"Kretzer")+COUNTIF('Plan WIW'!$C36:$AU36,"Kretzer")+COUNTIF('Plan ET'!$E37:$BD37,"Kretzer"))</f>
        <v>0</v>
      </c>
      <c r="AT33" s="364">
        <f>SUM(COUNTIF('Plan MB'!$C36:$BE36,"Mensch-Schäfer")+COUNTIF('Plan WIW'!$C36:$AU36,"Mensch-Schäfer")+COUNTIF('Plan ET'!$E37:$BD37,"Mensch-Schäfer"))</f>
        <v>0</v>
      </c>
      <c r="AU33" s="364">
        <f>SUM(COUNTIF('Plan MB'!$C36:$BE36,"Schmidt")+COUNTIF('Plan WIW'!$C36:$AU36,"Schmidt")+COUNTIF('Plan ET'!$E37:$BD37,"Schmidt"))</f>
        <v>1</v>
      </c>
      <c r="AV33" s="372"/>
      <c r="AW33" s="372"/>
      <c r="AX33" s="372"/>
      <c r="AY33" s="373"/>
      <c r="AZ33" s="373">
        <f>SUM(COUNTIF('Plan MB'!$C36:$BE36,"Brenn")+COUNTIF('Plan WIW'!$C36:$AU36,"Brenn")+COUNTIF('Plan ET'!$E37:$BD37,"Brenn"))</f>
        <v>0</v>
      </c>
      <c r="BA33" s="373">
        <f>SUM(COUNTIF('Plan MB'!$C36:$BE36,"Jakobi")+COUNTIF('Plan WIW'!$C36:$AU36,"Jakobi")+COUNTIF('Plan ET'!$E37:$BD37,"Jakobi"))</f>
        <v>0</v>
      </c>
      <c r="BB33" s="373">
        <f>SUM(COUNTIF('Plan MB'!$C36:$BE36,"Krause")+COUNTIF('Plan WIW'!$C36:$AU36,"Krause")+COUNTIF('Plan ET'!$E37:$BD37,"Krause"))</f>
        <v>0</v>
      </c>
      <c r="BC33" s="373">
        <f>SUM(COUNTIF('Plan MB'!$C36:$BE36,"Margraf")+COUNTIF('Plan WIW'!$C36:$AU36,"Margraf")+COUNTIF('Plan ET'!$E37:$BD37,"Margraf"))</f>
        <v>0</v>
      </c>
      <c r="BD33" s="373">
        <f>SUM(COUNTIF('Plan MB'!$C36:$BE36,"Tischer")+COUNTIF('Plan WIW'!$C36:$AU36,"Tischer")+COUNTIF('Plan ET'!$E37:$BD37,"Tischer"))</f>
        <v>0</v>
      </c>
      <c r="BE33" s="369"/>
      <c r="BF33" s="373">
        <f>SUM(COUNTIF('Plan MB'!$C36:$BE36,"Bagchi")+COUNTIF('Plan WIW'!$C36:$AU36,"Bagchi")+COUNTIF('Plan ET'!$E37:$BD37,"Bagchi"))</f>
        <v>0</v>
      </c>
      <c r="BG33" s="373">
        <f>SUM(COUNTIF('Plan MB'!$C36:$BE36,"Fr.Gratz")+COUNTIF('Plan WIW'!$C36:$AU36,"Fr.Gratz")+COUNTIF('Plan ET'!$E37:$BD37,"Fr.Gratz"))</f>
        <v>1</v>
      </c>
      <c r="BH33" s="373">
        <f>SUM(COUNTIF('Plan MB'!$C36:$BE36,"Fr.Müller")+COUNTIF('Plan WIW'!$C36:$AU36,"Fr.Müller")+COUNTIF('Plan ET'!$E37:$BD37,"Fr.Müller"))</f>
        <v>0</v>
      </c>
      <c r="BI33" s="325"/>
    </row>
    <row r="34" spans="1:61">
      <c r="A34" s="1318"/>
      <c r="B34" s="1317"/>
      <c r="C34" s="364">
        <f>SUM(COUNTIF('Plan MB'!$C37:$BE37,"Braunschweig")+COUNTIF('Plan WIW'!$C37:$AU37,"Braunschweig")+COUNTIF('Plan ET'!$C38:$AX38,"Braunschweig"))</f>
        <v>0</v>
      </c>
      <c r="D34" s="364">
        <f>SUM(COUNTIF('Plan MB'!$C37:$BE37,"Behn")+COUNTIF('Plan WIW'!$C37:$AU37,"Behn")+COUNTIF('Plan ET'!$C38:$BP38,"Behn"))</f>
        <v>1</v>
      </c>
      <c r="E34" s="364">
        <f>SUM(COUNTIF('Plan MB'!$C37:$BE37,"Roth")+COUNTIF('Plan WIW'!$C37:$AU37,"Roth")+COUNTIF('Plan ET'!$C38:$BP38,"Roth"))</f>
        <v>1</v>
      </c>
      <c r="F34" s="364">
        <f>SUM(COUNTIF('Plan MB'!$C37:$BE37,"Beugel")+COUNTIF('Plan WIW'!$C37:$AU37,"Beugel")+COUNTIF('Plan ET'!$C38:$BP38,"Beugel"))</f>
        <v>0</v>
      </c>
      <c r="G34" s="364">
        <f>SUM(COUNTIF('Plan MB'!$C37:$BE37,"Christ")+COUNTIF('Plan WIW'!$C37:$AU37,"Christ")+COUNTIF('Plan ET'!$C38:$BP38,"Christ"))</f>
        <v>0</v>
      </c>
      <c r="H34" s="364">
        <f>SUM(COUNTIF('Plan MB'!$C37:$BE37,"Kolev")+COUNTIF('Plan WIW'!$C37:$AU37,"Kolev")+COUNTIF('Plan ET'!$C38:$BP38,"Kolev"))</f>
        <v>0</v>
      </c>
      <c r="I34" s="364">
        <f>SUM(COUNTIF('Plan MB'!$C37:$BE37,"C.Behn")+COUNTIF('Plan WIW'!$C37:$AU37,"C.Behn")+COUNTIF('Plan ET'!$C38:$BP38,"C.Behn"))</f>
        <v>0</v>
      </c>
      <c r="J34" s="364">
        <f>SUM(COUNTIF('Plan MB'!$C37:$BE37,"Dorner-Reisel")+COUNTIF('Plan WIW'!$C37:$AU37,"Dorner-Reisel")+COUNTIF('Plan ET'!$C38:$BP38,"Dorner-Reisel"))</f>
        <v>1</v>
      </c>
      <c r="K34" s="364">
        <f>SUM(COUNTIF('Plan MB'!$C37:$BE37,"Pietzsch")+COUNTIF('Plan WIW'!$C37:$AU37,"Pietzsch")+COUNTIF('Plan ET'!$C38:$BP38,"Pietzsch"))</f>
        <v>0</v>
      </c>
      <c r="L34" s="381">
        <f>SUM(COUNTIF('Plan MB'!$C37:$BE37,"Seul")+COUNTIF('Plan WIW'!$C37:$AU37,"Seul")+COUNTIF('Plan ET'!$C38:$BP38,"Seul"))</f>
        <v>0</v>
      </c>
      <c r="M34" s="381">
        <f>SUM(COUNTIF('Plan MB'!$C37:$BE37,"Raßbach")+COUNTIF('Plan WIW'!$C37:$AU37,"Raßbach")+COUNTIF('Plan ET'!$C38:$BP38,"Raßbach"))</f>
        <v>0</v>
      </c>
      <c r="N34" s="364">
        <f>SUM(COUNTIF('Plan MB'!$C37:$BE37,"Vogel")+COUNTIF('Plan WIW'!$C37:$AU37,"Vogel")+COUNTIF('Plan ET'!$C38:$BP38,"Vogel"))</f>
        <v>0</v>
      </c>
      <c r="O34" s="364">
        <f>SUM(COUNTIF('Plan MB'!$C37:$BE37,"Weidner")+COUNTIF('Plan WIW'!$C37:$AU37,"Weidner")+COUNTIF('Plan ET'!$C38:$BP38,"Weidner"))</f>
        <v>0</v>
      </c>
      <c r="P34" s="364">
        <f>SUM(COUNTIF('Plan MB'!$C37:$BE37,"Schreiber")+COUNTIF('Plan WIW'!$C37:$AU37,"Schreiber")+COUNTIF('Plan ET'!$C38:$BP38,"Schreiber"))</f>
        <v>0</v>
      </c>
      <c r="Q34" s="381">
        <f>SUM(COUNTIF('Plan MB'!$C37:$BE37,"SM9")+COUNTIF('Plan WIW'!$C37:$AU37,"SM9")+COUNTIF('Plan ET'!$C38:$BP38,"SM9"))</f>
        <v>0</v>
      </c>
      <c r="R34" s="364">
        <f>SUM(COUNTIF('Plan MB'!$C37:$BE37,"Löser")+COUNTIF('Plan WIW'!$C37:$AU37,"Löser")+COUNTIF('Plan ET'!$C38:$BP38,"Löser"))</f>
        <v>0</v>
      </c>
      <c r="S34" s="381">
        <f>SUM(COUNTIF('Plan MB'!$C37:$BE37,"Römhild")+COUNTIF('Plan WIW'!$C37:$AU37,"Römhild")+COUNTIF('Plan ET'!$C38:$BD38,"Römhild"))</f>
        <v>0</v>
      </c>
      <c r="T34" s="364">
        <f>SUM(COUNTIF('Plan MB'!$C37:$BE37,"Kny")+COUNTIF('Plan WIW'!$C37:$AU37,"Kny")+COUNTIF('Plan ET'!$C38:$BD38,"Kny"))</f>
        <v>0</v>
      </c>
      <c r="U34" s="364">
        <f>SUM(COUNTIF('Plan MB'!$C37:$BE37,"Schrodt")+COUNTIF('Plan WIW'!$C37:$AU37,"Schrodt")+COUNTIF('Plan ET'!$C38:$BD38,"Schrodt"))</f>
        <v>0</v>
      </c>
      <c r="V34" s="364">
        <f>SUM(COUNTIF('Plan MB'!$C37:$BE37,"Albrecht")+COUNTIF('Plan WIW'!$C37:$AU37,"Albrecht")+COUNTIF('Plan ET'!$C38:$BD38,"Albrecht"))</f>
        <v>1</v>
      </c>
      <c r="W34" s="364">
        <f>SUM(COUNTIF('Plan MB'!$C37:$BE37,"Hornaff")+COUNTIF('Plan WIW'!$C37:$AU37,"Hornaff")+COUNTIF('Plan ET'!$C38:$BD38,"Hornaff"))</f>
        <v>0</v>
      </c>
      <c r="X34" s="364">
        <f>SUM(COUNTIF('Plan MB'!$C37:$BE37,"Wahrenberg")+COUNTIF('Plan WIW'!$C37:$AU37,"Wahrenberg")+COUNTIF('Plan ET'!E38:BD38,"Wahrenberg"))</f>
        <v>0</v>
      </c>
      <c r="Y34" s="364">
        <f>SUM(COUNTIF('Plan MB'!$C37:$BE37,"Orf")+COUNTIF('Plan WIW'!$C37:$AU37,"Orf")+COUNTIF('Plan ET'!F38:BE38,"Orf"))</f>
        <v>0</v>
      </c>
      <c r="Z34" s="324"/>
      <c r="AA34" s="364">
        <f>SUM(COUNTIF('Plan MB'!$C37:$BE37,"Bachmann")+COUNTIF('Plan WIW'!$C37:$AU37,"Bachmann")+COUNTIF('Plan ET'!$E38:$BD38,"Bachmann"))</f>
        <v>0</v>
      </c>
      <c r="AB34" s="364">
        <f>SUM(COUNTIF('Plan MB'!$C37:$BE37,"B.-Schmitt")+COUNTIF('Plan WIW'!$C37:$AU37,"B.-Schmitt")+COUNTIF('Plan ET'!$E38:$BD38,"B.-Schmitt"))</f>
        <v>0</v>
      </c>
      <c r="AC34" s="364">
        <f>SUM(COUNTIF('Plan MB'!$C37:$BE37,"Blancke")+COUNTIF('Plan WIW'!$C37:$AU37,"Blancke")+COUNTIF('Plan ET'!$E38:$BD38,"Blancke"))</f>
        <v>0</v>
      </c>
      <c r="AD34" s="364">
        <f>SUM(COUNTIF('Plan MB'!$C37:$BE37,"Dechant")+COUNTIF('Plan WIW'!$C37:$AU37,"Dechant")+COUNTIF('Plan ET'!$E38:BD38,"Dechant"))</f>
        <v>0</v>
      </c>
      <c r="AE34" s="364">
        <f>SUM(COUNTIF('Plan MB'!$C37:$BE37,"Fischer")+COUNTIF('Plan WIW'!$C37:$AU37,"Fischer")+COUNTIF('Plan ET'!$E38:$BD38,"Fischer"))</f>
        <v>0</v>
      </c>
      <c r="AF34" s="364">
        <f>SUM(COUNTIF('Plan MB'!$C37:$BE37,"Gratz")+COUNTIF('Plan WIW'!$C37:$AU37,"Gratz")+COUNTIF('Plan ET'!$E38:$BD38,"Gratz"))</f>
        <v>0</v>
      </c>
      <c r="AG34" s="364">
        <f>SUM(COUNTIF('Plan MB'!$C37:$BE37,"Grünler")+COUNTIF('Plan WIW'!$C37:$AU37,"Grünler")+COUNTIF('Plan ET'!$E38:$BD38,"Grünler"))</f>
        <v>2</v>
      </c>
      <c r="AH34" s="364">
        <f>SUM(COUNTIF('Plan MB'!$C37:$BE37,"Heinemann")+COUNTIF('Plan WIW'!$C37:$AU37,"Heinemann")+COUNTIF('Plan ET'!$E38:$BD38,"Heinemann"))</f>
        <v>0</v>
      </c>
      <c r="AI34" s="364">
        <f>SUM(COUNTIF('Plan MB'!$C37:$BE37,"Kamprath")+COUNTIF('Plan WIW'!$C37:$AU37,"Kamprath")+COUNTIF('Plan ET'!$E38:$BD38,"Kamprath"))</f>
        <v>0</v>
      </c>
      <c r="AJ34" s="364">
        <f>SUM(COUNTIF('Plan MB'!$C37:$BE37,"Kelber")+COUNTIF('Plan WIW'!$C37:$AU37,"Kelber")+COUNTIF('Plan ET'!$E38:$BD38,"Kelber"))</f>
        <v>0</v>
      </c>
      <c r="AK34" s="364">
        <f>SUM(COUNTIF('Plan MB'!$C37:$BE37,"Michelfeit")+COUNTIF('Plan WIW'!$C37:$AU37,"Michelfeit")+COUNTIF('Plan ET'!$E38:$BD38,"Michelfeit"))</f>
        <v>0</v>
      </c>
      <c r="AL34" s="364">
        <f>SUM(COUNTIF('Plan MB'!$C37:$BE37,"Müller")+COUNTIF('Plan WIW'!$C37:$AU37,"Müller")+COUNTIF('Plan ET'!$E38:$BD38,"Müller"))</f>
        <v>0</v>
      </c>
      <c r="AM34" s="364">
        <f>SUM(COUNTIF('Plan MB'!$C37:$BE37,"Roppel")+COUNTIF('Plan WIW'!$C37:$AU37,"Roppel")+COUNTIF('Plan ET'!$E38:$BD38,"Roppel"))</f>
        <v>0</v>
      </c>
      <c r="AN34" s="364">
        <f>SUM(COUNTIF('Plan MB'!$C37:$BE37,"Rozek")+COUNTIF('Plan WIW'!$C37:$AU37,"Rozek")+COUNTIF('Plan ET'!$E38:$BD38,"Rozek"))</f>
        <v>0</v>
      </c>
      <c r="AO34" s="364">
        <f>SUM(COUNTIF('Plan MB'!$C37:$BE37,"Schäfer")+COUNTIF('Plan WIW'!$C37:$AU37,"Schäfer")+COUNTIF('Plan ET'!$E38:$BD38,"Schäfer"))</f>
        <v>1</v>
      </c>
      <c r="AP34" s="364">
        <f>SUM(COUNTIF('Plan MB'!$C37:$BE37,"Schulz")+COUNTIF('Plan WIW'!$C37:$AU37,"Schulz")+COUNTIF('Plan ET'!$E38:$BD38,"Schulz"))</f>
        <v>0</v>
      </c>
      <c r="AQ34" s="364">
        <f>SUM(COUNTIF('Plan MB'!$C37:$BE37,"Svoboda")+COUNTIF('Plan WIW'!$C37:$AU37,"Svoboda")+COUNTIF('Plan ET'!$E38:$BD38,"Svoboda"))</f>
        <v>0</v>
      </c>
      <c r="AR34" s="364"/>
      <c r="AS34" s="364">
        <f>SUM(COUNTIF('Plan MB'!$C37:$BE37,"Kretzer")+COUNTIF('Plan WIW'!$C37:$AU37,"Kretzer")+COUNTIF('Plan ET'!$E38:$BD38,"Kretzer"))</f>
        <v>0</v>
      </c>
      <c r="AT34" s="364">
        <f>SUM(COUNTIF('Plan MB'!$C37:$BE37,"Mensch-Schäfer")+COUNTIF('Plan WIW'!$C37:$AU37,"Mensch-Schäfer")+COUNTIF('Plan ET'!$E38:$BD38,"Mensch-Schäfer"))</f>
        <v>0</v>
      </c>
      <c r="AU34" s="364">
        <f>SUM(COUNTIF('Plan MB'!$C37:$BE37,"Schmidt")+COUNTIF('Plan WIW'!$C37:$AU37,"Schmidt")+COUNTIF('Plan ET'!$E38:$BD38,"Schmidt"))</f>
        <v>0</v>
      </c>
      <c r="AV34" s="372"/>
      <c r="AW34" s="372"/>
      <c r="AX34" s="372"/>
      <c r="AY34" s="373"/>
      <c r="AZ34" s="373">
        <f>SUM(COUNTIF('Plan MB'!$C37:$BE37,"Brenn")+COUNTIF('Plan WIW'!$C37:$AU37,"Brenn")+COUNTIF('Plan ET'!$E38:$BD38,"Brenn"))</f>
        <v>0</v>
      </c>
      <c r="BA34" s="373">
        <f>SUM(COUNTIF('Plan MB'!$C37:$BE37,"Jakobi")+COUNTIF('Plan WIW'!$C37:$AU37,"Jakobi")+COUNTIF('Plan ET'!$E38:$BD38,"Jakobi"))</f>
        <v>0</v>
      </c>
      <c r="BB34" s="373">
        <f>SUM(COUNTIF('Plan MB'!$C37:$BE37,"Krause")+COUNTIF('Plan WIW'!$C37:$AU37,"Krause")+COUNTIF('Plan ET'!$E38:$BD38,"Krause"))</f>
        <v>0</v>
      </c>
      <c r="BC34" s="373">
        <f>SUM(COUNTIF('Plan MB'!$C37:$BE37,"Margraf")+COUNTIF('Plan WIW'!$C37:$AU37,"Margraf")+COUNTIF('Plan ET'!$E38:$BD38,"Margraf"))</f>
        <v>0</v>
      </c>
      <c r="BD34" s="373">
        <f>SUM(COUNTIF('Plan MB'!$C37:$BE37,"Tischer")+COUNTIF('Plan WIW'!$C37:$AU37,"Tischer")+COUNTIF('Plan ET'!$E38:$BD38,"Tischer"))</f>
        <v>0</v>
      </c>
      <c r="BE34" s="369"/>
      <c r="BF34" s="373">
        <f>SUM(COUNTIF('Plan MB'!$C37:$BE37,"Bagchi")+COUNTIF('Plan WIW'!$C37:$AU37,"Bagchi")+COUNTIF('Plan ET'!$E38:$BD38,"Bagchi"))</f>
        <v>0</v>
      </c>
      <c r="BG34" s="373">
        <f>SUM(COUNTIF('Plan MB'!$C37:$BE37,"Fr.Gratz")+COUNTIF('Plan WIW'!$C37:$AU37,"Fr.Gratz")+COUNTIF('Plan ET'!$E38:$BD38,"Fr.Gratz"))</f>
        <v>0</v>
      </c>
      <c r="BH34" s="373">
        <f>SUM(COUNTIF('Plan MB'!$C37:$BE37,"Fr.Müller")+COUNTIF('Plan WIW'!$C37:$AU37,"Fr.Müller")+COUNTIF('Plan ET'!$E38:$BD38,"Fr.Müller"))</f>
        <v>1</v>
      </c>
      <c r="BI34" s="325"/>
    </row>
    <row r="35" spans="1:61" s="215" customFormat="1">
      <c r="A35" s="1318"/>
      <c r="B35" s="1317"/>
      <c r="C35" s="364">
        <f>SUM(COUNTIF('Plan MB'!$C38:$BE38,"Braunschweig")+COUNTIF('Plan WIW'!$C38:$AU38,"Braunschweig")+COUNTIF('Plan ET'!$C39:$AX39,"Braunschweig"))</f>
        <v>0</v>
      </c>
      <c r="D35" s="364">
        <f>SUM(COUNTIF('Plan MB'!$C38:$BE38,"Behn")+COUNTIF('Plan WIW'!$C38:$AU38,"Behn")+COUNTIF('Plan ET'!$C39:$BP39,"Behn"))</f>
        <v>0</v>
      </c>
      <c r="E35" s="364">
        <f>SUM(COUNTIF('Plan MB'!$C38:$BE38,"Roth")+COUNTIF('Plan WIW'!$C38:$AU38,"Roth")+COUNTIF('Plan ET'!$C39:$BP39,"Roth"))</f>
        <v>0</v>
      </c>
      <c r="F35" s="364">
        <f>SUM(COUNTIF('Plan MB'!$C38:$BE38,"Beugel")+COUNTIF('Plan WIW'!$C38:$AU38,"Beugel")+COUNTIF('Plan ET'!$C39:$BP39,"Beugel"))</f>
        <v>0</v>
      </c>
      <c r="G35" s="364">
        <f>SUM(COUNTIF('Plan MB'!$C38:$BE38,"Christ")+COUNTIF('Plan WIW'!$C38:$AU38,"Christ")+COUNTIF('Plan ET'!$C39:$BP39,"Christ"))</f>
        <v>0</v>
      </c>
      <c r="H35" s="364">
        <f>SUM(COUNTIF('Plan MB'!$C38:$BE38,"Kolev")+COUNTIF('Plan WIW'!$C38:$AU38,"Kolev")+COUNTIF('Plan ET'!$C39:$BP39,"Kolev"))</f>
        <v>0</v>
      </c>
      <c r="I35" s="364">
        <f>SUM(COUNTIF('Plan MB'!$C38:$BE38,"C.Behn")+COUNTIF('Plan WIW'!$C38:$AU38,"C.Behn")+COUNTIF('Plan ET'!$C39:$BP39,"C.Behn"))</f>
        <v>0</v>
      </c>
      <c r="J35" s="364">
        <f>SUM(COUNTIF('Plan MB'!$C38:$BE38,"Dorner-Reisel")+COUNTIF('Plan WIW'!$C38:$AU38,"Dorner-Reisel")+COUNTIF('Plan ET'!$C39:$BP39,"Dorner-Reisel"))</f>
        <v>0</v>
      </c>
      <c r="K35" s="364">
        <f>SUM(COUNTIF('Plan MB'!$C38:$BE38,"Pietzsch")+COUNTIF('Plan WIW'!$C38:$AU38,"Pietzsch")+COUNTIF('Plan ET'!$C39:$BP39,"Pietzsch"))</f>
        <v>0</v>
      </c>
      <c r="L35" s="381">
        <f>SUM(COUNTIF('Plan MB'!$C38:$BE38,"Seul")+COUNTIF('Plan WIW'!$C38:$AU38,"Seul")+COUNTIF('Plan ET'!$C39:$BP39,"Seul"))</f>
        <v>0</v>
      </c>
      <c r="M35" s="381">
        <f>SUM(COUNTIF('Plan MB'!$C38:$BE38,"Raßbach")+COUNTIF('Plan WIW'!$C38:$AU38,"Raßbach")+COUNTIF('Plan ET'!$C39:$BP39,"Raßbach"))</f>
        <v>0</v>
      </c>
      <c r="N35" s="364">
        <f>SUM(COUNTIF('Plan MB'!$C38:$BE38,"Vogel")+COUNTIF('Plan WIW'!$C38:$AU38,"Vogel")+COUNTIF('Plan ET'!$C39:$BP39,"Vogel"))</f>
        <v>0</v>
      </c>
      <c r="O35" s="364">
        <f>SUM(COUNTIF('Plan MB'!$C38:$BE38,"Weidner")+COUNTIF('Plan WIW'!$C38:$AU38,"Weidner")+COUNTIF('Plan ET'!$C39:$BP39,"Weidner"))</f>
        <v>0</v>
      </c>
      <c r="P35" s="364">
        <f>SUM(COUNTIF('Plan MB'!$C38:$BE38,"Schreiber")+COUNTIF('Plan WIW'!$C38:$AU38,"Schreiber")+COUNTIF('Plan ET'!$C39:$BP39,"Schreiber"))</f>
        <v>0</v>
      </c>
      <c r="Q35" s="381">
        <f>SUM(COUNTIF('Plan MB'!$C38:$BE38,"SM9")+COUNTIF('Plan WIW'!$C38:$AU38,"SM9")+COUNTIF('Plan ET'!$C39:$BP39,"SM9"))</f>
        <v>0</v>
      </c>
      <c r="R35" s="364">
        <f>SUM(COUNTIF('Plan MB'!$C38:$BE38,"Löser")+COUNTIF('Plan WIW'!$C38:$AU38,"Löser")+COUNTIF('Plan ET'!$C39:$BP39,"Löser"))</f>
        <v>0</v>
      </c>
      <c r="S35" s="381">
        <f>SUM(COUNTIF('Plan MB'!$C38:$BE38,"Römhild")+COUNTIF('Plan WIW'!$C38:$AU38,"Römhild")+COUNTIF('Plan ET'!$C39:$BD39,"Römhild"))</f>
        <v>0</v>
      </c>
      <c r="T35" s="364">
        <f>SUM(COUNTIF('Plan MB'!$C38:$BE38,"Kny")+COUNTIF('Plan WIW'!$C38:$AU38,"Kny")+COUNTIF('Plan ET'!$C39:$BD39,"Kny"))</f>
        <v>0</v>
      </c>
      <c r="U35" s="364">
        <f>SUM(COUNTIF('Plan MB'!$C38:$BE38,"Schrodt")+COUNTIF('Plan WIW'!$C38:$AU38,"Schrodt")+COUNTIF('Plan ET'!$C39:$BD39,"Schrodt"))</f>
        <v>0</v>
      </c>
      <c r="V35" s="364">
        <f>SUM(COUNTIF('Plan MB'!$C38:$BE38,"Albrecht")+COUNTIF('Plan WIW'!$C38:$AU38,"Albrecht")+COUNTIF('Plan ET'!$C39:$BD39,"Albrecht"))</f>
        <v>0</v>
      </c>
      <c r="W35" s="364">
        <f>SUM(COUNTIF('Plan MB'!$C38:$BE38,"Hornaff")+COUNTIF('Plan WIW'!$C38:$AU38,"Hornaff")+COUNTIF('Plan ET'!$C39:$BD39,"Hornaff"))</f>
        <v>0</v>
      </c>
      <c r="X35" s="364">
        <f>SUM(COUNTIF('Plan MB'!$C38:$BE38,"Wahrenberg")+COUNTIF('Plan WIW'!$C38:$AU38,"Wahrenberg")+COUNTIF('Plan ET'!E39:BD39,"Wahrenberg"))</f>
        <v>0</v>
      </c>
      <c r="Y35" s="364">
        <f>SUM(COUNTIF('Plan MB'!$C38:$BE38,"Orf")+COUNTIF('Plan WIW'!$C38:$AU38,"Orf")+COUNTIF('Plan ET'!F39:BE39,"Orf"))</f>
        <v>0</v>
      </c>
      <c r="Z35" s="324"/>
      <c r="AA35" s="364">
        <f>SUM(COUNTIF('Plan MB'!$C38:$BE38,"Bachmann")+COUNTIF('Plan WIW'!$C38:$AU38,"Bachmann")+COUNTIF('Plan ET'!$E39:$BD39,"Bachmann"))</f>
        <v>0</v>
      </c>
      <c r="AB35" s="364">
        <f>SUM(COUNTIF('Plan MB'!$C38:$BE38,"B.-Schmitt")+COUNTIF('Plan WIW'!$C38:$AU38,"B.-Schmitt")+COUNTIF('Plan ET'!$E39:$BD39,"B.-Schmitt"))</f>
        <v>0</v>
      </c>
      <c r="AC35" s="364">
        <f>SUM(COUNTIF('Plan MB'!$C38:$BE38,"Blancke")+COUNTIF('Plan WIW'!$C38:$AU38,"Blancke")+COUNTIF('Plan ET'!$E39:$BD39,"Blancke"))</f>
        <v>0</v>
      </c>
      <c r="AD35" s="364">
        <f>SUM(COUNTIF('Plan MB'!$C38:$BE38,"Dechant")+COUNTIF('Plan WIW'!$C38:$AU38,"Dechant")+COUNTIF('Plan ET'!$E39:BD39,"Dechant"))</f>
        <v>0</v>
      </c>
      <c r="AE35" s="364">
        <f>SUM(COUNTIF('Plan MB'!$C38:$BE38,"Fischer")+COUNTIF('Plan WIW'!$C38:$AU38,"Fischer")+COUNTIF('Plan ET'!$E39:$BD39,"Fischer"))</f>
        <v>0</v>
      </c>
      <c r="AF35" s="364">
        <f>SUM(COUNTIF('Plan MB'!$C38:$BE38,"Gratz")+COUNTIF('Plan WIW'!$C38:$AU38,"Gratz")+COUNTIF('Plan ET'!$E39:$BD39,"Gratz"))</f>
        <v>0</v>
      </c>
      <c r="AG35" s="364">
        <f>SUM(COUNTIF('Plan MB'!$C38:$BE38,"Grünler")+COUNTIF('Plan WIW'!$C38:$AU38,"Grünler")+COUNTIF('Plan ET'!$E39:$BD39,"Grünler"))</f>
        <v>0</v>
      </c>
      <c r="AH35" s="364">
        <f>SUM(COUNTIF('Plan MB'!$C38:$BE38,"Heinemann")+COUNTIF('Plan WIW'!$C38:$AU38,"Heinemann")+COUNTIF('Plan ET'!$E39:$BD39,"Heinemann"))</f>
        <v>0</v>
      </c>
      <c r="AI35" s="364">
        <f>SUM(COUNTIF('Plan MB'!$C38:$BE38,"Kamprath")+COUNTIF('Plan WIW'!$C38:$AU38,"Kamprath")+COUNTIF('Plan ET'!$E39:$BD39,"Kamprath"))</f>
        <v>0</v>
      </c>
      <c r="AJ35" s="364">
        <f>SUM(COUNTIF('Plan MB'!$C38:$BE38,"Kelber")+COUNTIF('Plan WIW'!$C38:$AU38,"Kelber")+COUNTIF('Plan ET'!$E39:$BD39,"Kelber"))</f>
        <v>0</v>
      </c>
      <c r="AK35" s="364">
        <f>SUM(COUNTIF('Plan MB'!$C38:$BE38,"Michelfeit")+COUNTIF('Plan WIW'!$C38:$AU38,"Michelfeit")+COUNTIF('Plan ET'!$E39:$BD39,"Michelfeit"))</f>
        <v>0</v>
      </c>
      <c r="AL35" s="364">
        <f>SUM(COUNTIF('Plan MB'!$C38:$BE38,"Müller")+COUNTIF('Plan WIW'!$C38:$AU38,"Müller")+COUNTIF('Plan ET'!$E39:$BD39,"Müller"))</f>
        <v>0</v>
      </c>
      <c r="AM35" s="364">
        <f>SUM(COUNTIF('Plan MB'!$C38:$BE38,"Roppel")+COUNTIF('Plan WIW'!$C38:$AU38,"Roppel")+COUNTIF('Plan ET'!$E39:$BD39,"Roppel"))</f>
        <v>0</v>
      </c>
      <c r="AN35" s="364">
        <f>SUM(COUNTIF('Plan MB'!$C38:$BE38,"Rozek")+COUNTIF('Plan WIW'!$C38:$AU38,"Rozek")+COUNTIF('Plan ET'!$E39:$BD39,"Rozek"))</f>
        <v>0</v>
      </c>
      <c r="AO35" s="364">
        <f>SUM(COUNTIF('Plan MB'!$C38:$BE38,"Schäfer")+COUNTIF('Plan WIW'!$C38:$AU38,"Schäfer")+COUNTIF('Plan ET'!$E39:$BD39,"Schäfer"))</f>
        <v>0</v>
      </c>
      <c r="AP35" s="364">
        <f>SUM(COUNTIF('Plan MB'!$C38:$BE38,"Schulz")+COUNTIF('Plan WIW'!$C38:$AU38,"Schulz")+COUNTIF('Plan ET'!$E39:$BD39,"Schulz"))</f>
        <v>0</v>
      </c>
      <c r="AQ35" s="364">
        <f>SUM(COUNTIF('Plan MB'!$C38:$BE38,"Svoboda")+COUNTIF('Plan WIW'!$C38:$AU38,"Svoboda")+COUNTIF('Plan ET'!$E39:$BD39,"Svoboda"))</f>
        <v>1</v>
      </c>
      <c r="AR35" s="364"/>
      <c r="AS35" s="364">
        <f>SUM(COUNTIF('Plan MB'!$C38:$BE38,"Kretzer")+COUNTIF('Plan WIW'!$C38:$AU38,"Kretzer")+COUNTIF('Plan ET'!$E39:$BD39,"Kretzer"))</f>
        <v>0</v>
      </c>
      <c r="AT35" s="364">
        <f>SUM(COUNTIF('Plan MB'!$C38:$BE38,"Mensch-Schäfer")+COUNTIF('Plan WIW'!$C38:$AU38,"Mensch-Schäfer")+COUNTIF('Plan ET'!$E39:$BD39,"Mensch-Schäfer"))</f>
        <v>0</v>
      </c>
      <c r="AU35" s="364">
        <f>SUM(COUNTIF('Plan MB'!$C38:$BE38,"Schmidt")+COUNTIF('Plan WIW'!$C38:$AU38,"Schmidt")+COUNTIF('Plan ET'!$E39:$BD39,"Schmidt"))</f>
        <v>0</v>
      </c>
      <c r="AV35" s="372"/>
      <c r="AW35" s="372"/>
      <c r="AX35" s="372"/>
      <c r="AY35" s="373"/>
      <c r="AZ35" s="373">
        <f>SUM(COUNTIF('Plan MB'!$C38:$BE38,"Brenn")+COUNTIF('Plan WIW'!$C38:$AU38,"Brenn")+COUNTIF('Plan ET'!$E39:$BD39,"Brenn"))</f>
        <v>0</v>
      </c>
      <c r="BA35" s="373">
        <f>SUM(COUNTIF('Plan MB'!$C38:$BE38,"Jakobi")+COUNTIF('Plan WIW'!$C38:$AU38,"Jakobi")+COUNTIF('Plan ET'!$E39:$BD39,"Jakobi"))</f>
        <v>0</v>
      </c>
      <c r="BB35" s="373">
        <f>SUM(COUNTIF('Plan MB'!$C38:$BE38,"Krause")+COUNTIF('Plan WIW'!$C38:$AU38,"Krause")+COUNTIF('Plan ET'!$E39:$BD39,"Krause"))</f>
        <v>0</v>
      </c>
      <c r="BC35" s="373">
        <f>SUM(COUNTIF('Plan MB'!$C38:$BE38,"Margraf")+COUNTIF('Plan WIW'!$C38:$AU38,"Margraf")+COUNTIF('Plan ET'!$E39:$BD39,"Margraf"))</f>
        <v>0</v>
      </c>
      <c r="BD35" s="373">
        <f>SUM(COUNTIF('Plan MB'!$C38:$BE38,"Tischer")+COUNTIF('Plan WIW'!$C38:$AU38,"Tischer")+COUNTIF('Plan ET'!$E39:$BD39,"Tischer"))</f>
        <v>0</v>
      </c>
      <c r="BE35" s="369"/>
      <c r="BF35" s="373">
        <f>SUM(COUNTIF('Plan MB'!$C38:$BE38,"Bagchi")+COUNTIF('Plan WIW'!$C38:$AU38,"Bagchi")+COUNTIF('Plan ET'!$E39:$BD39,"Bagchi"))</f>
        <v>0</v>
      </c>
      <c r="BG35" s="373">
        <f>SUM(COUNTIF('Plan MB'!$C38:$BE38,"Fr.Gratz")+COUNTIF('Plan WIW'!$C38:$AU38,"Fr.Gratz")+COUNTIF('Plan ET'!$E39:$BD39,"Fr.Gratz"))</f>
        <v>0</v>
      </c>
      <c r="BH35" s="373">
        <f>SUM(COUNTIF('Plan MB'!$C38:$BE38,"Fr.Müller")+COUNTIF('Plan WIW'!$C38:$AU38,"Fr.Müller")+COUNTIF('Plan ET'!$E39:$BD39,"Fr.Müller"))</f>
        <v>0</v>
      </c>
      <c r="BI35" s="325"/>
    </row>
    <row r="36" spans="1:61">
      <c r="A36" s="1318"/>
      <c r="B36" s="1317"/>
      <c r="C36" s="364">
        <f>SUM(COUNTIF('Plan MB'!$C39:$BE39,"Braunschweig")+COUNTIF('Plan WIW'!$C39:$AU39,"Braunschweig")+COUNTIF('Plan ET'!$C40:$AX40,"Braunschweig"))</f>
        <v>0</v>
      </c>
      <c r="D36" s="364">
        <f>SUM(COUNTIF('Plan MB'!$C39:$BE39,"Behn")+COUNTIF('Plan WIW'!$C39:$AU39,"Behn")+COUNTIF('Plan ET'!$C40:$BP40,"Behn"))</f>
        <v>0</v>
      </c>
      <c r="E36" s="364">
        <f>SUM(COUNTIF('Plan MB'!$C39:$BE39,"Roth")+COUNTIF('Plan WIW'!$C39:$AU39,"Roth")+COUNTIF('Plan ET'!$C40:$BP40,"Roth"))</f>
        <v>0</v>
      </c>
      <c r="F36" s="364">
        <f>SUM(COUNTIF('Plan MB'!$C39:$BE39,"Beugel")+COUNTIF('Plan WIW'!$C39:$AU39,"Beugel")+COUNTIF('Plan ET'!$C40:$BP40,"Beugel"))</f>
        <v>0</v>
      </c>
      <c r="G36" s="364">
        <f>SUM(COUNTIF('Plan MB'!$C39:$BE39,"Christ")+COUNTIF('Plan WIW'!$C39:$AU39,"Christ")+COUNTIF('Plan ET'!$C40:$BP40,"Christ"))</f>
        <v>0</v>
      </c>
      <c r="H36" s="364">
        <f>SUM(COUNTIF('Plan MB'!$C39:$BE39,"Kolev")+COUNTIF('Plan WIW'!$C39:$AU39,"Kolev")+COUNTIF('Plan ET'!$C40:$BP40,"Kolev"))</f>
        <v>0</v>
      </c>
      <c r="I36" s="364">
        <f>SUM(COUNTIF('Plan MB'!$C39:$BE39,"C.Behn")+COUNTIF('Plan WIW'!$C39:$AU39,"C.Behn")+COUNTIF('Plan ET'!$C40:$BP40,"C.Behn"))</f>
        <v>0</v>
      </c>
      <c r="J36" s="364">
        <f>SUM(COUNTIF('Plan MB'!$C39:$BE39,"Dorner-Reisel")+COUNTIF('Plan WIW'!$C39:$AU39,"Dorner-Reisel")+COUNTIF('Plan ET'!$C40:$BP40,"Dorner-Reisel"))</f>
        <v>0</v>
      </c>
      <c r="K36" s="364">
        <f>SUM(COUNTIF('Plan MB'!$C39:$BE39,"Pietzsch")+COUNTIF('Plan WIW'!$C39:$AU39,"Pietzsch")+COUNTIF('Plan ET'!$C40:$BP40,"Pietzsch"))</f>
        <v>0</v>
      </c>
      <c r="L36" s="381">
        <f>SUM(COUNTIF('Plan MB'!$C39:$BE39,"Seul")+COUNTIF('Plan WIW'!$C39:$AU39,"Seul")+COUNTIF('Plan ET'!$C40:$BP40,"Seul"))</f>
        <v>0</v>
      </c>
      <c r="M36" s="381">
        <f>SUM(COUNTIF('Plan MB'!$C39:$BE39,"Raßbach")+COUNTIF('Plan WIW'!$C39:$AU39,"Raßbach")+COUNTIF('Plan ET'!$C40:$BP40,"Raßbach"))</f>
        <v>0</v>
      </c>
      <c r="N36" s="364">
        <f>SUM(COUNTIF('Plan MB'!$C39:$BE39,"Vogel")+COUNTIF('Plan WIW'!$C39:$AU39,"Vogel")+COUNTIF('Plan ET'!$C40:$BP40,"Vogel"))</f>
        <v>0</v>
      </c>
      <c r="O36" s="364">
        <f>SUM(COUNTIF('Plan MB'!$C39:$BE39,"Weidner")+COUNTIF('Plan WIW'!$C39:$AU39,"Weidner")+COUNTIF('Plan ET'!$C40:$BP40,"Weidner"))</f>
        <v>0</v>
      </c>
      <c r="P36" s="364">
        <f>SUM(COUNTIF('Plan MB'!$C39:$BE39,"Schreiber")+COUNTIF('Plan WIW'!$C39:$AU39,"Schreiber")+COUNTIF('Plan ET'!$C40:$BP40,"Schreiber"))</f>
        <v>0</v>
      </c>
      <c r="Q36" s="381">
        <f>SUM(COUNTIF('Plan MB'!$C39:$BE39,"SM9")+COUNTIF('Plan WIW'!$C39:$AU39,"SM9")+COUNTIF('Plan ET'!$C40:$BP40,"SM9"))</f>
        <v>0</v>
      </c>
      <c r="R36" s="364">
        <f>SUM(COUNTIF('Plan MB'!$C39:$BE39,"Löser")+COUNTIF('Plan WIW'!$C39:$AU39,"Löser")+COUNTIF('Plan ET'!$C40:$BP40,"Löser"))</f>
        <v>0</v>
      </c>
      <c r="S36" s="381">
        <f>SUM(COUNTIF('Plan MB'!$C39:$BE39,"Römhild")+COUNTIF('Plan WIW'!$C39:$AU39,"Römhild")+COUNTIF('Plan ET'!$C40:$BD40,"Römhild"))</f>
        <v>0</v>
      </c>
      <c r="T36" s="364">
        <f>SUM(COUNTIF('Plan MB'!$C39:$BE39,"Kny")+COUNTIF('Plan WIW'!$C39:$AU39,"Kny")+COUNTIF('Plan ET'!$C40:$BD40,"Kny"))</f>
        <v>0</v>
      </c>
      <c r="U36" s="364">
        <f>SUM(COUNTIF('Plan MB'!$C39:$BE39,"Schrodt")+COUNTIF('Plan WIW'!$C39:$AU39,"Schrodt")+COUNTIF('Plan ET'!$C40:$BD40,"Schrodt"))</f>
        <v>0</v>
      </c>
      <c r="V36" s="364">
        <f>SUM(COUNTIF('Plan MB'!$C39:$BE39,"Albrecht")+COUNTIF('Plan WIW'!$C39:$AU39,"Albrecht")+COUNTIF('Plan ET'!$C40:$BD40,"Albrecht"))</f>
        <v>0</v>
      </c>
      <c r="W36" s="364">
        <f>SUM(COUNTIF('Plan MB'!$C39:$BE39,"Hornaff")+COUNTIF('Plan WIW'!$C39:$AU39,"Hornaff")+COUNTIF('Plan ET'!$C40:$BD40,"Hornaff"))</f>
        <v>0</v>
      </c>
      <c r="X36" s="364">
        <f>SUM(COUNTIF('Plan MB'!$C39:$BE39,"Wahrenberg")+COUNTIF('Plan WIW'!$C39:$AU39,"Wahrenberg")+COUNTIF('Plan ET'!E40:BD40,"Wahrenberg"))</f>
        <v>0</v>
      </c>
      <c r="Y36" s="364">
        <f>SUM(COUNTIF('Plan MB'!$C39:$BE39,"Orf")+COUNTIF('Plan WIW'!$C39:$AU39,"Orf")+COUNTIF('Plan ET'!F40:BE40,"Orf"))</f>
        <v>0</v>
      </c>
      <c r="Z36" s="324"/>
      <c r="AA36" s="364">
        <f>SUM(COUNTIF('Plan MB'!$C39:$BE39,"Bachmann")+COUNTIF('Plan WIW'!$C39:$AU39,"Bachmann")+COUNTIF('Plan ET'!$E40:$BD40,"Bachmann"))</f>
        <v>0</v>
      </c>
      <c r="AB36" s="364">
        <f>SUM(COUNTIF('Plan MB'!$C39:$BE39,"B.-Schmitt")+COUNTIF('Plan WIW'!$C39:$AU39,"B.-Schmitt")+COUNTIF('Plan ET'!$E40:$BD40,"B.-Schmitt"))</f>
        <v>0</v>
      </c>
      <c r="AC36" s="364">
        <f>SUM(COUNTIF('Plan MB'!$C39:$BE39,"Blancke")+COUNTIF('Plan WIW'!$C39:$AU39,"Blancke")+COUNTIF('Plan ET'!$E40:$BD40,"Blancke"))</f>
        <v>0</v>
      </c>
      <c r="AD36" s="364">
        <f>SUM(COUNTIF('Plan MB'!$C39:$BE39,"Dechant")+COUNTIF('Plan WIW'!$C39:$AU39,"Dechant")+COUNTIF('Plan ET'!$E40:BD40,"Dechant"))</f>
        <v>0</v>
      </c>
      <c r="AE36" s="364">
        <f>SUM(COUNTIF('Plan MB'!$C39:$BE39,"Fischer")+COUNTIF('Plan WIW'!$C39:$AU39,"Fischer")+COUNTIF('Plan ET'!$E40:$BD40,"Fischer"))</f>
        <v>0</v>
      </c>
      <c r="AF36" s="364">
        <f>SUM(COUNTIF('Plan MB'!$C39:$BE39,"Gratz")+COUNTIF('Plan WIW'!$C39:$AU39,"Gratz")+COUNTIF('Plan ET'!$E40:$BD40,"Gratz"))</f>
        <v>0</v>
      </c>
      <c r="AG36" s="364">
        <f>SUM(COUNTIF('Plan MB'!$C39:$BE39,"Grünler")+COUNTIF('Plan WIW'!$C39:$AU39,"Grünler")+COUNTIF('Plan ET'!$E40:$BD40,"Grünler"))</f>
        <v>0</v>
      </c>
      <c r="AH36" s="364">
        <f>SUM(COUNTIF('Plan MB'!$C39:$BE39,"Heinemann")+COUNTIF('Plan WIW'!$C39:$AU39,"Heinemann")+COUNTIF('Plan ET'!$E40:$BD40,"Heinemann"))</f>
        <v>0</v>
      </c>
      <c r="AI36" s="364">
        <f>SUM(COUNTIF('Plan MB'!$C39:$BE39,"Kamprath")+COUNTIF('Plan WIW'!$C39:$AU39,"Kamprath")+COUNTIF('Plan ET'!$E40:$BD40,"Kamprath"))</f>
        <v>0</v>
      </c>
      <c r="AJ36" s="364">
        <f>SUM(COUNTIF('Plan MB'!$C39:$BE39,"Kelber")+COUNTIF('Plan WIW'!$C39:$AU39,"Kelber")+COUNTIF('Plan ET'!$E40:$BD40,"Kelber"))</f>
        <v>0</v>
      </c>
      <c r="AK36" s="364">
        <f>SUM(COUNTIF('Plan MB'!$C39:$BE39,"Michelfeit")+COUNTIF('Plan WIW'!$C39:$AU39,"Michelfeit")+COUNTIF('Plan ET'!$E40:$BD40,"Michelfeit"))</f>
        <v>0</v>
      </c>
      <c r="AL36" s="364">
        <f>SUM(COUNTIF('Plan MB'!$C39:$BE39,"Müller")+COUNTIF('Plan WIW'!$C39:$AU39,"Müller")+COUNTIF('Plan ET'!$E40:$BD40,"Müller"))</f>
        <v>0</v>
      </c>
      <c r="AM36" s="364">
        <f>SUM(COUNTIF('Plan MB'!$C39:$BE39,"Roppel")+COUNTIF('Plan WIW'!$C39:$AU39,"Roppel")+COUNTIF('Plan ET'!$E40:$BD40,"Roppel"))</f>
        <v>0</v>
      </c>
      <c r="AN36" s="364">
        <f>SUM(COUNTIF('Plan MB'!$C39:$BE39,"Rozek")+COUNTIF('Plan WIW'!$C39:$AU39,"Rozek")+COUNTIF('Plan ET'!$E40:$BD40,"Rozek"))</f>
        <v>0</v>
      </c>
      <c r="AO36" s="364">
        <f>SUM(COUNTIF('Plan MB'!$C39:$BE39,"Schäfer")+COUNTIF('Plan WIW'!$C39:$AU39,"Schäfer")+COUNTIF('Plan ET'!$E40:$BD40,"Schäfer"))</f>
        <v>0</v>
      </c>
      <c r="AP36" s="364">
        <f>SUM(COUNTIF('Plan MB'!$C39:$BE39,"Schulz")+COUNTIF('Plan WIW'!$C39:$AU39,"Schulz")+COUNTIF('Plan ET'!$E40:$BD40,"Schulz"))</f>
        <v>0</v>
      </c>
      <c r="AQ36" s="364">
        <f>SUM(COUNTIF('Plan MB'!$C39:$BE39,"Svoboda")+COUNTIF('Plan WIW'!$C39:$AU39,"Svoboda")+COUNTIF('Plan ET'!$E40:$BD40,"Svoboda"))</f>
        <v>0</v>
      </c>
      <c r="AR36" s="364"/>
      <c r="AS36" s="364">
        <f>SUM(COUNTIF('Plan MB'!$C39:$BE39,"Kretzer")+COUNTIF('Plan WIW'!$C39:$AU39,"Kretzer")+COUNTIF('Plan ET'!$E40:$BD40,"Kretzer"))</f>
        <v>0</v>
      </c>
      <c r="AT36" s="364">
        <f>SUM(COUNTIF('Plan MB'!$C39:$BE39,"Mensch-Schäfer")+COUNTIF('Plan WIW'!$C39:$AU39,"Mensch-Schäfer")+COUNTIF('Plan ET'!$E40:$BD40,"Mensch-Schäfer"))</f>
        <v>0</v>
      </c>
      <c r="AU36" s="364">
        <f>SUM(COUNTIF('Plan MB'!$C39:$BE39,"Schmidt")+COUNTIF('Plan WIW'!$C39:$AU39,"Schmidt")+COUNTIF('Plan ET'!$E40:$BD40,"Schmidt"))</f>
        <v>0</v>
      </c>
      <c r="AV36" s="372"/>
      <c r="AW36" s="372"/>
      <c r="AX36" s="372"/>
      <c r="AY36" s="373"/>
      <c r="AZ36" s="373">
        <f>SUM(COUNTIF('Plan MB'!$C39:$BE39,"Brenn")+COUNTIF('Plan WIW'!$C39:$AU39,"Brenn")+COUNTIF('Plan ET'!$E40:$BD40,"Brenn"))</f>
        <v>0</v>
      </c>
      <c r="BA36" s="373">
        <f>SUM(COUNTIF('Plan MB'!$C39:$BE39,"Jakobi")+COUNTIF('Plan WIW'!$C39:$AU39,"Jakobi")+COUNTIF('Plan ET'!$E40:$BD40,"Jakobi"))</f>
        <v>0</v>
      </c>
      <c r="BB36" s="373">
        <f>SUM(COUNTIF('Plan MB'!$C39:$BE39,"Krause")+COUNTIF('Plan WIW'!$C39:$AU39,"Krause")+COUNTIF('Plan ET'!$E40:$BD40,"Krause"))</f>
        <v>0</v>
      </c>
      <c r="BC36" s="373">
        <f>SUM(COUNTIF('Plan MB'!$C39:$BE39,"Margraf")+COUNTIF('Plan WIW'!$C39:$AU39,"Margraf")+COUNTIF('Plan ET'!$E40:$BD40,"Margraf"))</f>
        <v>0</v>
      </c>
      <c r="BD36" s="373">
        <f>SUM(COUNTIF('Plan MB'!$C39:$BE39,"Tischer")+COUNTIF('Plan WIW'!$C39:$AU39,"Tischer")+COUNTIF('Plan ET'!$E40:$BD40,"Tischer"))</f>
        <v>0</v>
      </c>
      <c r="BE36" s="369"/>
      <c r="BF36" s="373">
        <f>SUM(COUNTIF('Plan MB'!$C39:$BE39,"Bagchi")+COUNTIF('Plan WIW'!$C39:$AU39,"Bagchi")+COUNTIF('Plan ET'!$E40:$BD40,"Bagchi"))</f>
        <v>0</v>
      </c>
      <c r="BG36" s="373">
        <f>SUM(COUNTIF('Plan MB'!$C39:$BE39,"Fr.Gratz")+COUNTIF('Plan WIW'!$C39:$AU39,"Fr.Gratz")+COUNTIF('Plan ET'!$E40:$BD40,"Fr.Gratz"))</f>
        <v>0</v>
      </c>
      <c r="BH36" s="373">
        <f>SUM(COUNTIF('Plan MB'!$C39:$BE39,"Fr.Müller")+COUNTIF('Plan WIW'!$C39:$AU39,"Fr.Müller")+COUNTIF('Plan ET'!$E40:$BD40,"Fr.Müller"))</f>
        <v>0</v>
      </c>
      <c r="BI36" s="325"/>
    </row>
    <row r="37" spans="1:61">
      <c r="A37" s="1318"/>
      <c r="B37" s="1317"/>
      <c r="C37" s="364">
        <f>SUM(COUNTIF('Plan MB'!$C40:$BE40,"Braunschweig")+COUNTIF('Plan WIW'!$C40:$AU40,"Braunschweig")+COUNTIF('Plan ET'!$C41:$AX41,"Braunschweig"))</f>
        <v>0</v>
      </c>
      <c r="D37" s="364">
        <f>SUM(COUNTIF('Plan MB'!$C40:$BE40,"Behn")+COUNTIF('Plan WIW'!$C40:$AU40,"Behn")+COUNTIF('Plan ET'!$C41:$BP41,"Behn"))</f>
        <v>0</v>
      </c>
      <c r="E37" s="364">
        <f>SUM(COUNTIF('Plan MB'!$C40:$BE40,"Roth")+COUNTIF('Plan WIW'!$C40:$AU40,"Roth")+COUNTIF('Plan ET'!$C41:$BP41,"Roth"))</f>
        <v>0</v>
      </c>
      <c r="F37" s="364">
        <f>SUM(COUNTIF('Plan MB'!$C40:$BE40,"Beugel")+COUNTIF('Plan WIW'!$C40:$AU40,"Beugel")+COUNTIF('Plan ET'!$C41:$BP41,"Beugel"))</f>
        <v>0</v>
      </c>
      <c r="G37" s="364">
        <f>SUM(COUNTIF('Plan MB'!$C40:$BE40,"Christ")+COUNTIF('Plan WIW'!$C40:$AU40,"Christ")+COUNTIF('Plan ET'!$C41:$BP41,"Christ"))</f>
        <v>0</v>
      </c>
      <c r="H37" s="364">
        <f>SUM(COUNTIF('Plan MB'!$C40:$BE40,"Kolev")+COUNTIF('Plan WIW'!$C40:$AU40,"Kolev")+COUNTIF('Plan ET'!$C41:$BP41,"Kolev"))</f>
        <v>0</v>
      </c>
      <c r="I37" s="364">
        <f>SUM(COUNTIF('Plan MB'!$C40:$BE40,"C.Behn")+COUNTIF('Plan WIW'!$C40:$AU40,"C.Behn")+COUNTIF('Plan ET'!$C41:$BP41,"C.Behn"))</f>
        <v>0</v>
      </c>
      <c r="J37" s="364">
        <f>SUM(COUNTIF('Plan MB'!$C40:$BE40,"Dorner-Reisel")+COUNTIF('Plan WIW'!$C40:$AU40,"Dorner-Reisel")+COUNTIF('Plan ET'!$C41:$BP41,"Dorner-Reisel"))</f>
        <v>0</v>
      </c>
      <c r="K37" s="364">
        <f>SUM(COUNTIF('Plan MB'!$C40:$BE40,"Pietzsch")+COUNTIF('Plan WIW'!$C40:$AU40,"Pietzsch")+COUNTIF('Plan ET'!$C41:$BP41,"Pietzsch"))</f>
        <v>0</v>
      </c>
      <c r="L37" s="381">
        <f>SUM(COUNTIF('Plan MB'!$C40:$BE40,"Seul")+COUNTIF('Plan WIW'!$C40:$AU40,"Seul")+COUNTIF('Plan ET'!$C41:$BP41,"Seul"))</f>
        <v>0</v>
      </c>
      <c r="M37" s="381">
        <f>SUM(COUNTIF('Plan MB'!$C40:$BE40,"Raßbach")+COUNTIF('Plan WIW'!$C40:$AU40,"Raßbach")+COUNTIF('Plan ET'!$C41:$BP41,"Raßbach"))</f>
        <v>0</v>
      </c>
      <c r="N37" s="364">
        <f>SUM(COUNTIF('Plan MB'!$C40:$BE40,"Vogel")+COUNTIF('Plan WIW'!$C40:$AU40,"Vogel")+COUNTIF('Plan ET'!$C41:$BP41,"Vogel"))</f>
        <v>0</v>
      </c>
      <c r="O37" s="364">
        <f>SUM(COUNTIF('Plan MB'!$C40:$BE40,"Weidner")+COUNTIF('Plan WIW'!$C40:$AU40,"Weidner")+COUNTIF('Plan ET'!$C41:$BP41,"Weidner"))</f>
        <v>0</v>
      </c>
      <c r="P37" s="364">
        <f>SUM(COUNTIF('Plan MB'!$C40:$BE40,"Schreiber")+COUNTIF('Plan WIW'!$C40:$AU40,"Schreiber")+COUNTIF('Plan ET'!$C41:$BP41,"Schreiber"))</f>
        <v>0</v>
      </c>
      <c r="Q37" s="381">
        <f>SUM(COUNTIF('Plan MB'!$C40:$BE40,"SM9")+COUNTIF('Plan WIW'!$C40:$AU40,"SM9")+COUNTIF('Plan ET'!$C41:$BP41,"SM9"))</f>
        <v>0</v>
      </c>
      <c r="R37" s="364">
        <f>SUM(COUNTIF('Plan MB'!$C40:$BE40,"Löser")+COUNTIF('Plan WIW'!$C40:$AU40,"Löser")+COUNTIF('Plan ET'!$C41:$BP41,"Löser"))</f>
        <v>0</v>
      </c>
      <c r="S37" s="381">
        <f>SUM(COUNTIF('Plan MB'!$C40:$BE40,"Römhild")+COUNTIF('Plan WIW'!$C40:$AU40,"Römhild")+COUNTIF('Plan ET'!$C41:$BD41,"Römhild"))</f>
        <v>0</v>
      </c>
      <c r="T37" s="364">
        <f>SUM(COUNTIF('Plan MB'!$C40:$BE40,"Kny")+COUNTIF('Plan WIW'!$C40:$AU40,"Kny")+COUNTIF('Plan ET'!$C41:$BD41,"Kny"))</f>
        <v>0</v>
      </c>
      <c r="U37" s="364">
        <f>SUM(COUNTIF('Plan MB'!$C40:$BE40,"Schrodt")+COUNTIF('Plan WIW'!$C40:$AU40,"Schrodt")+COUNTIF('Plan ET'!$C41:$BD41,"Schrodt"))</f>
        <v>0</v>
      </c>
      <c r="V37" s="364">
        <f>SUM(COUNTIF('Plan MB'!$C40:$BE40,"Albrecht")+COUNTIF('Plan WIW'!$C40:$AU40,"Albrecht")+COUNTIF('Plan ET'!$C41:$BD41,"Albrecht"))</f>
        <v>0</v>
      </c>
      <c r="W37" s="364">
        <f>SUM(COUNTIF('Plan MB'!$C40:$BE40,"Hornaff")+COUNTIF('Plan WIW'!$C40:$AU40,"Hornaff")+COUNTIF('Plan ET'!$C41:$BD41,"Hornaff"))</f>
        <v>0</v>
      </c>
      <c r="X37" s="364">
        <f>SUM(COUNTIF('Plan MB'!$C40:$BE40,"Wahrenberg")+COUNTIF('Plan WIW'!$C40:$AU40,"Wahrenberg")+COUNTIF('Plan ET'!E41:BD41,"Wahrenberg"))</f>
        <v>0</v>
      </c>
      <c r="Y37" s="364">
        <f>SUM(COUNTIF('Plan MB'!$C40:$BE40,"Orf")+COUNTIF('Plan WIW'!$C40:$AU40,"Orf")+COUNTIF('Plan ET'!F41:BE41,"Orf"))</f>
        <v>0</v>
      </c>
      <c r="Z37" s="324"/>
      <c r="AA37" s="364">
        <f>SUM(COUNTIF('Plan MB'!$C40:$BE40,"Bachmann")+COUNTIF('Plan WIW'!$C40:$AU40,"Bachmann")+COUNTIF('Plan ET'!$E41:$BD41,"Bachmann"))</f>
        <v>0</v>
      </c>
      <c r="AB37" s="364">
        <f>SUM(COUNTIF('Plan MB'!$C40:$BE40,"B.-Schmitt")+COUNTIF('Plan WIW'!$C40:$AU40,"B.-Schmitt")+COUNTIF('Plan ET'!$E41:$BD41,"B.-Schmitt"))</f>
        <v>0</v>
      </c>
      <c r="AC37" s="364">
        <f>SUM(COUNTIF('Plan MB'!$C40:$BE40,"Blancke")+COUNTIF('Plan WIW'!$C40:$AU40,"Blancke")+COUNTIF('Plan ET'!$E41:$BD41,"Blancke"))</f>
        <v>0</v>
      </c>
      <c r="AD37" s="364">
        <f>SUM(COUNTIF('Plan MB'!$C40:$BE40,"Dechant")+COUNTIF('Plan WIW'!$C40:$AU40,"Dechant")+COUNTIF('Plan ET'!$E41:BD41,"Dechant"))</f>
        <v>0</v>
      </c>
      <c r="AE37" s="364">
        <f>SUM(COUNTIF('Plan MB'!$C40:$BE40,"Fischer")+COUNTIF('Plan WIW'!$C40:$AU40,"Fischer")+COUNTIF('Plan ET'!$E41:$BD41,"Fischer"))</f>
        <v>0</v>
      </c>
      <c r="AF37" s="364">
        <f>SUM(COUNTIF('Plan MB'!$C40:$BE40,"Gratz")+COUNTIF('Plan WIW'!$C40:$AU40,"Gratz")+COUNTIF('Plan ET'!$E41:$BD41,"Gratz"))</f>
        <v>0</v>
      </c>
      <c r="AG37" s="364">
        <f>SUM(COUNTIF('Plan MB'!$C40:$BE40,"Grünler")+COUNTIF('Plan WIW'!$C40:$AU40,"Grünler")+COUNTIF('Plan ET'!$E41:$BD41,"Grünler"))</f>
        <v>0</v>
      </c>
      <c r="AH37" s="364">
        <f>SUM(COUNTIF('Plan MB'!$C40:$BE40,"Heinemann")+COUNTIF('Plan WIW'!$C40:$AU40,"Heinemann")+COUNTIF('Plan ET'!$E41:$BD41,"Heinemann"))</f>
        <v>0</v>
      </c>
      <c r="AI37" s="364">
        <f>SUM(COUNTIF('Plan MB'!$C40:$BE40,"Kamprath")+COUNTIF('Plan WIW'!$C40:$AU40,"Kamprath")+COUNTIF('Plan ET'!$E41:$BD41,"Kamprath"))</f>
        <v>0</v>
      </c>
      <c r="AJ37" s="364">
        <f>SUM(COUNTIF('Plan MB'!$C40:$BE40,"Kelber")+COUNTIF('Plan WIW'!$C40:$AU40,"Kelber")+COUNTIF('Plan ET'!$E41:$BD41,"Kelber"))</f>
        <v>0</v>
      </c>
      <c r="AK37" s="364">
        <f>SUM(COUNTIF('Plan MB'!$C40:$BE40,"Michelfeit")+COUNTIF('Plan WIW'!$C40:$AU40,"Michelfeit")+COUNTIF('Plan ET'!$E41:$BD41,"Michelfeit"))</f>
        <v>0</v>
      </c>
      <c r="AL37" s="364">
        <f>SUM(COUNTIF('Plan MB'!$C40:$BE40,"Müller")+COUNTIF('Plan WIW'!$C40:$AU40,"Müller")+COUNTIF('Plan ET'!$E41:$BD41,"Müller"))</f>
        <v>0</v>
      </c>
      <c r="AM37" s="364">
        <f>SUM(COUNTIF('Plan MB'!$C40:$BE40,"Roppel")+COUNTIF('Plan WIW'!$C40:$AU40,"Roppel")+COUNTIF('Plan ET'!$E41:$BD41,"Roppel"))</f>
        <v>0</v>
      </c>
      <c r="AN37" s="364">
        <f>SUM(COUNTIF('Plan MB'!$C40:$BE40,"Rozek")+COUNTIF('Plan WIW'!$C40:$AU40,"Rozek")+COUNTIF('Plan ET'!$E41:$BD41,"Rozek"))</f>
        <v>0</v>
      </c>
      <c r="AO37" s="364">
        <f>SUM(COUNTIF('Plan MB'!$C40:$BE40,"Schäfer")+COUNTIF('Plan WIW'!$C40:$AU40,"Schäfer")+COUNTIF('Plan ET'!$E41:$BD41,"Schäfer"))</f>
        <v>0</v>
      </c>
      <c r="AP37" s="364">
        <f>SUM(COUNTIF('Plan MB'!$C40:$BE40,"Schulz")+COUNTIF('Plan WIW'!$C40:$AU40,"Schulz")+COUNTIF('Plan ET'!$E41:$BD41,"Schulz"))</f>
        <v>0</v>
      </c>
      <c r="AQ37" s="364">
        <f>SUM(COUNTIF('Plan MB'!$C40:$BE40,"Svoboda")+COUNTIF('Plan WIW'!$C40:$AU40,"Svoboda")+COUNTIF('Plan ET'!$E41:$BD41,"Svoboda"))</f>
        <v>0</v>
      </c>
      <c r="AR37" s="364"/>
      <c r="AS37" s="364">
        <f>SUM(COUNTIF('Plan MB'!$C40:$BE40,"Kretzer")+COUNTIF('Plan WIW'!$C40:$AU40,"Kretzer")+COUNTIF('Plan ET'!$E41:$BD41,"Kretzer"))</f>
        <v>0</v>
      </c>
      <c r="AT37" s="364">
        <f>SUM(COUNTIF('Plan MB'!$C40:$BE40,"Mensch-Schäfer")+COUNTIF('Plan WIW'!$C40:$AU40,"Mensch-Schäfer")+COUNTIF('Plan ET'!$E41:$BD41,"Mensch-Schäfer"))</f>
        <v>0</v>
      </c>
      <c r="AU37" s="364">
        <f>SUM(COUNTIF('Plan MB'!$C40:$BE40,"Schmidt")+COUNTIF('Plan WIW'!$C40:$AU40,"Schmidt")+COUNTIF('Plan ET'!$E41:$BD41,"Schmidt"))</f>
        <v>0</v>
      </c>
      <c r="AV37" s="372"/>
      <c r="AW37" s="372"/>
      <c r="AX37" s="372"/>
      <c r="AY37" s="373"/>
      <c r="AZ37" s="373">
        <f>SUM(COUNTIF('Plan MB'!$C40:$BE40,"Brenn")+COUNTIF('Plan WIW'!$C40:$AU40,"Brenn")+COUNTIF('Plan ET'!$E41:$BD41,"Brenn"))</f>
        <v>0</v>
      </c>
      <c r="BA37" s="373">
        <f>SUM(COUNTIF('Plan MB'!$C40:$BE40,"Jakobi")+COUNTIF('Plan WIW'!$C40:$AU40,"Jakobi")+COUNTIF('Plan ET'!$E41:$BD41,"Jakobi"))</f>
        <v>0</v>
      </c>
      <c r="BB37" s="373">
        <f>SUM(COUNTIF('Plan MB'!$C40:$BE40,"Krause")+COUNTIF('Plan WIW'!$C40:$AU40,"Krause")+COUNTIF('Plan ET'!$E41:$BD41,"Krause"))</f>
        <v>0</v>
      </c>
      <c r="BC37" s="373">
        <f>SUM(COUNTIF('Plan MB'!$C40:$BE40,"Margraf")+COUNTIF('Plan WIW'!$C40:$AU40,"Margraf")+COUNTIF('Plan ET'!$E41:$BD41,"Margraf"))</f>
        <v>0</v>
      </c>
      <c r="BD37" s="373">
        <f>SUM(COUNTIF('Plan MB'!$C40:$BE40,"Tischer")+COUNTIF('Plan WIW'!$C40:$AU40,"Tischer")+COUNTIF('Plan ET'!$E41:$BD41,"Tischer"))</f>
        <v>0</v>
      </c>
      <c r="BE37" s="369"/>
      <c r="BF37" s="373">
        <f>SUM(COUNTIF('Plan MB'!$C40:$BE40,"Bagchi")+COUNTIF('Plan WIW'!$C40:$AU40,"Bagchi")+COUNTIF('Plan ET'!$E41:$BD41,"Bagchi"))</f>
        <v>0</v>
      </c>
      <c r="BG37" s="373">
        <f>SUM(COUNTIF('Plan MB'!$C40:$BE40,"Fr.Gratz")+COUNTIF('Plan WIW'!$C40:$AU40,"Fr.Gratz")+COUNTIF('Plan ET'!$E41:$BD41,"Fr.Gratz"))</f>
        <v>0</v>
      </c>
      <c r="BH37" s="373">
        <f>SUM(COUNTIF('Plan MB'!$C40:$BE40,"Fr.Müller")+COUNTIF('Plan WIW'!$C40:$AU40,"Fr.Müller")+COUNTIF('Plan ET'!$E41:$BD41,"Fr.Müller"))</f>
        <v>0</v>
      </c>
      <c r="BI37" s="325"/>
    </row>
    <row r="38" spans="1:61">
      <c r="A38" s="1318"/>
      <c r="B38" s="1317">
        <v>10</v>
      </c>
      <c r="C38" s="364">
        <f>SUM(COUNTIF('Plan MB'!$C41:$BE41,"Braunschweig")+COUNTIF('Plan WIW'!$C41:$AU41,"Braunschweig")+COUNTIF('Plan ET'!$C42:$AX42,"Braunschweig"))</f>
        <v>0</v>
      </c>
      <c r="D38" s="364">
        <f>SUM(COUNTIF('Plan MB'!$C41:$BE41,"Behn")+COUNTIF('Plan WIW'!$C41:$AU41,"Behn")+COUNTIF('Plan ET'!$C42:$BP42,"Behn"))</f>
        <v>1</v>
      </c>
      <c r="E38" s="364">
        <f>SUM(COUNTIF('Plan MB'!$C41:$BE41,"Roth")+COUNTIF('Plan WIW'!$C41:$AU41,"Roth")+COUNTIF('Plan ET'!$C42:$BP42,"Roth"))</f>
        <v>0</v>
      </c>
      <c r="F38" s="364">
        <f>SUM(COUNTIF('Plan MB'!$C41:$BE41,"Beugel")+COUNTIF('Plan WIW'!$C41:$AU41,"Beugel")+COUNTIF('Plan ET'!$C42:$BP42,"Beugel"))</f>
        <v>1</v>
      </c>
      <c r="G38" s="380">
        <f>SUM(COUNTIF('Plan MB'!$C41:$BE41,"Christ")+COUNTIF('Plan WIW'!$C41:$AU41,"Christ")+COUNTIF('Plan ET'!$C42:$BP42,"Christ"))</f>
        <v>2</v>
      </c>
      <c r="H38" s="364">
        <f>SUM(COUNTIF('Plan MB'!$C41:$BE41,"Kolev")+COUNTIF('Plan WIW'!$C41:$AU41,"Kolev")+COUNTIF('Plan ET'!$C42:$BP42,"Kolev"))</f>
        <v>2</v>
      </c>
      <c r="I38" s="364">
        <f>SUM(COUNTIF('Plan MB'!$C41:$BE41,"C.Behn")+COUNTIF('Plan WIW'!$C41:$AU41,"C.Behn")+COUNTIF('Plan ET'!$C42:$BP42,"C.Behn"))</f>
        <v>1</v>
      </c>
      <c r="J38" s="364">
        <f>SUM(COUNTIF('Plan MB'!$C41:$BE41,"Dorner-Reisel")+COUNTIF('Plan WIW'!$C41:$AU41,"Dorner-Reisel")+COUNTIF('Plan ET'!$C42:$BP42,"Dorner-Reisel"))</f>
        <v>0</v>
      </c>
      <c r="K38" s="380">
        <f>SUM(COUNTIF('Plan MB'!$C41:$BE41,"Pietzsch")+COUNTIF('Plan WIW'!$C41:$AU41,"Pietzsch")+COUNTIF('Plan ET'!$C42:$BP42,"Pietzsch"))</f>
        <v>1</v>
      </c>
      <c r="L38" s="381">
        <f>SUM(COUNTIF('Plan MB'!$C41:$BE41,"Seul")+COUNTIF('Plan WIW'!$C41:$AU41,"Seul")+COUNTIF('Plan ET'!$C42:$BP42,"Seul"))</f>
        <v>0</v>
      </c>
      <c r="M38" s="381">
        <f>SUM(COUNTIF('Plan MB'!$C41:$BE41,"Raßbach")+COUNTIF('Plan WIW'!$C41:$AU41,"Raßbach")+COUNTIF('Plan ET'!$C42:$BP42,"Raßbach"))</f>
        <v>0</v>
      </c>
      <c r="N38" s="364">
        <f>SUM(COUNTIF('Plan MB'!$C41:$BE41,"Vogel")+COUNTIF('Plan WIW'!$C41:$AU41,"Vogel")+COUNTIF('Plan ET'!$C42:$BP42,"Vogel"))</f>
        <v>1</v>
      </c>
      <c r="O38" s="364">
        <f>SUM(COUNTIF('Plan MB'!$C41:$BE41,"Weidner")+COUNTIF('Plan WIW'!$C41:$AU41,"Weidner")+COUNTIF('Plan ET'!$C42:$BP42,"Weidner"))</f>
        <v>0</v>
      </c>
      <c r="P38" s="364">
        <f>SUM(COUNTIF('Plan MB'!$C41:$BE41,"Schreiber")+COUNTIF('Plan WIW'!$C41:$AU41,"Schreiber")+COUNTIF('Plan ET'!$C42:$BP42,"Schreiber"))</f>
        <v>0</v>
      </c>
      <c r="Q38" s="381">
        <f>SUM(COUNTIF('Plan MB'!$C41:$BE41,"SM9")+COUNTIF('Plan WIW'!$C41:$AU41,"SM9")+COUNTIF('Plan ET'!$C42:$BP42,"SM9"))</f>
        <v>0</v>
      </c>
      <c r="R38" s="364">
        <f>SUM(COUNTIF('Plan MB'!$C41:$BE41,"Löser")+COUNTIF('Plan WIW'!$C41:$AU41,"Löser")+COUNTIF('Plan ET'!$C42:$BP42,"Löser"))</f>
        <v>1</v>
      </c>
      <c r="S38" s="364">
        <f>SUM(COUNTIF('Plan MB'!$C41:$BE41,"Römhild")+COUNTIF('Plan WIW'!$C41:$AU41,"Römhild")+COUNTIF('Plan ET'!$C42:$BD42,"Römhild"))</f>
        <v>0</v>
      </c>
      <c r="T38" s="364">
        <f>SUM(COUNTIF('Plan MB'!$C41:$BE41,"Kny")+COUNTIF('Plan WIW'!$C41:$AU41,"Kny")+COUNTIF('Plan ET'!$C42:$BD42,"Kny"))</f>
        <v>0</v>
      </c>
      <c r="U38" s="364">
        <f>SUM(COUNTIF('Plan MB'!$C41:$BE41,"Schrodt")+COUNTIF('Plan WIW'!$C41:$AU41,"Schrodt")+COUNTIF('Plan ET'!$C42:$BD42,"Schrodt"))</f>
        <v>0</v>
      </c>
      <c r="V38" s="364">
        <f>SUM(COUNTIF('Plan MB'!$C41:$BE41,"Albrecht")+COUNTIF('Plan WIW'!$C41:$AU41,"Albrecht")+COUNTIF('Plan ET'!$C42:$BD42,"Albrecht"))</f>
        <v>0</v>
      </c>
      <c r="W38" s="380">
        <f>SUM(COUNTIF('Plan MB'!$C41:$BE41,"Hornaff")+COUNTIF('Plan WIW'!$C41:$AU41,"Hornaff")+COUNTIF('Plan ET'!$C42:$BD42,"Hornaff"))</f>
        <v>2</v>
      </c>
      <c r="X38" s="364">
        <f>SUM(COUNTIF('Plan MB'!$C41:$BE41,"Wahrenberg")+COUNTIF('Plan WIW'!$C41:$AU41,"Wahrenberg")+COUNTIF('Plan ET'!E42:BD42,"Wahrenberg"))</f>
        <v>1</v>
      </c>
      <c r="Y38" s="364">
        <f>SUM(COUNTIF('Plan MB'!$C41:$BE41,"Orf")+COUNTIF('Plan WIW'!$C41:$AU41,"Orf")+COUNTIF('Plan ET'!F42:BE42,"Orf"))</f>
        <v>0</v>
      </c>
      <c r="Z38" s="324"/>
      <c r="AA38" s="364">
        <f>SUM(COUNTIF('Plan MB'!$C41:$BE41,"Bachmann")+COUNTIF('Plan WIW'!$C41:$AU41,"Bachmann")+COUNTIF('Plan ET'!$E42:$BD42,"Bachmann"))</f>
        <v>0</v>
      </c>
      <c r="AB38" s="364">
        <f>SUM(COUNTIF('Plan MB'!$C41:$BE41,"B.-Schmitt")+COUNTIF('Plan WIW'!$C41:$AU41,"B.-Schmitt")+COUNTIF('Plan ET'!$E42:$BD42,"B.-Schmitt"))</f>
        <v>0</v>
      </c>
      <c r="AC38" s="364">
        <f>SUM(COUNTIF('Plan MB'!$C41:$BE41,"Blancke")+COUNTIF('Plan WIW'!$C41:$AU41,"Blancke")+COUNTIF('Plan ET'!$E42:$BD42,"Blancke"))</f>
        <v>1</v>
      </c>
      <c r="AD38" s="364">
        <f>SUM(COUNTIF('Plan MB'!$C41:$BE41,"Dechant")+COUNTIF('Plan WIW'!$C41:$AU41,"Dechant")+COUNTIF('Plan ET'!$E42:BD42,"Dechant"))</f>
        <v>0</v>
      </c>
      <c r="AE38" s="364">
        <f>SUM(COUNTIF('Plan MB'!$C41:$BE41,"Fischer")+COUNTIF('Plan WIW'!$C41:$AU41,"Fischer")+COUNTIF('Plan ET'!$E42:$BD42,"Fischer"))</f>
        <v>1</v>
      </c>
      <c r="AF38" s="364">
        <f>SUM(COUNTIF('Plan MB'!$C41:$BE41,"Gratz")+COUNTIF('Plan WIW'!$C41:$AU41,"Gratz")+COUNTIF('Plan ET'!$E42:$BD42,"Gratz"))</f>
        <v>0</v>
      </c>
      <c r="AG38" s="364">
        <f>SUM(COUNTIF('Plan MB'!$C41:$BE41,"Grünler")+COUNTIF('Plan WIW'!$C41:$AU41,"Grünler")+COUNTIF('Plan ET'!$E42:$BD42,"Grünler"))</f>
        <v>1</v>
      </c>
      <c r="AH38" s="364">
        <f>SUM(COUNTIF('Plan MB'!$C41:$BE41,"Heinemann")+COUNTIF('Plan WIW'!$C41:$AU41,"Heinemann")+COUNTIF('Plan ET'!$E42:$BD42,"Heinemann"))</f>
        <v>0</v>
      </c>
      <c r="AI38" s="364">
        <f>SUM(COUNTIF('Plan MB'!$C41:$BE41,"Kamprath")+COUNTIF('Plan WIW'!$C41:$AU41,"Kamprath")+COUNTIF('Plan ET'!$E42:$BD42,"Kamprath"))</f>
        <v>0</v>
      </c>
      <c r="AJ38" s="364">
        <f>SUM(COUNTIF('Plan MB'!$C41:$BE41,"Kelber")+COUNTIF('Plan WIW'!$C41:$AU41,"Kelber")+COUNTIF('Plan ET'!$E42:$BD42,"Kelber"))</f>
        <v>0</v>
      </c>
      <c r="AK38" s="364">
        <f>SUM(COUNTIF('Plan MB'!$C41:$BE41,"Michelfeit")+COUNTIF('Plan WIW'!$C41:$AU41,"Michelfeit")+COUNTIF('Plan ET'!$E42:$BD42,"Michelfeit"))</f>
        <v>0</v>
      </c>
      <c r="AL38" s="364">
        <f>SUM(COUNTIF('Plan MB'!$C41:$BE41,"Müller")+COUNTIF('Plan WIW'!$C41:$AU41,"Müller")+COUNTIF('Plan ET'!$E42:$BD42,"Müller"))</f>
        <v>0</v>
      </c>
      <c r="AM38" s="364">
        <f>SUM(COUNTIF('Plan MB'!$C41:$BE41,"Roppel")+COUNTIF('Plan WIW'!$C41:$AU41,"Roppel")+COUNTIF('Plan ET'!$E42:$BD42,"Roppel"))</f>
        <v>2</v>
      </c>
      <c r="AN38" s="364">
        <f>SUM(COUNTIF('Plan MB'!$C41:$BE41,"Rozek")+COUNTIF('Plan WIW'!$C41:$AU41,"Rozek")+COUNTIF('Plan ET'!$E42:$BD42,"Rozek"))</f>
        <v>1</v>
      </c>
      <c r="AO38" s="364">
        <f>SUM(COUNTIF('Plan MB'!$C41:$BE41,"Schäfer")+COUNTIF('Plan WIW'!$C41:$AU41,"Schäfer")+COUNTIF('Plan ET'!$E42:$BD42,"Schäfer"))</f>
        <v>0</v>
      </c>
      <c r="AP38" s="364">
        <f>SUM(COUNTIF('Plan MB'!$C41:$BE41,"Schulz")+COUNTIF('Plan WIW'!$C41:$AU41,"Schulz")+COUNTIF('Plan ET'!$E42:$BD42,"Schulz"))</f>
        <v>0</v>
      </c>
      <c r="AQ38" s="364">
        <f>SUM(COUNTIF('Plan MB'!$C41:$BE41,"Svoboda")+COUNTIF('Plan WIW'!$C41:$AU41,"Svoboda")+COUNTIF('Plan ET'!$E42:$BD42,"Svoboda"))</f>
        <v>0</v>
      </c>
      <c r="AR38" s="364"/>
      <c r="AS38" s="364">
        <f>SUM(COUNTIF('Plan MB'!$C41:$BE41,"Kretzer")+COUNTIF('Plan WIW'!$C41:$AU41,"Kretzer")+COUNTIF('Plan ET'!$E42:$BD42,"Kretzer"))</f>
        <v>0</v>
      </c>
      <c r="AT38" s="364">
        <f>SUM(COUNTIF('Plan MB'!$C41:$BE41,"Mensch-Schäfer")+COUNTIF('Plan WIW'!$C41:$AU41,"Mensch-Schäfer")+COUNTIF('Plan ET'!$E42:$BD42,"Mensch-Schäfer"))</f>
        <v>0</v>
      </c>
      <c r="AU38" s="364">
        <f>SUM(COUNTIF('Plan MB'!$C41:$BE41,"Schmidt")+COUNTIF('Plan WIW'!$C41:$AU41,"Schmidt")+COUNTIF('Plan ET'!$E42:$BD42,"Schmidt"))</f>
        <v>0</v>
      </c>
      <c r="AV38" s="372"/>
      <c r="AW38" s="372"/>
      <c r="AX38" s="372"/>
      <c r="AY38" s="373"/>
      <c r="AZ38" s="373">
        <f>SUM(COUNTIF('Plan MB'!$C41:$BE41,"Brenn")+COUNTIF('Plan WIW'!$C41:$AU41,"Brenn")+COUNTIF('Plan ET'!$E42:$BD42,"Brenn"))</f>
        <v>0</v>
      </c>
      <c r="BA38" s="373">
        <f>SUM(COUNTIF('Plan MB'!$C41:$BE41,"Jakobi")+COUNTIF('Plan WIW'!$C41:$AU41,"Jakobi")+COUNTIF('Plan ET'!$E42:$BD42,"Jakobi"))</f>
        <v>0</v>
      </c>
      <c r="BB38" s="373">
        <f>SUM(COUNTIF('Plan MB'!$C41:$BE41,"Krause")+COUNTIF('Plan WIW'!$C41:$AU41,"Krause")+COUNTIF('Plan ET'!$E42:$BD42,"Krause"))</f>
        <v>0</v>
      </c>
      <c r="BC38" s="373">
        <f>SUM(COUNTIF('Plan MB'!$C41:$BE41,"Margraf")+COUNTIF('Plan WIW'!$C41:$AU41,"Margraf")+COUNTIF('Plan ET'!$E42:$BD42,"Margraf"))</f>
        <v>1</v>
      </c>
      <c r="BD38" s="373">
        <f>SUM(COUNTIF('Plan MB'!$C41:$BE41,"Tischer")+COUNTIF('Plan WIW'!$C41:$AU41,"Tischer")+COUNTIF('Plan ET'!$E42:$BD42,"Tischer"))</f>
        <v>0</v>
      </c>
      <c r="BE38" s="369"/>
      <c r="BF38" s="373">
        <f>SUM(COUNTIF('Plan MB'!$C41:$BE41,"Bagchi")+COUNTIF('Plan WIW'!$C41:$AU41,"Bagchi")+COUNTIF('Plan ET'!$E42:$BD42,"Bagchi"))</f>
        <v>0</v>
      </c>
      <c r="BG38" s="373">
        <f>SUM(COUNTIF('Plan MB'!$C41:$BE41,"Fr.Gratz")+COUNTIF('Plan WIW'!$C41:$AU41,"Fr.Gratz")+COUNTIF('Plan ET'!$E42:$BD42,"Fr.Gratz"))</f>
        <v>0</v>
      </c>
      <c r="BH38" s="390">
        <f>SUM(COUNTIF('Plan MB'!$C41:$BE41,"Fr.Müller")+COUNTIF('Plan WIW'!$C41:$AU41,"Fr.Müller")+COUNTIF('Plan ET'!$E42:$BD42,"Fr.Müller"))</f>
        <v>0</v>
      </c>
      <c r="BI38" s="325"/>
    </row>
    <row r="39" spans="1:61">
      <c r="A39" s="1318"/>
      <c r="B39" s="1317"/>
      <c r="C39" s="364">
        <f>SUM(COUNTIF('Plan MB'!$C42:$BE42,"Braunschweig")+COUNTIF('Plan WIW'!$C42:$AU42,"Braunschweig")+COUNTIF('Plan ET'!$C43:$AX43,"Braunschweig"))</f>
        <v>0</v>
      </c>
      <c r="D39" s="364">
        <f>SUM(COUNTIF('Plan MB'!$C42:$BE42,"Behn")+COUNTIF('Plan WIW'!$C42:$AU42,"Behn")+COUNTIF('Plan ET'!$C43:$BP43,"Behn"))</f>
        <v>0</v>
      </c>
      <c r="E39" s="364">
        <f>SUM(COUNTIF('Plan MB'!$C42:$BE42,"Roth")+COUNTIF('Plan WIW'!$C42:$AU42,"Roth")+COUNTIF('Plan ET'!$C43:$BP43,"Roth"))</f>
        <v>1</v>
      </c>
      <c r="F39" s="364">
        <f>SUM(COUNTIF('Plan MB'!$C42:$BE42,"Beugel")+COUNTIF('Plan WIW'!$C42:$AU42,"Beugel")+COUNTIF('Plan ET'!$C43:$BP43,"Beugel"))</f>
        <v>0</v>
      </c>
      <c r="G39" s="364">
        <f>SUM(COUNTIF('Plan MB'!$C42:$BE42,"Christ")+COUNTIF('Plan WIW'!$C42:$AU42,"Christ")+COUNTIF('Plan ET'!$C43:$BP43,"Christ"))</f>
        <v>0</v>
      </c>
      <c r="H39" s="364">
        <f>SUM(COUNTIF('Plan MB'!$C42:$BE42,"Kolev")+COUNTIF('Plan WIW'!$C42:$AU42,"Kolev")+COUNTIF('Plan ET'!$C43:$BP43,"Kolev"))</f>
        <v>0</v>
      </c>
      <c r="I39" s="364">
        <f>SUM(COUNTIF('Plan MB'!$C42:$BE42,"C.Behn")+COUNTIF('Plan WIW'!$C42:$AU42,"C.Behn")+COUNTIF('Plan ET'!$C43:$BP43,"C.Behn"))</f>
        <v>0</v>
      </c>
      <c r="J39" s="364">
        <f>SUM(COUNTIF('Plan MB'!$C42:$BE42,"Dorner-Reisel")+COUNTIF('Plan WIW'!$C42:$AU42,"Dorner-Reisel")+COUNTIF('Plan ET'!$C43:$BP43,"Dorner-Reisel"))</f>
        <v>0</v>
      </c>
      <c r="K39" s="380">
        <f>SUM(COUNTIF('Plan MB'!$C42:$BE42,"Pietzsch")+COUNTIF('Plan WIW'!$C42:$AU42,"Pietzsch")+COUNTIF('Plan ET'!$C43:$BP43,"Pietzsch"))</f>
        <v>0</v>
      </c>
      <c r="L39" s="381">
        <f>SUM(COUNTIF('Plan MB'!$C42:$BE42,"Seul")+COUNTIF('Plan WIW'!$C42:$AU42,"Seul")+COUNTIF('Plan ET'!$C43:$BP43,"Seul"))</f>
        <v>0</v>
      </c>
      <c r="M39" s="381">
        <f>SUM(COUNTIF('Plan MB'!$C42:$BE42,"Raßbach")+COUNTIF('Plan WIW'!$C42:$AU42,"Raßbach")+COUNTIF('Plan ET'!$C43:$BP43,"Raßbach"))</f>
        <v>0</v>
      </c>
      <c r="N39" s="364">
        <f>SUM(COUNTIF('Plan MB'!$C42:$BE42,"Vogel")+COUNTIF('Plan WIW'!$C42:$AU42,"Vogel")+COUNTIF('Plan ET'!$C43:$BP43,"Vogel"))</f>
        <v>0</v>
      </c>
      <c r="O39" s="364">
        <f>SUM(COUNTIF('Plan MB'!$C42:$BE42,"Weidner")+COUNTIF('Plan WIW'!$C42:$AU42,"Weidner")+COUNTIF('Plan ET'!$C43:$BP43,"Weidner"))</f>
        <v>0</v>
      </c>
      <c r="P39" s="364">
        <f>SUM(COUNTIF('Plan MB'!$C42:$BE42,"Schreiber")+COUNTIF('Plan WIW'!$C42:$AU42,"Schreiber")+COUNTIF('Plan ET'!$C43:$BP43,"Schreiber"))</f>
        <v>0</v>
      </c>
      <c r="Q39" s="381">
        <f>SUM(COUNTIF('Plan MB'!$C42:$BE42,"SM9")+COUNTIF('Plan WIW'!$C42:$AU42,"SM9")+COUNTIF('Plan ET'!$C43:$BP43,"SM9"))</f>
        <v>0</v>
      </c>
      <c r="R39" s="364">
        <f>SUM(COUNTIF('Plan MB'!$C42:$BE42,"Löser")+COUNTIF('Plan WIW'!$C42:$AU42,"Löser")+COUNTIF('Plan ET'!$C43:$BP43,"Löser"))</f>
        <v>0</v>
      </c>
      <c r="S39" s="364">
        <f>SUM(COUNTIF('Plan MB'!$C42:$BE42,"Römhild")+COUNTIF('Plan WIW'!$C42:$AU42,"Römhild")+COUNTIF('Plan ET'!$C43:$BD43,"Römhild"))</f>
        <v>0</v>
      </c>
      <c r="T39" s="364">
        <f>SUM(COUNTIF('Plan MB'!$C42:$BE42,"Kny")+COUNTIF('Plan WIW'!$C42:$AU42,"Kny")+COUNTIF('Plan ET'!$C43:$BD43,"Kny"))</f>
        <v>1</v>
      </c>
      <c r="U39" s="364">
        <f>SUM(COUNTIF('Plan MB'!$C42:$BE42,"Schrodt")+COUNTIF('Plan WIW'!$C42:$AU42,"Schrodt")+COUNTIF('Plan ET'!$C43:$BD43,"Schrodt"))</f>
        <v>0</v>
      </c>
      <c r="V39" s="364">
        <f>SUM(COUNTIF('Plan MB'!$C42:$BE42,"Albrecht")+COUNTIF('Plan WIW'!$C42:$AU42,"Albrecht")+COUNTIF('Plan ET'!$C43:$BD43,"Albrecht"))</f>
        <v>0</v>
      </c>
      <c r="W39" s="364">
        <f>SUM(COUNTIF('Plan MB'!$C42:$BE42,"Hornaff")+COUNTIF('Plan WIW'!$C42:$AU42,"Hornaff")+COUNTIF('Plan ET'!$C43:$BD43,"Hornaff"))</f>
        <v>0</v>
      </c>
      <c r="X39" s="364">
        <f>SUM(COUNTIF('Plan MB'!$C42:$BE42,"Wahrenberg")+COUNTIF('Plan WIW'!$C42:$AU42,"Wahrenberg")+COUNTIF('Plan ET'!E43:BD43,"Wahrenberg"))</f>
        <v>0</v>
      </c>
      <c r="Y39" s="364">
        <f>SUM(COUNTIF('Plan MB'!$C42:$BE42,"Orf")+COUNTIF('Plan WIW'!$C42:$AU42,"Orf")+COUNTIF('Plan ET'!F43:BE43,"Orf"))</f>
        <v>0</v>
      </c>
      <c r="Z39" s="324"/>
      <c r="AA39" s="364">
        <f>SUM(COUNTIF('Plan MB'!$C42:$BE42,"Bachmann")+COUNTIF('Plan WIW'!$C42:$AU42,"Bachmann")+COUNTIF('Plan ET'!$E43:$BD43,"Bachmann"))</f>
        <v>0</v>
      </c>
      <c r="AB39" s="364">
        <f>SUM(COUNTIF('Plan MB'!$C42:$BE42,"B.-Schmitt")+COUNTIF('Plan WIW'!$C42:$AU42,"B.-Schmitt")+COUNTIF('Plan ET'!$E43:$BD43,"B.-Schmitt"))</f>
        <v>0</v>
      </c>
      <c r="AC39" s="364">
        <f>SUM(COUNTIF('Plan MB'!$C42:$BE42,"Blancke")+COUNTIF('Plan WIW'!$C42:$AU42,"Blancke")+COUNTIF('Plan ET'!$E43:$BD43,"Blancke"))</f>
        <v>0</v>
      </c>
      <c r="AD39" s="364">
        <f>SUM(COUNTIF('Plan MB'!$C42:$BE42,"Dechant")+COUNTIF('Plan WIW'!$C42:$AU42,"Dechant")+COUNTIF('Plan ET'!$E43:BD43,"Dechant"))</f>
        <v>0</v>
      </c>
      <c r="AE39" s="364">
        <f>SUM(COUNTIF('Plan MB'!$C42:$BE42,"Fischer")+COUNTIF('Plan WIW'!$C42:$AU42,"Fischer")+COUNTIF('Plan ET'!$E43:$BD43,"Fischer"))</f>
        <v>0</v>
      </c>
      <c r="AF39" s="364">
        <f>SUM(COUNTIF('Plan MB'!$C42:$BE42,"Gratz")+COUNTIF('Plan WIW'!$C42:$AU42,"Gratz")+COUNTIF('Plan ET'!$E43:$BD43,"Gratz"))</f>
        <v>0</v>
      </c>
      <c r="AG39" s="364">
        <f>SUM(COUNTIF('Plan MB'!$C42:$BE42,"Grünler")+COUNTIF('Plan WIW'!$C42:$AU42,"Grünler")+COUNTIF('Plan ET'!$E43:$BD43,"Grünler"))</f>
        <v>1</v>
      </c>
      <c r="AH39" s="364">
        <f>SUM(COUNTIF('Plan MB'!$C42:$BE42,"Heinemann")+COUNTIF('Plan WIW'!$C42:$AU42,"Heinemann")+COUNTIF('Plan ET'!$E43:$BD43,"Heinemann"))</f>
        <v>0</v>
      </c>
      <c r="AI39" s="364">
        <f>SUM(COUNTIF('Plan MB'!$C42:$BE42,"Kamprath")+COUNTIF('Plan WIW'!$C42:$AU42,"Kamprath")+COUNTIF('Plan ET'!$E43:$BD43,"Kamprath"))</f>
        <v>0</v>
      </c>
      <c r="AJ39" s="364">
        <f>SUM(COUNTIF('Plan MB'!$C42:$BE42,"Kelber")+COUNTIF('Plan WIW'!$C42:$AU42,"Kelber")+COUNTIF('Plan ET'!$E43:$BD43,"Kelber"))</f>
        <v>0</v>
      </c>
      <c r="AK39" s="364">
        <f>SUM(COUNTIF('Plan MB'!$C42:$BE42,"Michelfeit")+COUNTIF('Plan WIW'!$C42:$AU42,"Michelfeit")+COUNTIF('Plan ET'!$E43:$BD43,"Michelfeit"))</f>
        <v>0</v>
      </c>
      <c r="AL39" s="364">
        <f>SUM(COUNTIF('Plan MB'!$C42:$BE42,"Müller")+COUNTIF('Plan WIW'!$C42:$AU42,"Müller")+COUNTIF('Plan ET'!$E43:$BD43,"Müller"))</f>
        <v>0</v>
      </c>
      <c r="AM39" s="364">
        <f>SUM(COUNTIF('Plan MB'!$C42:$BE42,"Roppel")+COUNTIF('Plan WIW'!$C42:$AU42,"Roppel")+COUNTIF('Plan ET'!$E43:$BD43,"Roppel"))</f>
        <v>0</v>
      </c>
      <c r="AN39" s="364">
        <f>SUM(COUNTIF('Plan MB'!$C42:$BE42,"Rozek")+COUNTIF('Plan WIW'!$C42:$AU42,"Rozek")+COUNTIF('Plan ET'!$E43:$BD43,"Rozek"))</f>
        <v>1</v>
      </c>
      <c r="AO39" s="364">
        <f>SUM(COUNTIF('Plan MB'!$C42:$BE42,"Schäfer")+COUNTIF('Plan WIW'!$C42:$AU42,"Schäfer")+COUNTIF('Plan ET'!$E43:$BD43,"Schäfer"))</f>
        <v>0</v>
      </c>
      <c r="AP39" s="364">
        <f>SUM(COUNTIF('Plan MB'!$C42:$BE42,"Schulz")+COUNTIF('Plan WIW'!$C42:$AU42,"Schulz")+COUNTIF('Plan ET'!$E43:$BD43,"Schulz"))</f>
        <v>0</v>
      </c>
      <c r="AQ39" s="364">
        <f>SUM(COUNTIF('Plan MB'!$C42:$BE42,"Svoboda")+COUNTIF('Plan WIW'!$C42:$AU42,"Svoboda")+COUNTIF('Plan ET'!$E43:$BD43,"Svoboda"))</f>
        <v>0</v>
      </c>
      <c r="AR39" s="364"/>
      <c r="AS39" s="364">
        <f>SUM(COUNTIF('Plan MB'!$C42:$BE42,"Kretzer")+COUNTIF('Plan WIW'!$C42:$AU42,"Kretzer")+COUNTIF('Plan ET'!$E43:$BD43,"Kretzer"))</f>
        <v>0</v>
      </c>
      <c r="AT39" s="364">
        <f>SUM(COUNTIF('Plan MB'!$C42:$BE42,"Mensch-Schäfer")+COUNTIF('Plan WIW'!$C42:$AU42,"Mensch-Schäfer")+COUNTIF('Plan ET'!$E43:$BD43,"Mensch-Schäfer"))</f>
        <v>0</v>
      </c>
      <c r="AU39" s="364">
        <f>SUM(COUNTIF('Plan MB'!$C42:$BE42,"Schmidt")+COUNTIF('Plan WIW'!$C42:$AU42,"Schmidt")+COUNTIF('Plan ET'!$E43:$BD43,"Schmidt"))</f>
        <v>1</v>
      </c>
      <c r="AV39" s="372"/>
      <c r="AW39" s="372"/>
      <c r="AX39" s="372"/>
      <c r="AY39" s="373"/>
      <c r="AZ39" s="373">
        <f>SUM(COUNTIF('Plan MB'!$C42:$BE42,"Brenn")+COUNTIF('Plan WIW'!$C42:$AU42,"Brenn")+COUNTIF('Plan ET'!$E43:$BD43,"Brenn"))</f>
        <v>0</v>
      </c>
      <c r="BA39" s="373">
        <f>SUM(COUNTIF('Plan MB'!$C42:$BE42,"Jakobi")+COUNTIF('Plan WIW'!$C42:$AU42,"Jakobi")+COUNTIF('Plan ET'!$E43:$BD43,"Jakobi"))</f>
        <v>0</v>
      </c>
      <c r="BB39" s="373">
        <f>SUM(COUNTIF('Plan MB'!$C42:$BE42,"Krause")+COUNTIF('Plan WIW'!$C42:$AU42,"Krause")+COUNTIF('Plan ET'!$E43:$BD43,"Krause"))</f>
        <v>0</v>
      </c>
      <c r="BC39" s="373">
        <f>SUM(COUNTIF('Plan MB'!$C42:$BE42,"Margraf")+COUNTIF('Plan WIW'!$C42:$AU42,"Margraf")+COUNTIF('Plan ET'!$E43:$BD43,"Margraf"))</f>
        <v>1</v>
      </c>
      <c r="BD39" s="373">
        <f>SUM(COUNTIF('Plan MB'!$C42:$BE42,"Tischer")+COUNTIF('Plan WIW'!$C42:$AU42,"Tischer")+COUNTIF('Plan ET'!$E43:$BD43,"Tischer"))</f>
        <v>0</v>
      </c>
      <c r="BE39" s="369"/>
      <c r="BF39" s="373">
        <f>SUM(COUNTIF('Plan MB'!$C42:$BE42,"Bagchi")+COUNTIF('Plan WIW'!$C42:$AU42,"Bagchi")+COUNTIF('Plan ET'!$E43:$BD43,"Bagchi"))</f>
        <v>0</v>
      </c>
      <c r="BG39" s="373">
        <f>SUM(COUNTIF('Plan MB'!$C42:$BE42,"Fr.Gratz")+COUNTIF('Plan WIW'!$C42:$AU42,"Fr.Gratz")+COUNTIF('Plan ET'!$E43:$BD43,"Fr.Gratz"))</f>
        <v>1</v>
      </c>
      <c r="BH39" s="390">
        <f>SUM(COUNTIF('Plan MB'!$C42:$BE42,"Fr.Müller")+COUNTIF('Plan WIW'!$C42:$AU42,"Fr.Müller")+COUNTIF('Plan ET'!$E43:$BD43,"Fr.Müller"))</f>
        <v>0</v>
      </c>
      <c r="BI39" s="325"/>
    </row>
    <row r="40" spans="1:61" s="215" customFormat="1">
      <c r="A40" s="1318"/>
      <c r="B40" s="1317"/>
      <c r="C40" s="364">
        <f>SUM(COUNTIF('Plan MB'!$C43:$BE43,"Braunschweig")+COUNTIF('Plan WIW'!$C43:$AU43,"Braunschweig")+COUNTIF('Plan ET'!$C44:$AX44,"Braunschweig"))</f>
        <v>1</v>
      </c>
      <c r="D40" s="364">
        <f>SUM(COUNTIF('Plan MB'!$C43:$BE43,"Behn")+COUNTIF('Plan WIW'!$C43:$AU43,"Behn")+COUNTIF('Plan ET'!$C44:$BP44,"Behn"))</f>
        <v>0</v>
      </c>
      <c r="E40" s="364">
        <f>SUM(COUNTIF('Plan MB'!$C43:$BE43,"Roth")+COUNTIF('Plan WIW'!$C43:$AU43,"Roth")+COUNTIF('Plan ET'!$C44:$BP44,"Roth"))</f>
        <v>0</v>
      </c>
      <c r="F40" s="364">
        <f>SUM(COUNTIF('Plan MB'!$C43:$BE43,"Beugel")+COUNTIF('Plan WIW'!$C43:$AU43,"Beugel")+COUNTIF('Plan ET'!$C44:$BP44,"Beugel"))</f>
        <v>0</v>
      </c>
      <c r="G40" s="364">
        <f>SUM(COUNTIF('Plan MB'!$C43:$BE43,"Christ")+COUNTIF('Plan WIW'!$C43:$AU43,"Christ")+COUNTIF('Plan ET'!$C44:$BP44,"Christ"))</f>
        <v>0</v>
      </c>
      <c r="H40" s="364">
        <f>SUM(COUNTIF('Plan MB'!$C43:$BE43,"Kolev")+COUNTIF('Plan WIW'!$C43:$AU43,"Kolev")+COUNTIF('Plan ET'!$C44:$BP44,"Kolev"))</f>
        <v>0</v>
      </c>
      <c r="I40" s="364">
        <f>SUM(COUNTIF('Plan MB'!$C43:$BE43,"C.Behn")+COUNTIF('Plan WIW'!$C43:$AU43,"C.Behn")+COUNTIF('Plan ET'!$C44:$BP44,"C.Behn"))</f>
        <v>0</v>
      </c>
      <c r="J40" s="364">
        <f>SUM(COUNTIF('Plan MB'!$C43:$BE43,"Dorner-Reisel")+COUNTIF('Plan WIW'!$C43:$AU43,"Dorner-Reisel")+COUNTIF('Plan ET'!$C44:$BP44,"Dorner-Reisel"))</f>
        <v>0</v>
      </c>
      <c r="K40" s="364">
        <f>SUM(COUNTIF('Plan MB'!$C43:$BE43,"Pietzsch")+COUNTIF('Plan WIW'!$C43:$AU43,"Pietzsch")+COUNTIF('Plan ET'!$C44:$BP44,"Pietzsch"))</f>
        <v>0</v>
      </c>
      <c r="L40" s="381">
        <f>SUM(COUNTIF('Plan MB'!$C43:$BE43,"Seul")+COUNTIF('Plan WIW'!$C43:$AU43,"Seul")+COUNTIF('Plan ET'!$C44:$BP44,"Seul"))</f>
        <v>0</v>
      </c>
      <c r="M40" s="381">
        <f>SUM(COUNTIF('Plan MB'!$C43:$BE43,"Raßbach")+COUNTIF('Plan WIW'!$C43:$AU43,"Raßbach")+COUNTIF('Plan ET'!$C44:$BP44,"Raßbach"))</f>
        <v>0</v>
      </c>
      <c r="N40" s="364">
        <f>SUM(COUNTIF('Plan MB'!$C43:$BE43,"Vogel")+COUNTIF('Plan WIW'!$C43:$AU43,"Vogel")+COUNTIF('Plan ET'!$C44:$BP44,"Vogel"))</f>
        <v>0</v>
      </c>
      <c r="O40" s="364">
        <f>SUM(COUNTIF('Plan MB'!$C43:$BE43,"Weidner")+COUNTIF('Plan WIW'!$C43:$AU43,"Weidner")+COUNTIF('Plan ET'!$C44:$BP44,"Weidner"))</f>
        <v>0</v>
      </c>
      <c r="P40" s="380">
        <f>SUM(COUNTIF('Plan MB'!$C43:$BE43,"Schreiber")+COUNTIF('Plan WIW'!$C43:$AU43,"Schreiber")+COUNTIF('Plan ET'!$C44:$BP44,"Schreiber"))</f>
        <v>1</v>
      </c>
      <c r="Q40" s="381">
        <f>SUM(COUNTIF('Plan MB'!$C43:$BE43,"SM9")+COUNTIF('Plan WIW'!$C43:$AU43,"SM9")+COUNTIF('Plan ET'!$C44:$BP44,"SM9"))</f>
        <v>0</v>
      </c>
      <c r="R40" s="364">
        <f>SUM(COUNTIF('Plan MB'!$C43:$BE43,"Löser")+COUNTIF('Plan WIW'!$C43:$AU43,"Löser")+COUNTIF('Plan ET'!$C44:$BP44,"Löser"))</f>
        <v>0</v>
      </c>
      <c r="S40" s="364">
        <f>SUM(COUNTIF('Plan MB'!$C43:$BE43,"Römhild")+COUNTIF('Plan WIW'!$C43:$AU43,"Römhild")+COUNTIF('Plan ET'!$C44:$BD44,"Römhild"))</f>
        <v>0</v>
      </c>
      <c r="T40" s="364">
        <f>SUM(COUNTIF('Plan MB'!$C43:$BE43,"Kny")+COUNTIF('Plan WIW'!$C43:$AU43,"Kny")+COUNTIF('Plan ET'!$C44:$BD44,"Kny"))</f>
        <v>0</v>
      </c>
      <c r="U40" s="364">
        <f>SUM(COUNTIF('Plan MB'!$C43:$BE43,"Schrodt")+COUNTIF('Plan WIW'!$C43:$AU43,"Schrodt")+COUNTIF('Plan ET'!$C44:$BD44,"Schrodt"))</f>
        <v>0</v>
      </c>
      <c r="V40" s="364">
        <f>SUM(COUNTIF('Plan MB'!$C43:$BE43,"Albrecht")+COUNTIF('Plan WIW'!$C43:$AU43,"Albrecht")+COUNTIF('Plan ET'!$C44:$BD44,"Albrecht"))</f>
        <v>0</v>
      </c>
      <c r="W40" s="364">
        <f>SUM(COUNTIF('Plan MB'!$C43:$BE43,"Hornaff")+COUNTIF('Plan WIW'!$C43:$AU43,"Hornaff")+COUNTIF('Plan ET'!$C44:$BD44,"Hornaff"))</f>
        <v>0</v>
      </c>
      <c r="X40" s="364">
        <f>SUM(COUNTIF('Plan MB'!$C43:$BE43,"Wahrenberg")+COUNTIF('Plan WIW'!$C43:$AU43,"Wahrenberg")+COUNTIF('Plan ET'!E44:BD44,"Wahrenberg"))</f>
        <v>0</v>
      </c>
      <c r="Y40" s="364">
        <f>SUM(COUNTIF('Plan MB'!$C43:$BE43,"Orf")+COUNTIF('Plan WIW'!$C43:$AU43,"Orf")+COUNTIF('Plan ET'!F44:BE44,"Orf"))</f>
        <v>0</v>
      </c>
      <c r="Z40" s="324"/>
      <c r="AA40" s="364">
        <f>SUM(COUNTIF('Plan MB'!$C43:$BE43,"Bachmann")+COUNTIF('Plan WIW'!$C43:$AU43,"Bachmann")+COUNTIF('Plan ET'!$E44:$BD44,"Bachmann"))</f>
        <v>0</v>
      </c>
      <c r="AB40" s="364">
        <f>SUM(COUNTIF('Plan MB'!$C43:$BE43,"B.-Schmitt")+COUNTIF('Plan WIW'!$C43:$AU43,"B.-Schmitt")+COUNTIF('Plan ET'!$E44:$BD44,"B.-Schmitt"))</f>
        <v>0</v>
      </c>
      <c r="AC40" s="364">
        <f>SUM(COUNTIF('Plan MB'!$C43:$BE43,"Blancke")+COUNTIF('Plan WIW'!$C43:$AU43,"Blancke")+COUNTIF('Plan ET'!$E44:$BD44,"Blancke"))</f>
        <v>0</v>
      </c>
      <c r="AD40" s="364">
        <f>SUM(COUNTIF('Plan MB'!$C43:$BE43,"Dechant")+COUNTIF('Plan WIW'!$C43:$AU43,"Dechant")+COUNTIF('Plan ET'!$E44:BD44,"Dechant"))</f>
        <v>0</v>
      </c>
      <c r="AE40" s="364">
        <f>SUM(COUNTIF('Plan MB'!$C43:$BE43,"Fischer")+COUNTIF('Plan WIW'!$C43:$AU43,"Fischer")+COUNTIF('Plan ET'!$E44:$BD44,"Fischer"))</f>
        <v>0</v>
      </c>
      <c r="AF40" s="364">
        <f>SUM(COUNTIF('Plan MB'!$C43:$BE43,"Gratz")+COUNTIF('Plan WIW'!$C43:$AU43,"Gratz")+COUNTIF('Plan ET'!$E44:$BD44,"Gratz"))</f>
        <v>0</v>
      </c>
      <c r="AG40" s="364">
        <f>SUM(COUNTIF('Plan MB'!$C43:$BE43,"Grünler")+COUNTIF('Plan WIW'!$C43:$AU43,"Grünler")+COUNTIF('Plan ET'!$E44:$BD44,"Grünler"))</f>
        <v>0</v>
      </c>
      <c r="AH40" s="364">
        <f>SUM(COUNTIF('Plan MB'!$C43:$BE43,"Heinemann")+COUNTIF('Plan WIW'!$C43:$AU43,"Heinemann")+COUNTIF('Plan ET'!$E44:$BD44,"Heinemann"))</f>
        <v>0</v>
      </c>
      <c r="AI40" s="364">
        <f>SUM(COUNTIF('Plan MB'!$C43:$BE43,"Kamprath")+COUNTIF('Plan WIW'!$C43:$AU43,"Kamprath")+COUNTIF('Plan ET'!$E44:$BD44,"Kamprath"))</f>
        <v>0</v>
      </c>
      <c r="AJ40" s="364">
        <f>SUM(COUNTIF('Plan MB'!$C43:$BE43,"Kelber")+COUNTIF('Plan WIW'!$C43:$AU43,"Kelber")+COUNTIF('Plan ET'!$E44:$BD44,"Kelber"))</f>
        <v>0</v>
      </c>
      <c r="AK40" s="364">
        <f>SUM(COUNTIF('Plan MB'!$C43:$BE43,"Michelfeit")+COUNTIF('Plan WIW'!$C43:$AU43,"Michelfeit")+COUNTIF('Plan ET'!$E44:$BD44,"Michelfeit"))</f>
        <v>0</v>
      </c>
      <c r="AL40" s="364">
        <f>SUM(COUNTIF('Plan MB'!$C43:$BE43,"Müller")+COUNTIF('Plan WIW'!$C43:$AU43,"Müller")+COUNTIF('Plan ET'!$E44:$BD44,"Müller"))</f>
        <v>0</v>
      </c>
      <c r="AM40" s="364">
        <f>SUM(COUNTIF('Plan MB'!$C43:$BE43,"Roppel")+COUNTIF('Plan WIW'!$C43:$AU43,"Roppel")+COUNTIF('Plan ET'!$E44:$BD44,"Roppel"))</f>
        <v>0</v>
      </c>
      <c r="AN40" s="364">
        <f>SUM(COUNTIF('Plan MB'!$C43:$BE43,"Rozek")+COUNTIF('Plan WIW'!$C43:$AU43,"Rozek")+COUNTIF('Plan ET'!$E44:$BD44,"Rozek"))</f>
        <v>0</v>
      </c>
      <c r="AO40" s="364">
        <f>SUM(COUNTIF('Plan MB'!$C43:$BE43,"Schäfer")+COUNTIF('Plan WIW'!$C43:$AU43,"Schäfer")+COUNTIF('Plan ET'!$E44:$BD44,"Schäfer"))</f>
        <v>0</v>
      </c>
      <c r="AP40" s="364">
        <f>SUM(COUNTIF('Plan MB'!$C43:$BE43,"Schulz")+COUNTIF('Plan WIW'!$C43:$AU43,"Schulz")+COUNTIF('Plan ET'!$E44:$BD44,"Schulz"))</f>
        <v>0</v>
      </c>
      <c r="AQ40" s="364">
        <f>SUM(COUNTIF('Plan MB'!$C43:$BE43,"Svoboda")+COUNTIF('Plan WIW'!$C43:$AU43,"Svoboda")+COUNTIF('Plan ET'!$E44:$BD44,"Svoboda"))</f>
        <v>0</v>
      </c>
      <c r="AR40" s="364"/>
      <c r="AS40" s="364">
        <f>SUM(COUNTIF('Plan MB'!$C43:$BE43,"Kretzer")+COUNTIF('Plan WIW'!$C43:$AU43,"Kretzer")+COUNTIF('Plan ET'!$E44:$BD44,"Kretzer"))</f>
        <v>0</v>
      </c>
      <c r="AT40" s="364">
        <f>SUM(COUNTIF('Plan MB'!$C43:$BE43,"Mensch-Schäfer")+COUNTIF('Plan WIW'!$C43:$AU43,"Mensch-Schäfer")+COUNTIF('Plan ET'!$E44:$BD44,"Mensch-Schäfer"))</f>
        <v>0</v>
      </c>
      <c r="AU40" s="364">
        <f>SUM(COUNTIF('Plan MB'!$C43:$BE43,"Schmidt")+COUNTIF('Plan WIW'!$C43:$AU43,"Schmidt")+COUNTIF('Plan ET'!$E44:$BD44,"Schmidt"))</f>
        <v>0</v>
      </c>
      <c r="AV40" s="372"/>
      <c r="AW40" s="372"/>
      <c r="AX40" s="372"/>
      <c r="AY40" s="373"/>
      <c r="AZ40" s="373">
        <f>SUM(COUNTIF('Plan MB'!$C43:$BE43,"Brenn")+COUNTIF('Plan WIW'!$C43:$AU43,"Brenn")+COUNTIF('Plan ET'!$E44:$BD44,"Brenn"))</f>
        <v>0</v>
      </c>
      <c r="BA40" s="373">
        <f>SUM(COUNTIF('Plan MB'!$C43:$BE43,"Jakobi")+COUNTIF('Plan WIW'!$C43:$AU43,"Jakobi")+COUNTIF('Plan ET'!$E44:$BD44,"Jakobi"))</f>
        <v>0</v>
      </c>
      <c r="BB40" s="373">
        <f>SUM(COUNTIF('Plan MB'!$C43:$BE43,"Krause")+COUNTIF('Plan WIW'!$C43:$AU43,"Krause")+COUNTIF('Plan ET'!$E44:$BD44,"Krause"))</f>
        <v>0</v>
      </c>
      <c r="BC40" s="373">
        <f>SUM(COUNTIF('Plan MB'!$C43:$BE43,"Margraf")+COUNTIF('Plan WIW'!$C43:$AU43,"Margraf")+COUNTIF('Plan ET'!$E44:$BD44,"Margraf"))</f>
        <v>0</v>
      </c>
      <c r="BD40" s="373">
        <f>SUM(COUNTIF('Plan MB'!$C43:$BE43,"Tischer")+COUNTIF('Plan WIW'!$C43:$AU43,"Tischer")+COUNTIF('Plan ET'!$E44:$BD44,"Tischer"))</f>
        <v>0</v>
      </c>
      <c r="BE40" s="369"/>
      <c r="BF40" s="373">
        <f>SUM(COUNTIF('Plan MB'!$C43:$BE43,"Bagchi")+COUNTIF('Plan WIW'!$C43:$AU43,"Bagchi")+COUNTIF('Plan ET'!$E44:$BD44,"Bagchi"))</f>
        <v>0</v>
      </c>
      <c r="BG40" s="373">
        <f>SUM(COUNTIF('Plan MB'!$C43:$BE43,"Fr.Gratz")+COUNTIF('Plan WIW'!$C43:$AU43,"Fr.Gratz")+COUNTIF('Plan ET'!$E44:$BD44,"Fr.Gratz"))</f>
        <v>0</v>
      </c>
      <c r="BH40" s="390">
        <f>SUM(COUNTIF('Plan MB'!$C43:$BE43,"Fr.Müller")+COUNTIF('Plan WIW'!$C43:$AU43,"Fr.Müller")+COUNTIF('Plan ET'!$E44:$BD44,"Fr.Müller"))</f>
        <v>0</v>
      </c>
      <c r="BI40" s="325"/>
    </row>
    <row r="41" spans="1:61">
      <c r="A41" s="1318"/>
      <c r="B41" s="1317"/>
      <c r="C41" s="364">
        <f>SUM(COUNTIF('Plan MB'!$C44:$BE44,"Braunschweig")+COUNTIF('Plan WIW'!$C44:$AU44,"Braunschweig")+COUNTIF('Plan ET'!$C45:$AX45,"Braunschweig"))</f>
        <v>0</v>
      </c>
      <c r="D41" s="364">
        <f>SUM(COUNTIF('Plan MB'!$C44:$BE44,"Behn")+COUNTIF('Plan WIW'!$C44:$AU44,"Behn")+COUNTIF('Plan ET'!$C45:$BP45,"Behn"))</f>
        <v>0</v>
      </c>
      <c r="E41" s="364">
        <f>SUM(COUNTIF('Plan MB'!$C44:$BE44,"Roth")+COUNTIF('Plan WIW'!$C44:$AU44,"Roth")+COUNTIF('Plan ET'!$C45:$BP45,"Roth"))</f>
        <v>0</v>
      </c>
      <c r="F41" s="364">
        <f>SUM(COUNTIF('Plan MB'!$C44:$BE44,"Beugel")+COUNTIF('Plan WIW'!$C44:$AU44,"Beugel")+COUNTIF('Plan ET'!$C45:$BP45,"Beugel"))</f>
        <v>0</v>
      </c>
      <c r="G41" s="364">
        <f>SUM(COUNTIF('Plan MB'!$C44:$BE44,"Christ")+COUNTIF('Plan WIW'!$C44:$AU44,"Christ")+COUNTIF('Plan ET'!$C45:$BP45,"Christ"))</f>
        <v>0</v>
      </c>
      <c r="H41" s="364">
        <f>SUM(COUNTIF('Plan MB'!$C44:$BE44,"Kolev")+COUNTIF('Plan WIW'!$C44:$AU44,"Kolev")+COUNTIF('Plan ET'!$C45:$BP45,"Kolev"))</f>
        <v>0</v>
      </c>
      <c r="I41" s="364">
        <f>SUM(COUNTIF('Plan MB'!$C44:$BE44,"C.Behn")+COUNTIF('Plan WIW'!$C44:$AU44,"C.Behn")+COUNTIF('Plan ET'!$C45:$BP45,"C.Behn"))</f>
        <v>0</v>
      </c>
      <c r="J41" s="364">
        <f>SUM(COUNTIF('Plan MB'!$C44:$BE44,"Dorner-Reisel")+COUNTIF('Plan WIW'!$C44:$AU44,"Dorner-Reisel")+COUNTIF('Plan ET'!$C45:$BP45,"Dorner-Reisel"))</f>
        <v>0</v>
      </c>
      <c r="K41" s="364">
        <f>SUM(COUNTIF('Plan MB'!$C44:$BE44,"Pietzsch")+COUNTIF('Plan WIW'!$C44:$AU44,"Pietzsch")+COUNTIF('Plan ET'!$C45:$BP45,"Pietzsch"))</f>
        <v>0</v>
      </c>
      <c r="L41" s="381">
        <f>SUM(COUNTIF('Plan MB'!$C44:$BE44,"Seul")+COUNTIF('Plan WIW'!$C44:$AU44,"Seul")+COUNTIF('Plan ET'!$C45:$BP45,"Seul"))</f>
        <v>0</v>
      </c>
      <c r="M41" s="381">
        <f>SUM(COUNTIF('Plan MB'!$C44:$BE44,"Raßbach")+COUNTIF('Plan WIW'!$C44:$AU44,"Raßbach")+COUNTIF('Plan ET'!$C45:$BP45,"Raßbach"))</f>
        <v>0</v>
      </c>
      <c r="N41" s="364">
        <f>SUM(COUNTIF('Plan MB'!$C44:$BE44,"Vogel")+COUNTIF('Plan WIW'!$C44:$AU44,"Vogel")+COUNTIF('Plan ET'!$C45:$BP45,"Vogel"))</f>
        <v>0</v>
      </c>
      <c r="O41" s="364">
        <f>SUM(COUNTIF('Plan MB'!$C44:$BE44,"Weidner")+COUNTIF('Plan WIW'!$C44:$AU44,"Weidner")+COUNTIF('Plan ET'!$C45:$BP45,"Weidner"))</f>
        <v>0</v>
      </c>
      <c r="P41" s="364">
        <f>SUM(COUNTIF('Plan MB'!$C44:$BE44,"Schreiber")+COUNTIF('Plan WIW'!$C44:$AU44,"Schreiber")+COUNTIF('Plan ET'!$C45:$BP45,"Schreiber"))</f>
        <v>0</v>
      </c>
      <c r="Q41" s="381">
        <f>SUM(COUNTIF('Plan MB'!$C44:$BE44,"SM9")+COUNTIF('Plan WIW'!$C44:$AU44,"SM9")+COUNTIF('Plan ET'!$C45:$BP45,"SM9"))</f>
        <v>0</v>
      </c>
      <c r="R41" s="364">
        <f>SUM(COUNTIF('Plan MB'!$C44:$BE44,"Löser")+COUNTIF('Plan WIW'!$C44:$AU44,"Löser")+COUNTIF('Plan ET'!$C45:$BP45,"Löser"))</f>
        <v>0</v>
      </c>
      <c r="S41" s="364">
        <f>SUM(COUNTIF('Plan MB'!$C44:$BE44,"Römhild")+COUNTIF('Plan WIW'!$C44:$AU44,"Römhild")+COUNTIF('Plan ET'!$C45:$BD45,"Römhild"))</f>
        <v>0</v>
      </c>
      <c r="T41" s="364">
        <f>SUM(COUNTIF('Plan MB'!$C44:$BE44,"Kny")+COUNTIF('Plan WIW'!$C44:$AU44,"Kny")+COUNTIF('Plan ET'!$C45:$BD45,"Kny"))</f>
        <v>0</v>
      </c>
      <c r="U41" s="364">
        <f>SUM(COUNTIF('Plan MB'!$C44:$BE44,"Schrodt")+COUNTIF('Plan WIW'!$C44:$AU44,"Schrodt")+COUNTIF('Plan ET'!$C45:$BD45,"Schrodt"))</f>
        <v>0</v>
      </c>
      <c r="V41" s="364">
        <f>SUM(COUNTIF('Plan MB'!$C44:$BE44,"Albrecht")+COUNTIF('Plan WIW'!$C44:$AU44,"Albrecht")+COUNTIF('Plan ET'!$C45:$BD45,"Albrecht"))</f>
        <v>0</v>
      </c>
      <c r="W41" s="364">
        <f>SUM(COUNTIF('Plan MB'!$C44:$BE44,"Hornaff")+COUNTIF('Plan WIW'!$C44:$AU44,"Hornaff")+COUNTIF('Plan ET'!$C45:$BD45,"Hornaff"))</f>
        <v>0</v>
      </c>
      <c r="X41" s="364">
        <f>SUM(COUNTIF('Plan MB'!$C44:$BE44,"Wahrenberg")+COUNTIF('Plan WIW'!$C44:$AU44,"Wahrenberg")+COUNTIF('Plan ET'!E45:BD45,"Wahrenberg"))</f>
        <v>0</v>
      </c>
      <c r="Y41" s="364">
        <f>SUM(COUNTIF('Plan MB'!$C44:$BE44,"Orf")+COUNTIF('Plan WIW'!$C44:$AU44,"Orf")+COUNTIF('Plan ET'!F45:BE45,"Orf"))</f>
        <v>0</v>
      </c>
      <c r="Z41" s="324"/>
      <c r="AA41" s="364">
        <f>SUM(COUNTIF('Plan MB'!$C44:$BE44,"Bachmann")+COUNTIF('Plan WIW'!$C44:$AU44,"Bachmann")+COUNTIF('Plan ET'!$E45:$BD45,"Bachmann"))</f>
        <v>0</v>
      </c>
      <c r="AB41" s="364">
        <f>SUM(COUNTIF('Plan MB'!$C44:$BE44,"B.-Schmitt")+COUNTIF('Plan WIW'!$C44:$AU44,"B.-Schmitt")+COUNTIF('Plan ET'!$E45:$BD45,"B.-Schmitt"))</f>
        <v>0</v>
      </c>
      <c r="AC41" s="364">
        <f>SUM(COUNTIF('Plan MB'!$C44:$BE44,"Blancke")+COUNTIF('Plan WIW'!$C44:$AU44,"Blancke")+COUNTIF('Plan ET'!$E45:$BD45,"Blancke"))</f>
        <v>0</v>
      </c>
      <c r="AD41" s="364">
        <f>SUM(COUNTIF('Plan MB'!$C44:$BE44,"Dechant")+COUNTIF('Plan WIW'!$C44:$AU44,"Dechant")+COUNTIF('Plan ET'!$E45:BD45,"Dechant"))</f>
        <v>0</v>
      </c>
      <c r="AE41" s="364">
        <f>SUM(COUNTIF('Plan MB'!$C44:$BE44,"Fischer")+COUNTIF('Plan WIW'!$C44:$AU44,"Fischer")+COUNTIF('Plan ET'!$E45:$BD45,"Fischer"))</f>
        <v>0</v>
      </c>
      <c r="AF41" s="364">
        <f>SUM(COUNTIF('Plan MB'!$C44:$BE44,"Gratz")+COUNTIF('Plan WIW'!$C44:$AU44,"Gratz")+COUNTIF('Plan ET'!$E45:$BD45,"Gratz"))</f>
        <v>0</v>
      </c>
      <c r="AG41" s="364">
        <f>SUM(COUNTIF('Plan MB'!$C44:$BE44,"Grünler")+COUNTIF('Plan WIW'!$C44:$AU44,"Grünler")+COUNTIF('Plan ET'!$E45:$BD45,"Grünler"))</f>
        <v>0</v>
      </c>
      <c r="AH41" s="364">
        <f>SUM(COUNTIF('Plan MB'!$C44:$BE44,"Heinemann")+COUNTIF('Plan WIW'!$C44:$AU44,"Heinemann")+COUNTIF('Plan ET'!$E45:$BD45,"Heinemann"))</f>
        <v>0</v>
      </c>
      <c r="AI41" s="364">
        <f>SUM(COUNTIF('Plan MB'!$C44:$BE44,"Kamprath")+COUNTIF('Plan WIW'!$C44:$AU44,"Kamprath")+COUNTIF('Plan ET'!$E45:$BD45,"Kamprath"))</f>
        <v>0</v>
      </c>
      <c r="AJ41" s="364">
        <f>SUM(COUNTIF('Plan MB'!$C44:$BE44,"Kelber")+COUNTIF('Plan WIW'!$C44:$AU44,"Kelber")+COUNTIF('Plan ET'!$E45:$BD45,"Kelber"))</f>
        <v>0</v>
      </c>
      <c r="AK41" s="364">
        <f>SUM(COUNTIF('Plan MB'!$C44:$BE44,"Michelfeit")+COUNTIF('Plan WIW'!$C44:$AU44,"Michelfeit")+COUNTIF('Plan ET'!$E45:$BD45,"Michelfeit"))</f>
        <v>0</v>
      </c>
      <c r="AL41" s="364">
        <f>SUM(COUNTIF('Plan MB'!$C44:$BE44,"Müller")+COUNTIF('Plan WIW'!$C44:$AU44,"Müller")+COUNTIF('Plan ET'!$E45:$BD45,"Müller"))</f>
        <v>0</v>
      </c>
      <c r="AM41" s="364">
        <f>SUM(COUNTIF('Plan MB'!$C44:$BE44,"Roppel")+COUNTIF('Plan WIW'!$C44:$AU44,"Roppel")+COUNTIF('Plan ET'!$E45:$BD45,"Roppel"))</f>
        <v>0</v>
      </c>
      <c r="AN41" s="364">
        <f>SUM(COUNTIF('Plan MB'!$C44:$BE44,"Rozek")+COUNTIF('Plan WIW'!$C44:$AU44,"Rozek")+COUNTIF('Plan ET'!$E45:$BD45,"Rozek"))</f>
        <v>0</v>
      </c>
      <c r="AO41" s="364">
        <f>SUM(COUNTIF('Plan MB'!$C44:$BE44,"Schäfer")+COUNTIF('Plan WIW'!$C44:$AU44,"Schäfer")+COUNTIF('Plan ET'!$E45:$BD45,"Schäfer"))</f>
        <v>0</v>
      </c>
      <c r="AP41" s="364">
        <f>SUM(COUNTIF('Plan MB'!$C44:$BE44,"Schulz")+COUNTIF('Plan WIW'!$C44:$AU44,"Schulz")+COUNTIF('Plan ET'!$E45:$BD45,"Schulz"))</f>
        <v>0</v>
      </c>
      <c r="AQ41" s="364">
        <f>SUM(COUNTIF('Plan MB'!$C44:$BE44,"Svoboda")+COUNTIF('Plan WIW'!$C44:$AU44,"Svoboda")+COUNTIF('Plan ET'!$E45:$BD45,"Svoboda"))</f>
        <v>0</v>
      </c>
      <c r="AR41" s="364"/>
      <c r="AS41" s="364">
        <f>SUM(COUNTIF('Plan MB'!$C44:$BE44,"Kretzer")+COUNTIF('Plan WIW'!$C44:$AU44,"Kretzer")+COUNTIF('Plan ET'!$E45:$BD45,"Kretzer"))</f>
        <v>0</v>
      </c>
      <c r="AT41" s="364">
        <f>SUM(COUNTIF('Plan MB'!$C44:$BE44,"Mensch-Schäfer")+COUNTIF('Plan WIW'!$C44:$AU44,"Mensch-Schäfer")+COUNTIF('Plan ET'!$E45:$BD45,"Mensch-Schäfer"))</f>
        <v>0</v>
      </c>
      <c r="AU41" s="364">
        <f>SUM(COUNTIF('Plan MB'!$C44:$BE44,"Schmidt")+COUNTIF('Plan WIW'!$C44:$AU44,"Schmidt")+COUNTIF('Plan ET'!$E45:$BD45,"Schmidt"))</f>
        <v>0</v>
      </c>
      <c r="AV41" s="372"/>
      <c r="AW41" s="372"/>
      <c r="AX41" s="372"/>
      <c r="AY41" s="373"/>
      <c r="AZ41" s="373">
        <f>SUM(COUNTIF('Plan MB'!$C44:$BE44,"Brenn")+COUNTIF('Plan WIW'!$C44:$AU44,"Brenn")+COUNTIF('Plan ET'!$E45:$BD45,"Brenn"))</f>
        <v>0</v>
      </c>
      <c r="BA41" s="373">
        <f>SUM(COUNTIF('Plan MB'!$C44:$BE44,"Jakobi")+COUNTIF('Plan WIW'!$C44:$AU44,"Jakobi")+COUNTIF('Plan ET'!$E45:$BD45,"Jakobi"))</f>
        <v>0</v>
      </c>
      <c r="BB41" s="373">
        <f>SUM(COUNTIF('Plan MB'!$C44:$BE44,"Krause")+COUNTIF('Plan WIW'!$C44:$AU44,"Krause")+COUNTIF('Plan ET'!$E45:$BD45,"Krause"))</f>
        <v>0</v>
      </c>
      <c r="BC41" s="373">
        <f>SUM(COUNTIF('Plan MB'!$C44:$BE44,"Margraf")+COUNTIF('Plan WIW'!$C44:$AU44,"Margraf")+COUNTIF('Plan ET'!$E45:$BD45,"Margraf"))</f>
        <v>0</v>
      </c>
      <c r="BD41" s="373">
        <f>SUM(COUNTIF('Plan MB'!$C44:$BE44,"Tischer")+COUNTIF('Plan WIW'!$C44:$AU44,"Tischer")+COUNTIF('Plan ET'!$E45:$BD45,"Tischer"))</f>
        <v>0</v>
      </c>
      <c r="BE41" s="369"/>
      <c r="BF41" s="373">
        <f>SUM(COUNTIF('Plan MB'!$C44:$BE44,"Bagchi")+COUNTIF('Plan WIW'!$C44:$AU44,"Bagchi")+COUNTIF('Plan ET'!$E45:$BD45,"Bagchi"))</f>
        <v>0</v>
      </c>
      <c r="BG41" s="373">
        <f>SUM(COUNTIF('Plan MB'!$C44:$BE44,"Fr.Gratz")+COUNTIF('Plan WIW'!$C44:$AU44,"Fr.Gratz")+COUNTIF('Plan ET'!$E45:$BD45,"Fr.Gratz"))</f>
        <v>0</v>
      </c>
      <c r="BH41" s="390">
        <f>SUM(COUNTIF('Plan MB'!$C44:$BE44,"Fr.Müller")+COUNTIF('Plan WIW'!$C44:$AU44,"Fr.Müller")+COUNTIF('Plan ET'!$E45:$BD45,"Fr.Müller"))</f>
        <v>0</v>
      </c>
      <c r="BI41" s="325"/>
    </row>
    <row r="42" spans="1:61">
      <c r="A42" s="1318"/>
      <c r="B42" s="1317"/>
      <c r="C42" s="364">
        <f>SUM(COUNTIF('Plan MB'!$C45:$BE45,"Braunschweig")+COUNTIF('Plan WIW'!$C45:$AU45,"Braunschweig")+COUNTIF('Plan ET'!$C46:$AX46,"Braunschweig"))</f>
        <v>0</v>
      </c>
      <c r="D42" s="364">
        <f>SUM(COUNTIF('Plan MB'!$C45:$BE45,"Behn")+COUNTIF('Plan WIW'!$C45:$AU45,"Behn")+COUNTIF('Plan ET'!$C46:$BP46,"Behn"))</f>
        <v>0</v>
      </c>
      <c r="E42" s="364">
        <f>SUM(COUNTIF('Plan MB'!$C45:$BE45,"Roth")+COUNTIF('Plan WIW'!$C45:$AU45,"Roth")+COUNTIF('Plan ET'!$C46:$BP46,"Roth"))</f>
        <v>0</v>
      </c>
      <c r="F42" s="364">
        <f>SUM(COUNTIF('Plan MB'!$C45:$BE45,"Beugel")+COUNTIF('Plan WIW'!$C45:$AU45,"Beugel")+COUNTIF('Plan ET'!$C46:$BP46,"Beugel"))</f>
        <v>0</v>
      </c>
      <c r="G42" s="364">
        <f>SUM(COUNTIF('Plan MB'!$C45:$BE45,"Christ")+COUNTIF('Plan WIW'!$C45:$AU45,"Christ")+COUNTIF('Plan ET'!$C46:$BP46,"Christ"))</f>
        <v>0</v>
      </c>
      <c r="H42" s="364">
        <f>SUM(COUNTIF('Plan MB'!$C45:$BE45,"Kolev")+COUNTIF('Plan WIW'!$C45:$AU45,"Kolev")+COUNTIF('Plan ET'!$C46:$BP46,"Kolev"))</f>
        <v>0</v>
      </c>
      <c r="I42" s="364">
        <f>SUM(COUNTIF('Plan MB'!$C45:$BE45,"C.Behn")+COUNTIF('Plan WIW'!$C45:$AU45,"C.Behn")+COUNTIF('Plan ET'!$C46:$BP46,"C.Behn"))</f>
        <v>0</v>
      </c>
      <c r="J42" s="364">
        <f>SUM(COUNTIF('Plan MB'!$C45:$BE45,"Dorner-Reisel")+COUNTIF('Plan WIW'!$C45:$AU45,"Dorner-Reisel")+COUNTIF('Plan ET'!$C46:$BP46,"Dorner-Reisel"))</f>
        <v>0</v>
      </c>
      <c r="K42" s="364">
        <f>SUM(COUNTIF('Plan MB'!$C45:$BE45,"Pietzsch")+COUNTIF('Plan WIW'!$C45:$AU45,"Pietzsch")+COUNTIF('Plan ET'!$C46:$BP46,"Pietzsch"))</f>
        <v>0</v>
      </c>
      <c r="L42" s="381">
        <f>SUM(COUNTIF('Plan MB'!$C45:$BE45,"Seul")+COUNTIF('Plan WIW'!$C45:$AU45,"Seul")+COUNTIF('Plan ET'!$C46:$BP46,"Seul"))</f>
        <v>0</v>
      </c>
      <c r="M42" s="381">
        <f>SUM(COUNTIF('Plan MB'!$C45:$BE45,"Raßbach")+COUNTIF('Plan WIW'!$C45:$AU45,"Raßbach")+COUNTIF('Plan ET'!$C46:$BP46,"Raßbach"))</f>
        <v>0</v>
      </c>
      <c r="N42" s="364">
        <f>SUM(COUNTIF('Plan MB'!$C45:$BE45,"Vogel")+COUNTIF('Plan WIW'!$C45:$AU45,"Vogel")+COUNTIF('Plan ET'!$C46:$BP46,"Vogel"))</f>
        <v>0</v>
      </c>
      <c r="O42" s="364">
        <f>SUM(COUNTIF('Plan MB'!$C45:$BE45,"Weidner")+COUNTIF('Plan WIW'!$C45:$AU45,"Weidner")+COUNTIF('Plan ET'!$C46:$BP46,"Weidner"))</f>
        <v>0</v>
      </c>
      <c r="P42" s="364">
        <f>SUM(COUNTIF('Plan MB'!$C45:$BE45,"Schreiber")+COUNTIF('Plan WIW'!$C45:$AU45,"Schreiber")+COUNTIF('Plan ET'!$C46:$BP46,"Schreiber"))</f>
        <v>0</v>
      </c>
      <c r="Q42" s="381">
        <f>SUM(COUNTIF('Plan MB'!$C45:$BE45,"SM9")+COUNTIF('Plan WIW'!$C45:$AU45,"SM9")+COUNTIF('Plan ET'!$C46:$BP46,"SM9"))</f>
        <v>0</v>
      </c>
      <c r="R42" s="364">
        <f>SUM(COUNTIF('Plan MB'!$C45:$BE45,"Löser")+COUNTIF('Plan WIW'!$C45:$AU45,"Löser")+COUNTIF('Plan ET'!$C46:$BP46,"Löser"))</f>
        <v>0</v>
      </c>
      <c r="S42" s="364">
        <f>SUM(COUNTIF('Plan MB'!$C45:$BE45,"Römhild")+COUNTIF('Plan WIW'!$C45:$AU45,"Römhild")+COUNTIF('Plan ET'!$C46:$BD46,"Römhild"))</f>
        <v>0</v>
      </c>
      <c r="T42" s="364">
        <f>SUM(COUNTIF('Plan MB'!$C45:$BE45,"Kny")+COUNTIF('Plan WIW'!$C45:$AU45,"Kny")+COUNTIF('Plan ET'!$C46:$BD46,"Kny"))</f>
        <v>0</v>
      </c>
      <c r="U42" s="364">
        <f>SUM(COUNTIF('Plan MB'!$C45:$BE45,"Schrodt")+COUNTIF('Plan WIW'!$C45:$AU45,"Schrodt")+COUNTIF('Plan ET'!$C46:$BD46,"Schrodt"))</f>
        <v>0</v>
      </c>
      <c r="V42" s="364">
        <f>SUM(COUNTIF('Plan MB'!$C45:$BE45,"Albrecht")+COUNTIF('Plan WIW'!$C45:$AU45,"Albrecht")+COUNTIF('Plan ET'!$C46:$BD46,"Albrecht"))</f>
        <v>0</v>
      </c>
      <c r="W42" s="364">
        <f>SUM(COUNTIF('Plan MB'!$C45:$BE45,"Hornaff")+COUNTIF('Plan WIW'!$C45:$AU45,"Hornaff")+COUNTIF('Plan ET'!$C46:$BD46,"Hornaff"))</f>
        <v>0</v>
      </c>
      <c r="X42" s="364">
        <f>SUM(COUNTIF('Plan MB'!$C45:$BE45,"Wahrenberg")+COUNTIF('Plan WIW'!$C45:$AU45,"Wahrenberg")+COUNTIF('Plan ET'!E46:BD46,"Wahrenberg"))</f>
        <v>0</v>
      </c>
      <c r="Y42" s="364">
        <f>SUM(COUNTIF('Plan MB'!$C45:$BE45,"Orf")+COUNTIF('Plan WIW'!$C45:$AU45,"Orf")+COUNTIF('Plan ET'!F46:BE46,"Orf"))</f>
        <v>0</v>
      </c>
      <c r="Z42" s="324"/>
      <c r="AA42" s="364">
        <f>SUM(COUNTIF('Plan MB'!$C45:$BE45,"Bachmann")+COUNTIF('Plan WIW'!$C45:$AU45,"Bachmann")+COUNTIF('Plan ET'!$E46:$BD46,"Bachmann"))</f>
        <v>0</v>
      </c>
      <c r="AB42" s="364">
        <f>SUM(COUNTIF('Plan MB'!$C45:$BE45,"B.-Schmitt")+COUNTIF('Plan WIW'!$C45:$AU45,"B.-Schmitt")+COUNTIF('Plan ET'!$E46:$BD46,"B.-Schmitt"))</f>
        <v>0</v>
      </c>
      <c r="AC42" s="364">
        <f>SUM(COUNTIF('Plan MB'!$C45:$BE45,"Blancke")+COUNTIF('Plan WIW'!$C45:$AU45,"Blancke")+COUNTIF('Plan ET'!$E46:$BD46,"Blancke"))</f>
        <v>0</v>
      </c>
      <c r="AD42" s="364">
        <f>SUM(COUNTIF('Plan MB'!$C45:$BE45,"Dechant")+COUNTIF('Plan WIW'!$C45:$AU45,"Dechant")+COUNTIF('Plan ET'!$E46:BD46,"Dechant"))</f>
        <v>0</v>
      </c>
      <c r="AE42" s="364">
        <f>SUM(COUNTIF('Plan MB'!$C45:$BE45,"Fischer")+COUNTIF('Plan WIW'!$C45:$AU45,"Fischer")+COUNTIF('Plan ET'!$E46:$BD46,"Fischer"))</f>
        <v>0</v>
      </c>
      <c r="AF42" s="364">
        <f>SUM(COUNTIF('Plan MB'!$C45:$BE45,"Gratz")+COUNTIF('Plan WIW'!$C45:$AU45,"Gratz")+COUNTIF('Plan ET'!$E46:$BD46,"Gratz"))</f>
        <v>0</v>
      </c>
      <c r="AG42" s="364">
        <f>SUM(COUNTIF('Plan MB'!$C45:$BE45,"Grünler")+COUNTIF('Plan WIW'!$C45:$AU45,"Grünler")+COUNTIF('Plan ET'!$E46:$BD46,"Grünler"))</f>
        <v>0</v>
      </c>
      <c r="AH42" s="364">
        <f>SUM(COUNTIF('Plan MB'!$C45:$BE45,"Heinemann")+COUNTIF('Plan WIW'!$C45:$AU45,"Heinemann")+COUNTIF('Plan ET'!$E46:$BD46,"Heinemann"))</f>
        <v>0</v>
      </c>
      <c r="AI42" s="364">
        <f>SUM(COUNTIF('Plan MB'!$C45:$BE45,"Kamprath")+COUNTIF('Plan WIW'!$C45:$AU45,"Kamprath")+COUNTIF('Plan ET'!$E46:$BD46,"Kamprath"))</f>
        <v>0</v>
      </c>
      <c r="AJ42" s="364">
        <f>SUM(COUNTIF('Plan MB'!$C45:$BE45,"Kelber")+COUNTIF('Plan WIW'!$C45:$AU45,"Kelber")+COUNTIF('Plan ET'!$E46:$BD46,"Kelber"))</f>
        <v>0</v>
      </c>
      <c r="AK42" s="364">
        <f>SUM(COUNTIF('Plan MB'!$C45:$BE45,"Michelfeit")+COUNTIF('Plan WIW'!$C45:$AU45,"Michelfeit")+COUNTIF('Plan ET'!$E46:$BD46,"Michelfeit"))</f>
        <v>0</v>
      </c>
      <c r="AL42" s="364">
        <f>SUM(COUNTIF('Plan MB'!$C45:$BE45,"Müller")+COUNTIF('Plan WIW'!$C45:$AU45,"Müller")+COUNTIF('Plan ET'!$E46:$BD46,"Müller"))</f>
        <v>0</v>
      </c>
      <c r="AM42" s="364">
        <f>SUM(COUNTIF('Plan MB'!$C45:$BE45,"Roppel")+COUNTIF('Plan WIW'!$C45:$AU45,"Roppel")+COUNTIF('Plan ET'!$E46:$BD46,"Roppel"))</f>
        <v>0</v>
      </c>
      <c r="AN42" s="364">
        <f>SUM(COUNTIF('Plan MB'!$C45:$BE45,"Rozek")+COUNTIF('Plan WIW'!$C45:$AU45,"Rozek")+COUNTIF('Plan ET'!$E46:$BD46,"Rozek"))</f>
        <v>0</v>
      </c>
      <c r="AO42" s="364">
        <f>SUM(COUNTIF('Plan MB'!$C45:$BE45,"Schäfer")+COUNTIF('Plan WIW'!$C45:$AU45,"Schäfer")+COUNTIF('Plan ET'!$E46:$BD46,"Schäfer"))</f>
        <v>0</v>
      </c>
      <c r="AP42" s="364">
        <f>SUM(COUNTIF('Plan MB'!$C45:$BE45,"Schulz")+COUNTIF('Plan WIW'!$C45:$AU45,"Schulz")+COUNTIF('Plan ET'!$E46:$BD46,"Schulz"))</f>
        <v>0</v>
      </c>
      <c r="AQ42" s="364">
        <f>SUM(COUNTIF('Plan MB'!$C45:$BE45,"Svoboda")+COUNTIF('Plan WIW'!$C45:$AU45,"Svoboda")+COUNTIF('Plan ET'!$E46:$BD46,"Svoboda"))</f>
        <v>0</v>
      </c>
      <c r="AR42" s="364"/>
      <c r="AS42" s="364">
        <f>SUM(COUNTIF('Plan MB'!$C45:$BE45,"Kretzer")+COUNTIF('Plan WIW'!$C45:$AU45,"Kretzer")+COUNTIF('Plan ET'!$E46:$BD46,"Kretzer"))</f>
        <v>0</v>
      </c>
      <c r="AT42" s="364">
        <f>SUM(COUNTIF('Plan MB'!$C45:$BE45,"Mensch-Schäfer")+COUNTIF('Plan WIW'!$C45:$AU45,"Mensch-Schäfer")+COUNTIF('Plan ET'!$E46:$BD46,"Mensch-Schäfer"))</f>
        <v>0</v>
      </c>
      <c r="AU42" s="364">
        <f>SUM(COUNTIF('Plan MB'!$C45:$BE45,"Schmidt")+COUNTIF('Plan WIW'!$C45:$AU45,"Schmidt")+COUNTIF('Plan ET'!$E46:$BD46,"Schmidt"))</f>
        <v>0</v>
      </c>
      <c r="AV42" s="372"/>
      <c r="AW42" s="372"/>
      <c r="AX42" s="372"/>
      <c r="AY42" s="373"/>
      <c r="AZ42" s="373">
        <f>SUM(COUNTIF('Plan MB'!$C45:$BE45,"Brenn")+COUNTIF('Plan WIW'!$C45:$AU45,"Brenn")+COUNTIF('Plan ET'!$E46:$BD46,"Brenn"))</f>
        <v>0</v>
      </c>
      <c r="BA42" s="373">
        <f>SUM(COUNTIF('Plan MB'!$C45:$BE45,"Jakobi")+COUNTIF('Plan WIW'!$C45:$AU45,"Jakobi")+COUNTIF('Plan ET'!$E46:$BD46,"Jakobi"))</f>
        <v>0</v>
      </c>
      <c r="BB42" s="373">
        <f>SUM(COUNTIF('Plan MB'!$C45:$BE45,"Krause")+COUNTIF('Plan WIW'!$C45:$AU45,"Krause")+COUNTIF('Plan ET'!$E46:$BD46,"Krause"))</f>
        <v>0</v>
      </c>
      <c r="BC42" s="373">
        <f>SUM(COUNTIF('Plan MB'!$C45:$BE45,"Margraf")+COUNTIF('Plan WIW'!$C45:$AU45,"Margraf")+COUNTIF('Plan ET'!$E46:$BD46,"Margraf"))</f>
        <v>0</v>
      </c>
      <c r="BD42" s="373">
        <f>SUM(COUNTIF('Plan MB'!$C45:$BE45,"Tischer")+COUNTIF('Plan WIW'!$C45:$AU45,"Tischer")+COUNTIF('Plan ET'!$E46:$BD46,"Tischer"))</f>
        <v>0</v>
      </c>
      <c r="BE42" s="369"/>
      <c r="BF42" s="373">
        <f>SUM(COUNTIF('Plan MB'!$C45:$BE45,"Bagchi")+COUNTIF('Plan WIW'!$C45:$AU45,"Bagchi")+COUNTIF('Plan ET'!$E46:$BD46,"Bagchi"))</f>
        <v>0</v>
      </c>
      <c r="BG42" s="373">
        <f>SUM(COUNTIF('Plan MB'!$C45:$BE45,"Fr.Gratz")+COUNTIF('Plan WIW'!$C45:$AU45,"Fr.Gratz")+COUNTIF('Plan ET'!$E46:$BD46,"Fr.Gratz"))</f>
        <v>0</v>
      </c>
      <c r="BH42" s="390">
        <f>SUM(COUNTIF('Plan MB'!$C45:$BE45,"Fr.Müller")+COUNTIF('Plan WIW'!$C45:$AU45,"Fr.Müller")+COUNTIF('Plan ET'!$E46:$BD46,"Fr.Müller"))</f>
        <v>0</v>
      </c>
      <c r="BI42" s="325"/>
    </row>
    <row r="43" spans="1:61">
      <c r="A43" s="1318"/>
      <c r="B43" s="1317" t="s">
        <v>56</v>
      </c>
      <c r="C43" s="364">
        <f>SUM(COUNTIF('Plan MB'!$C46:$BE46,"Braunschweig")+COUNTIF('Plan WIW'!$C46:$AU46,"Braunschweig")+COUNTIF('Plan ET'!$C47:$AX47,"Braunschweig"))</f>
        <v>0</v>
      </c>
      <c r="D43" s="364">
        <f>SUM(COUNTIF('Plan MB'!$C46:$BE46,"Behn")+COUNTIF('Plan WIW'!$C46:$AU46,"Behn")+COUNTIF('Plan ET'!$C47:$BP47,"Behn"))</f>
        <v>2</v>
      </c>
      <c r="E43" s="364">
        <f>SUM(COUNTIF('Plan MB'!$C46:$BE46,"Roth")+COUNTIF('Plan WIW'!$C46:$AU46,"Roth")+COUNTIF('Plan ET'!$C47:$BP47,"Roth"))</f>
        <v>0</v>
      </c>
      <c r="F43" s="364">
        <f>SUM(COUNTIF('Plan MB'!$C46:$BE46,"Beugel")+COUNTIF('Plan WIW'!$C46:$AU46,"Beugel")+COUNTIF('Plan ET'!$C47:$BP47,"Beugel"))</f>
        <v>0</v>
      </c>
      <c r="G43" s="364">
        <f>SUM(COUNTIF('Plan MB'!$C46:$BE46,"Christ")+COUNTIF('Plan WIW'!$C46:$AU46,"Christ")+COUNTIF('Plan ET'!$C47:$BP47,"Christ"))</f>
        <v>1</v>
      </c>
      <c r="H43" s="364">
        <f>SUM(COUNTIF('Plan MB'!$C46:$BE46,"Kolev")+COUNTIF('Plan WIW'!$C46:$AU46,"Kolev")+COUNTIF('Plan ET'!$C47:$BP47,"Kolev"))</f>
        <v>1</v>
      </c>
      <c r="I43" s="364">
        <f>SUM(COUNTIF('Plan MB'!$C46:$BE46,"C.Behn")+COUNTIF('Plan WIW'!$C46:$AU46,"C.Behn")+COUNTIF('Plan ET'!$C47:$BP47,"C.Behn"))</f>
        <v>1</v>
      </c>
      <c r="J43" s="364">
        <f>SUM(COUNTIF('Plan MB'!$C46:$BE46,"Dorner-Reisel")+COUNTIF('Plan WIW'!$C46:$AU46,"Dorner-Reisel")+COUNTIF('Plan ET'!$C47:$BP47,"Dorner-Reisel"))</f>
        <v>0</v>
      </c>
      <c r="K43" s="364">
        <f>SUM(COUNTIF('Plan MB'!$C46:$BE46,"Pietzsch")+COUNTIF('Plan WIW'!$C46:$AU46,"Pietzsch")+COUNTIF('Plan ET'!$C47:$BP47,"Pietzsch"))</f>
        <v>1</v>
      </c>
      <c r="L43" s="381">
        <f>SUM(COUNTIF('Plan MB'!$C46:$BE46,"Seul")+COUNTIF('Plan WIW'!$C46:$AU46,"Seul")+COUNTIF('Plan ET'!$C47:$BP47,"Seul"))</f>
        <v>0</v>
      </c>
      <c r="M43" s="364">
        <f>SUM(COUNTIF('Plan MB'!$C46:$BE46,"Raßbach")+COUNTIF('Plan WIW'!$C46:$AU46,"Raßbach")+COUNTIF('Plan ET'!$C47:$BP47,"Raßbach"))</f>
        <v>1</v>
      </c>
      <c r="N43" s="379">
        <f>SUM(COUNTIF('Plan MB'!$C46:$BE46,"Vogel")+COUNTIF('Plan WIW'!$C46:$AU46,"Vogel")+COUNTIF('Plan ET'!$C47:$BP47,"Vogel"))</f>
        <v>1</v>
      </c>
      <c r="O43" s="364">
        <f>SUM(COUNTIF('Plan MB'!$C46:$BE46,"Weidner")+COUNTIF('Plan WIW'!$C46:$AU46,"Weidner")+COUNTIF('Plan ET'!$C47:$BP47,"Weidner"))</f>
        <v>0</v>
      </c>
      <c r="P43" s="364">
        <f>SUM(COUNTIF('Plan MB'!$C46:$BE46,"Schreiber")+COUNTIF('Plan WIW'!$C46:$AU46,"Schreiber")+COUNTIF('Plan ET'!$C47:$BP47,"Schreiber"))</f>
        <v>0</v>
      </c>
      <c r="Q43" s="381">
        <f>SUM(COUNTIF('Plan MB'!$C46:$BE46,"SM9")+COUNTIF('Plan WIW'!$C46:$AU46,"SM9")+COUNTIF('Plan ET'!$C47:$BP47,"SM9"))</f>
        <v>0</v>
      </c>
      <c r="R43" s="380">
        <f>SUM(COUNTIF('Plan MB'!$C46:$BE46,"Löser")+COUNTIF('Plan WIW'!$C46:$AU46,"Löser")+COUNTIF('Plan ET'!$C47:$BP47,"Löser"))</f>
        <v>1</v>
      </c>
      <c r="S43" s="364">
        <f>SUM(COUNTIF('Plan MB'!$C46:$BE46,"Römhild")+COUNTIF('Plan WIW'!$C46:$AU46,"Römhild")+COUNTIF('Plan ET'!$C47:$BD47,"Römhild"))</f>
        <v>0</v>
      </c>
      <c r="T43" s="364">
        <f>SUM(COUNTIF('Plan MB'!$C46:$BE46,"Kny")+COUNTIF('Plan WIW'!$C46:$AU46,"Kny")+COUNTIF('Plan ET'!$C47:$BD47,"Kny"))</f>
        <v>1</v>
      </c>
      <c r="U43" s="364">
        <f>SUM(COUNTIF('Plan MB'!$C46:$BE46,"Schrodt")+COUNTIF('Plan WIW'!$C46:$AU46,"Schrodt")+COUNTIF('Plan ET'!$C47:$BD47,"Schrodt"))</f>
        <v>0</v>
      </c>
      <c r="V43" s="364">
        <f>SUM(COUNTIF('Plan MB'!$C46:$BE46,"Albrecht")+COUNTIF('Plan WIW'!$C46:$AU46,"Albrecht")+COUNTIF('Plan ET'!$C47:$BD47,"Albrecht"))</f>
        <v>0</v>
      </c>
      <c r="W43" s="380">
        <f>SUM(COUNTIF('Plan MB'!$C46:$BE46,"Hornaff")+COUNTIF('Plan WIW'!$C46:$AU46,"Hornaff")+COUNTIF('Plan ET'!$C47:$BD47,"Hornaff"))</f>
        <v>2</v>
      </c>
      <c r="X43" s="364">
        <f>SUM(COUNTIF('Plan MB'!$C46:$BE46,"Wahrenberg")+COUNTIF('Plan WIW'!$C46:$AU46,"Wahrenberg")+COUNTIF('Plan ET'!E47:BD47,"Wahrenberg"))</f>
        <v>0</v>
      </c>
      <c r="Y43" s="364">
        <f>SUM(COUNTIF('Plan MB'!$C46:$BE46,"Orf")+COUNTIF('Plan WIW'!$C46:$AU46,"Orf")+COUNTIF('Plan ET'!F47:BE47,"Orf"))</f>
        <v>0</v>
      </c>
      <c r="Z43" s="324"/>
      <c r="AA43" s="364">
        <f>SUM(COUNTIF('Plan MB'!$C46:$BE46,"Bachmann")+COUNTIF('Plan WIW'!$C46:$AU46,"Bachmann")+COUNTIF('Plan ET'!$E47:$BD47,"Bachmann"))</f>
        <v>0</v>
      </c>
      <c r="AB43" s="364">
        <f>SUM(COUNTIF('Plan MB'!$C46:$BE46,"B.-Schmitt")+COUNTIF('Plan WIW'!$C46:$AU46,"B.-Schmitt")+COUNTIF('Plan ET'!$E47:$BD47,"B.-Schmitt"))</f>
        <v>0</v>
      </c>
      <c r="AC43" s="364">
        <f>SUM(COUNTIF('Plan MB'!$C46:$BE46,"Blancke")+COUNTIF('Plan WIW'!$C46:$AU46,"Blancke")+COUNTIF('Plan ET'!$E47:$BD47,"Blancke"))</f>
        <v>1</v>
      </c>
      <c r="AD43" s="364">
        <f>SUM(COUNTIF('Plan MB'!$C46:$BE46,"Dechant")+COUNTIF('Plan WIW'!$C46:$AU46,"Dechant")+COUNTIF('Plan ET'!$E47:BD47,"Dechant"))</f>
        <v>0</v>
      </c>
      <c r="AE43" s="364">
        <f>SUM(COUNTIF('Plan MB'!$C46:$BE46,"Fischer")+COUNTIF('Plan WIW'!$C46:$AU46,"Fischer")+COUNTIF('Plan ET'!$E47:$BD47,"Fischer"))</f>
        <v>0</v>
      </c>
      <c r="AF43" s="364">
        <f>SUM(COUNTIF('Plan MB'!$C46:$BE46,"Gratz")+COUNTIF('Plan WIW'!$C46:$AU46,"Gratz")+COUNTIF('Plan ET'!$E47:$BD47,"Gratz"))</f>
        <v>0</v>
      </c>
      <c r="AG43" s="364">
        <f>SUM(COUNTIF('Plan MB'!$C46:$BE46,"Grünler")+COUNTIF('Plan WIW'!$C46:$AU46,"Grünler")+COUNTIF('Plan ET'!$E47:$BD47,"Grünler"))</f>
        <v>0</v>
      </c>
      <c r="AH43" s="364">
        <f>SUM(COUNTIF('Plan MB'!$C46:$BE46,"Heinemann")+COUNTIF('Plan WIW'!$C46:$AU46,"Heinemann")+COUNTIF('Plan ET'!$E47:$BD47,"Heinemann"))</f>
        <v>0</v>
      </c>
      <c r="AI43" s="364">
        <f>SUM(COUNTIF('Plan MB'!$C46:$BE46,"Kamprath")+COUNTIF('Plan WIW'!$C46:$AU46,"Kamprath")+COUNTIF('Plan ET'!$E47:$BD47,"Kamprath"))</f>
        <v>0</v>
      </c>
      <c r="AJ43" s="364">
        <f>SUM(COUNTIF('Plan MB'!$C46:$BE46,"Kelber")+COUNTIF('Plan WIW'!$C46:$AU46,"Kelber")+COUNTIF('Plan ET'!$E47:$BD47,"Kelber"))</f>
        <v>2</v>
      </c>
      <c r="AK43" s="364">
        <f>SUM(COUNTIF('Plan MB'!$C46:$BE46,"Michelfeit")+COUNTIF('Plan WIW'!$C46:$AU46,"Michelfeit")+COUNTIF('Plan ET'!$E47:$BD47,"Michelfeit"))</f>
        <v>0</v>
      </c>
      <c r="AL43" s="364">
        <f>SUM(COUNTIF('Plan MB'!$C46:$BE46,"Müller")+COUNTIF('Plan WIW'!$C46:$AU46,"Müller")+COUNTIF('Plan ET'!$E47:$BD47,"Müller"))</f>
        <v>0</v>
      </c>
      <c r="AM43" s="364">
        <f>SUM(COUNTIF('Plan MB'!$C46:$BE46,"Roppel")+COUNTIF('Plan WIW'!$C46:$AU46,"Roppel")+COUNTIF('Plan ET'!$E47:$BD47,"Roppel"))</f>
        <v>2</v>
      </c>
      <c r="AN43" s="364">
        <f>SUM(COUNTIF('Plan MB'!$C46:$BE46,"Rozek")+COUNTIF('Plan WIW'!$C46:$AU46,"Rozek")+COUNTIF('Plan ET'!$E47:$BD47,"Rozek"))</f>
        <v>0</v>
      </c>
      <c r="AO43" s="364">
        <f>SUM(COUNTIF('Plan MB'!$C46:$BE46,"Schäfer")+COUNTIF('Plan WIW'!$C46:$AU46,"Schäfer")+COUNTIF('Plan ET'!$E47:$BD47,"Schäfer"))</f>
        <v>0</v>
      </c>
      <c r="AP43" s="364">
        <f>SUM(COUNTIF('Plan MB'!$C46:$BE46,"Schulz")+COUNTIF('Plan WIW'!$C46:$AU46,"Schulz")+COUNTIF('Plan ET'!$E47:$BD47,"Schulz"))</f>
        <v>0</v>
      </c>
      <c r="AQ43" s="364">
        <f>SUM(COUNTIF('Plan MB'!$C46:$BE46,"Svoboda")+COUNTIF('Plan WIW'!$C46:$AU46,"Svoboda")+COUNTIF('Plan ET'!$E47:$BD47,"Svoboda"))</f>
        <v>0</v>
      </c>
      <c r="AR43" s="364"/>
      <c r="AS43" s="364">
        <f>SUM(COUNTIF('Plan MB'!$C46:$BE46,"Kretzer")+COUNTIF('Plan WIW'!$C46:$AU46,"Kretzer")+COUNTIF('Plan ET'!$E47:$BD47,"Kretzer"))</f>
        <v>0</v>
      </c>
      <c r="AT43" s="364">
        <f>SUM(COUNTIF('Plan MB'!$C46:$BE46,"Mensch-Schäfer")+COUNTIF('Plan WIW'!$C46:$AU46,"Mensch-Schäfer")+COUNTIF('Plan ET'!$E47:$BD47,"Mensch-Schäfer"))</f>
        <v>0</v>
      </c>
      <c r="AU43" s="364">
        <f>SUM(COUNTIF('Plan MB'!$C46:$BE46,"Schmidt")+COUNTIF('Plan WIW'!$C46:$AU46,"Schmidt")+COUNTIF('Plan ET'!$E47:$BD47,"Schmidt"))</f>
        <v>1</v>
      </c>
      <c r="AV43" s="372"/>
      <c r="AW43" s="372"/>
      <c r="AX43" s="372"/>
      <c r="AY43" s="373"/>
      <c r="AZ43" s="373">
        <f>SUM(COUNTIF('Plan MB'!$C46:$BE46,"Brenn")+COUNTIF('Plan WIW'!$C46:$AU46,"Brenn")+COUNTIF('Plan ET'!$E47:$BD47,"Brenn"))</f>
        <v>0</v>
      </c>
      <c r="BA43" s="373">
        <f>SUM(COUNTIF('Plan MB'!$C46:$BE46,"Jakobi")+COUNTIF('Plan WIW'!$C46:$AU46,"Jakobi")+COUNTIF('Plan ET'!$E47:$BD47,"Jakobi"))</f>
        <v>0</v>
      </c>
      <c r="BB43" s="373">
        <f>SUM(COUNTIF('Plan MB'!$C46:$BE46,"Krause")+COUNTIF('Plan WIW'!$C46:$AU46,"Krause")+COUNTIF('Plan ET'!$E47:$BD47,"Krause"))</f>
        <v>0</v>
      </c>
      <c r="BC43" s="373">
        <f>SUM(COUNTIF('Plan MB'!$C46:$BE46,"Margraf")+COUNTIF('Plan WIW'!$C46:$AU46,"Margraf")+COUNTIF('Plan ET'!$E47:$BD47,"Margraf"))</f>
        <v>0</v>
      </c>
      <c r="BD43" s="373">
        <f>SUM(COUNTIF('Plan MB'!$C46:$BE46,"Tischer")+COUNTIF('Plan WIW'!$C46:$AU46,"Tischer")+COUNTIF('Plan ET'!$E47:$BD47,"Tischer"))</f>
        <v>1</v>
      </c>
      <c r="BE43" s="369"/>
      <c r="BF43" s="373">
        <f>SUM(COUNTIF('Plan MB'!$C46:$BE46,"Bagchi")+COUNTIF('Plan WIW'!$C46:$AU46,"Bagchi")+COUNTIF('Plan ET'!$E47:$BD47,"Bagchi"))</f>
        <v>0</v>
      </c>
      <c r="BG43" s="373">
        <f>SUM(COUNTIF('Plan MB'!$C46:$BE46,"Fr.Gratz")+COUNTIF('Plan WIW'!$C46:$AU46,"Fr.Gratz")+COUNTIF('Plan ET'!$E47:$BD47,"Fr.Gratz"))</f>
        <v>0</v>
      </c>
      <c r="BH43" s="390">
        <f>SUM(COUNTIF('Plan MB'!$C46:$BE46,"Fr.Müller")+COUNTIF('Plan WIW'!$C46:$AU46,"Fr.Müller")+COUNTIF('Plan ET'!$E47:$BD47,"Fr.Müller"))</f>
        <v>0</v>
      </c>
      <c r="BI43" s="325"/>
    </row>
    <row r="44" spans="1:61">
      <c r="A44" s="1318"/>
      <c r="B44" s="1317"/>
      <c r="C44" s="364">
        <f>SUM(COUNTIF('Plan MB'!$C47:$BE47,"Braunschweig")+COUNTIF('Plan WIW'!$C47:$AU47,"Braunschweig")+COUNTIF('Plan ET'!$C48:$AX48,"Braunschweig"))</f>
        <v>0</v>
      </c>
      <c r="D44" s="364">
        <f>SUM(COUNTIF('Plan MB'!$C47:$BE47,"Behn")+COUNTIF('Plan WIW'!$C47:$AU47,"Behn")+COUNTIF('Plan ET'!$C48:$BP48,"Behn"))</f>
        <v>2</v>
      </c>
      <c r="E44" s="364">
        <f>SUM(COUNTIF('Plan MB'!$C47:$BE47,"Roth")+COUNTIF('Plan WIW'!$C47:$AU47,"Roth")+COUNTIF('Plan ET'!$C48:$BP48,"Roth"))</f>
        <v>1</v>
      </c>
      <c r="F44" s="364">
        <f>SUM(COUNTIF('Plan MB'!$C47:$BE47,"Beugel")+COUNTIF('Plan WIW'!$C47:$AU47,"Beugel")+COUNTIF('Plan ET'!$C48:$BP48,"Beugel"))</f>
        <v>0</v>
      </c>
      <c r="G44" s="364">
        <f>SUM(COUNTIF('Plan MB'!$C47:$BE47,"Christ")+COUNTIF('Plan WIW'!$C47:$AU47,"Christ")+COUNTIF('Plan ET'!$C48:$BP48,"Christ"))</f>
        <v>0</v>
      </c>
      <c r="H44" s="364">
        <f>SUM(COUNTIF('Plan MB'!$C47:$BE47,"Kolev")+COUNTIF('Plan WIW'!$C47:$AU47,"Kolev")+COUNTIF('Plan ET'!$C48:$BP48,"Kolev"))</f>
        <v>0</v>
      </c>
      <c r="I44" s="364">
        <f>SUM(COUNTIF('Plan MB'!$C47:$BE47,"C.Behn")+COUNTIF('Plan WIW'!$C47:$AU47,"C.Behn")+COUNTIF('Plan ET'!$C48:$BP48,"C.Behn"))</f>
        <v>0</v>
      </c>
      <c r="J44" s="364">
        <f>SUM(COUNTIF('Plan MB'!$C47:$BE47,"Dorner-Reisel")+COUNTIF('Plan WIW'!$C47:$AU47,"Dorner-Reisel")+COUNTIF('Plan ET'!$C48:$BP48,"Dorner-Reisel"))</f>
        <v>0</v>
      </c>
      <c r="K44" s="364">
        <f>SUM(COUNTIF('Plan MB'!$C47:$BE47,"Pietzsch")+COUNTIF('Plan WIW'!$C47:$AU47,"Pietzsch")+COUNTIF('Plan ET'!$C48:$BP48,"Pietzsch"))</f>
        <v>0</v>
      </c>
      <c r="L44" s="381">
        <f>SUM(COUNTIF('Plan MB'!$C47:$BE47,"Seul")+COUNTIF('Plan WIW'!$C47:$AU47,"Seul")+COUNTIF('Plan ET'!$C48:$BP48,"Seul"))</f>
        <v>0</v>
      </c>
      <c r="M44" s="364">
        <f>SUM(COUNTIF('Plan MB'!$C47:$BE47,"Raßbach")+COUNTIF('Plan WIW'!$C47:$AU47,"Raßbach")+COUNTIF('Plan ET'!$C48:$BP48,"Raßbach"))</f>
        <v>0</v>
      </c>
      <c r="N44" s="379">
        <f>SUM(COUNTIF('Plan MB'!$C47:$BE47,"Vogel")+COUNTIF('Plan WIW'!$C47:$AU47,"Vogel")+COUNTIF('Plan ET'!$C48:$BP48,"Vogel"))</f>
        <v>1</v>
      </c>
      <c r="O44" s="364">
        <f>SUM(COUNTIF('Plan MB'!$C47:$BE47,"Weidner")+COUNTIF('Plan WIW'!$C47:$AU47,"Weidner")+COUNTIF('Plan ET'!$C48:$BP48,"Weidner"))</f>
        <v>0</v>
      </c>
      <c r="P44" s="364">
        <f>SUM(COUNTIF('Plan MB'!$C47:$BE47,"Schreiber")+COUNTIF('Plan WIW'!$C47:$AU47,"Schreiber")+COUNTIF('Plan ET'!$C48:$BP48,"Schreiber"))</f>
        <v>0</v>
      </c>
      <c r="Q44" s="381">
        <f>SUM(COUNTIF('Plan MB'!$C47:$BE47,"SM9")+COUNTIF('Plan WIW'!$C47:$AU47,"SM9")+COUNTIF('Plan ET'!$C48:$BP48,"SM9"))</f>
        <v>0</v>
      </c>
      <c r="R44" s="380">
        <f>SUM(COUNTIF('Plan MB'!$C47:$BE47,"Löser")+COUNTIF('Plan WIW'!$C47:$AU47,"Löser")+COUNTIF('Plan ET'!$C48:$BP48,"Löser"))</f>
        <v>1</v>
      </c>
      <c r="S44" s="364">
        <f>SUM(COUNTIF('Plan MB'!$C47:$BE47,"Römhild")+COUNTIF('Plan WIW'!$C47:$AU47,"Römhild")+COUNTIF('Plan ET'!$C48:$BD48,"Römhild"))</f>
        <v>0</v>
      </c>
      <c r="T44" s="364">
        <f>SUM(COUNTIF('Plan MB'!$C47:$BE47,"Kny")+COUNTIF('Plan WIW'!$C47:$AU47,"Kny")+COUNTIF('Plan ET'!$C48:$BD48,"Kny"))</f>
        <v>0</v>
      </c>
      <c r="U44" s="364">
        <f>SUM(COUNTIF('Plan MB'!$C47:$BE47,"Schrodt")+COUNTIF('Plan WIW'!$C47:$AU47,"Schrodt")+COUNTIF('Plan ET'!$C48:$BD48,"Schrodt"))</f>
        <v>0</v>
      </c>
      <c r="V44" s="364">
        <f>SUM(COUNTIF('Plan MB'!$C47:$BE47,"Albrecht")+COUNTIF('Plan WIW'!$C47:$AU47,"Albrecht")+COUNTIF('Plan ET'!$C48:$BD48,"Albrecht"))</f>
        <v>0</v>
      </c>
      <c r="W44" s="364">
        <f>SUM(COUNTIF('Plan MB'!$C47:$BE47,"Hornaff")+COUNTIF('Plan WIW'!$C47:$AU47,"Hornaff")+COUNTIF('Plan ET'!$C48:$BD48,"Hornaff"))</f>
        <v>0</v>
      </c>
      <c r="X44" s="364">
        <f>SUM(COUNTIF('Plan MB'!$C47:$BE47,"Wahrenberg")+COUNTIF('Plan WIW'!$C47:$AU47,"Wahrenberg")+COUNTIF('Plan ET'!E48:BD48,"Wahrenberg"))</f>
        <v>0</v>
      </c>
      <c r="Y44" s="364">
        <f>SUM(COUNTIF('Plan MB'!$C47:$BE47,"Orf")+COUNTIF('Plan WIW'!$C47:$AU47,"Orf")+COUNTIF('Plan ET'!F48:BE48,"Orf"))</f>
        <v>0</v>
      </c>
      <c r="Z44" s="324"/>
      <c r="AA44" s="364">
        <f>SUM(COUNTIF('Plan MB'!$C47:$BE47,"Bachmann")+COUNTIF('Plan WIW'!$C47:$AU47,"Bachmann")+COUNTIF('Plan ET'!$E48:$BD48,"Bachmann"))</f>
        <v>0</v>
      </c>
      <c r="AB44" s="364">
        <f>SUM(COUNTIF('Plan MB'!$C47:$BE47,"B.-Schmitt")+COUNTIF('Plan WIW'!$C47:$AU47,"B.-Schmitt")+COUNTIF('Plan ET'!$E48:$BD48,"B.-Schmitt"))</f>
        <v>0</v>
      </c>
      <c r="AC44" s="364">
        <f>SUM(COUNTIF('Plan MB'!$C47:$BE47,"Blancke")+COUNTIF('Plan WIW'!$C47:$AU47,"Blancke")+COUNTIF('Plan ET'!$E48:$BD48,"Blancke"))</f>
        <v>0</v>
      </c>
      <c r="AD44" s="364">
        <f>SUM(COUNTIF('Plan MB'!$C47:$BE47,"Dechant")+COUNTIF('Plan WIW'!$C47:$AU47,"Dechant")+COUNTIF('Plan ET'!$E48:BD48,"Dechant"))</f>
        <v>0</v>
      </c>
      <c r="AE44" s="364">
        <f>SUM(COUNTIF('Plan MB'!$C47:$BE47,"Fischer")+COUNTIF('Plan WIW'!$C47:$AU47,"Fischer")+COUNTIF('Plan ET'!$E48:$BD48,"Fischer"))</f>
        <v>0</v>
      </c>
      <c r="AF44" s="364">
        <f>SUM(COUNTIF('Plan MB'!$C47:$BE47,"Gratz")+COUNTIF('Plan WIW'!$C47:$AU47,"Gratz")+COUNTIF('Plan ET'!$E48:$BD48,"Gratz"))</f>
        <v>0</v>
      </c>
      <c r="AG44" s="364">
        <f>SUM(COUNTIF('Plan MB'!$C47:$BE47,"Grünler")+COUNTIF('Plan WIW'!$C47:$AU47,"Grünler")+COUNTIF('Plan ET'!$E48:$BD48,"Grünler"))</f>
        <v>0</v>
      </c>
      <c r="AH44" s="364">
        <f>SUM(COUNTIF('Plan MB'!$C47:$BE47,"Heinemann")+COUNTIF('Plan WIW'!$C47:$AU47,"Heinemann")+COUNTIF('Plan ET'!$E48:$BD48,"Heinemann"))</f>
        <v>0</v>
      </c>
      <c r="AI44" s="364">
        <f>SUM(COUNTIF('Plan MB'!$C47:$BE47,"Kamprath")+COUNTIF('Plan WIW'!$C47:$AU47,"Kamprath")+COUNTIF('Plan ET'!$E48:$BD48,"Kamprath"))</f>
        <v>0</v>
      </c>
      <c r="AJ44" s="364">
        <f>SUM(COUNTIF('Plan MB'!$C47:$BE47,"Kelber")+COUNTIF('Plan WIW'!$C47:$AU47,"Kelber")+COUNTIF('Plan ET'!$E48:$BD48,"Kelber"))</f>
        <v>0</v>
      </c>
      <c r="AK44" s="364">
        <f>SUM(COUNTIF('Plan MB'!$C47:$BE47,"Michelfeit")+COUNTIF('Plan WIW'!$C47:$AU47,"Michelfeit")+COUNTIF('Plan ET'!$E48:$BD48,"Michelfeit"))</f>
        <v>0</v>
      </c>
      <c r="AL44" s="364">
        <f>SUM(COUNTIF('Plan MB'!$C47:$BE47,"Müller")+COUNTIF('Plan WIW'!$C47:$AU47,"Müller")+COUNTIF('Plan ET'!$E48:$BD48,"Müller"))</f>
        <v>0</v>
      </c>
      <c r="AM44" s="364">
        <f>SUM(COUNTIF('Plan MB'!$C47:$BE47,"Roppel")+COUNTIF('Plan WIW'!$C47:$AU47,"Roppel")+COUNTIF('Plan ET'!$E48:$BD48,"Roppel"))</f>
        <v>0</v>
      </c>
      <c r="AN44" s="364">
        <f>SUM(COUNTIF('Plan MB'!$C47:$BE47,"Rozek")+COUNTIF('Plan WIW'!$C47:$AU47,"Rozek")+COUNTIF('Plan ET'!$E48:$BD48,"Rozek"))</f>
        <v>0</v>
      </c>
      <c r="AO44" s="364">
        <f>SUM(COUNTIF('Plan MB'!$C47:$BE47,"Schäfer")+COUNTIF('Plan WIW'!$C47:$AU47,"Schäfer")+COUNTIF('Plan ET'!$E48:$BD48,"Schäfer"))</f>
        <v>0</v>
      </c>
      <c r="AP44" s="364">
        <f>SUM(COUNTIF('Plan MB'!$C47:$BE47,"Schulz")+COUNTIF('Plan WIW'!$C47:$AU47,"Schulz")+COUNTIF('Plan ET'!$E48:$BD48,"Schulz"))</f>
        <v>0</v>
      </c>
      <c r="AQ44" s="364">
        <f>SUM(COUNTIF('Plan MB'!$C47:$BE47,"Svoboda")+COUNTIF('Plan WIW'!$C47:$AU47,"Svoboda")+COUNTIF('Plan ET'!$E48:$BD48,"Svoboda"))</f>
        <v>0</v>
      </c>
      <c r="AR44" s="364"/>
      <c r="AS44" s="364">
        <f>SUM(COUNTIF('Plan MB'!$C47:$BE47,"Kretzer")+COUNTIF('Plan WIW'!$C47:$AU47,"Kretzer")+COUNTIF('Plan ET'!$E48:$BD48,"Kretzer"))</f>
        <v>0</v>
      </c>
      <c r="AT44" s="364">
        <f>SUM(COUNTIF('Plan MB'!$C47:$BE47,"Mensch-Schäfer")+COUNTIF('Plan WIW'!$C47:$AU47,"Mensch-Schäfer")+COUNTIF('Plan ET'!$E48:$BD48,"Mensch-Schäfer"))</f>
        <v>0</v>
      </c>
      <c r="AU44" s="364">
        <f>SUM(COUNTIF('Plan MB'!$C47:$BE47,"Schmidt")+COUNTIF('Plan WIW'!$C47:$AU47,"Schmidt")+COUNTIF('Plan ET'!$E48:$BD48,"Schmidt"))</f>
        <v>0</v>
      </c>
      <c r="AV44" s="372"/>
      <c r="AW44" s="372"/>
      <c r="AX44" s="372"/>
      <c r="AY44" s="373"/>
      <c r="AZ44" s="373">
        <f>SUM(COUNTIF('Plan MB'!$C47:$BE47,"Brenn")+COUNTIF('Plan WIW'!$C47:$AU47,"Brenn")+COUNTIF('Plan ET'!$E48:$BD48,"Brenn"))</f>
        <v>0</v>
      </c>
      <c r="BA44" s="373">
        <f>SUM(COUNTIF('Plan MB'!$C47:$BE47,"Jakobi")+COUNTIF('Plan WIW'!$C47:$AU47,"Jakobi")+COUNTIF('Plan ET'!$E48:$BD48,"Jakobi"))</f>
        <v>0</v>
      </c>
      <c r="BB44" s="373">
        <f>SUM(COUNTIF('Plan MB'!$C47:$BE47,"Krause")+COUNTIF('Plan WIW'!$C47:$AU47,"Krause")+COUNTIF('Plan ET'!$E48:$BD48,"Krause"))</f>
        <v>0</v>
      </c>
      <c r="BC44" s="373">
        <f>SUM(COUNTIF('Plan MB'!$C47:$BE47,"Margraf")+COUNTIF('Plan WIW'!$C47:$AU47,"Margraf")+COUNTIF('Plan ET'!$E48:$BD48,"Margraf"))</f>
        <v>0</v>
      </c>
      <c r="BD44" s="373">
        <f>SUM(COUNTIF('Plan MB'!$C47:$BE47,"Tischer")+COUNTIF('Plan WIW'!$C47:$AU47,"Tischer")+COUNTIF('Plan ET'!$E48:$BD48,"Tischer"))</f>
        <v>0</v>
      </c>
      <c r="BE44" s="369"/>
      <c r="BF44" s="373">
        <f>SUM(COUNTIF('Plan MB'!$C47:$BE47,"Bagchi")+COUNTIF('Plan WIW'!$C47:$AU47,"Bagchi")+COUNTIF('Plan ET'!$E48:$BD48,"Bagchi"))</f>
        <v>0</v>
      </c>
      <c r="BG44" s="373">
        <f>SUM(COUNTIF('Plan MB'!$C47:$BE47,"Fr.Gratz")+COUNTIF('Plan WIW'!$C47:$AU47,"Fr.Gratz")+COUNTIF('Plan ET'!$E48:$BD48,"Fr.Gratz"))</f>
        <v>0</v>
      </c>
      <c r="BH44" s="390">
        <f>SUM(COUNTIF('Plan MB'!$C47:$BE47,"Fr.Müller")+COUNTIF('Plan WIW'!$C47:$AU47,"Fr.Müller")+COUNTIF('Plan ET'!$E48:$BD48,"Fr.Müller"))</f>
        <v>0</v>
      </c>
      <c r="BI44" s="325"/>
    </row>
    <row r="45" spans="1:61" s="215" customFormat="1">
      <c r="A45" s="1318"/>
      <c r="B45" s="1317"/>
      <c r="C45" s="364">
        <f>SUM(COUNTIF('Plan MB'!$C48:$BE48,"Braunschweig")+COUNTIF('Plan WIW'!$C48:$AU48,"Braunschweig")+COUNTIF('Plan ET'!$C49:$AX49,"Braunschweig"))</f>
        <v>0</v>
      </c>
      <c r="D45" s="364">
        <f>SUM(COUNTIF('Plan MB'!$C48:$BE48,"Behn")+COUNTIF('Plan WIW'!$C48:$AU48,"Behn")+COUNTIF('Plan ET'!$C49:$BP49,"Behn"))</f>
        <v>0</v>
      </c>
      <c r="E45" s="364">
        <f>SUM(COUNTIF('Plan MB'!$C48:$BE48,"Roth")+COUNTIF('Plan WIW'!$C48:$AU48,"Roth")+COUNTIF('Plan ET'!$C49:$BP49,"Roth"))</f>
        <v>0</v>
      </c>
      <c r="F45" s="364">
        <f>SUM(COUNTIF('Plan MB'!$C48:$BE48,"Beugel")+COUNTIF('Plan WIW'!$C48:$AU48,"Beugel")+COUNTIF('Plan ET'!$C49:$BP49,"Beugel"))</f>
        <v>0</v>
      </c>
      <c r="G45" s="364">
        <f>SUM(COUNTIF('Plan MB'!$C48:$BE48,"Christ")+COUNTIF('Plan WIW'!$C48:$AU48,"Christ")+COUNTIF('Plan ET'!$C49:$BP49,"Christ"))</f>
        <v>0</v>
      </c>
      <c r="H45" s="364">
        <f>SUM(COUNTIF('Plan MB'!$C48:$BE48,"Kolev")+COUNTIF('Plan WIW'!$C48:$AU48,"Kolev")+COUNTIF('Plan ET'!$C49:$BP49,"Kolev"))</f>
        <v>0</v>
      </c>
      <c r="I45" s="364">
        <f>SUM(COUNTIF('Plan MB'!$C48:$BE48,"C.Behn")+COUNTIF('Plan WIW'!$C48:$AU48,"C.Behn")+COUNTIF('Plan ET'!$C49:$BP49,"C.Behn"))</f>
        <v>0</v>
      </c>
      <c r="J45" s="364">
        <f>SUM(COUNTIF('Plan MB'!$C48:$BE48,"Dorner-Reisel")+COUNTIF('Plan WIW'!$C48:$AU48,"Dorner-Reisel")+COUNTIF('Plan ET'!$C49:$BP49,"Dorner-Reisel"))</f>
        <v>1</v>
      </c>
      <c r="K45" s="364">
        <f>SUM(COUNTIF('Plan MB'!$C48:$BE48,"Pietzsch")+COUNTIF('Plan WIW'!$C48:$AU48,"Pietzsch")+COUNTIF('Plan ET'!$C49:$BP49,"Pietzsch"))</f>
        <v>0</v>
      </c>
      <c r="L45" s="381">
        <f>SUM(COUNTIF('Plan MB'!$C48:$BE48,"Seul")+COUNTIF('Plan WIW'!$C48:$AU48,"Seul")+COUNTIF('Plan ET'!$C49:$BP49,"Seul"))</f>
        <v>0</v>
      </c>
      <c r="M45" s="364">
        <f>SUM(COUNTIF('Plan MB'!$C48:$BE48,"Raßbach")+COUNTIF('Plan WIW'!$C48:$AU48,"Raßbach")+COUNTIF('Plan ET'!$C49:$BP49,"Raßbach"))</f>
        <v>0</v>
      </c>
      <c r="N45" s="364">
        <f>SUM(COUNTIF('Plan MB'!$C48:$BE48,"Vogel")+COUNTIF('Plan WIW'!$C48:$AU48,"Vogel")+COUNTIF('Plan ET'!$C49:$BP49,"Vogel"))</f>
        <v>0</v>
      </c>
      <c r="O45" s="364">
        <f>SUM(COUNTIF('Plan MB'!$C48:$BE48,"Weidner")+COUNTIF('Plan WIW'!$C48:$AU48,"Weidner")+COUNTIF('Plan ET'!$C49:$BP49,"Weidner"))</f>
        <v>0</v>
      </c>
      <c r="P45" s="364">
        <f>SUM(COUNTIF('Plan MB'!$C48:$BE48,"Schreiber")+COUNTIF('Plan WIW'!$C48:$AU48,"Schreiber")+COUNTIF('Plan ET'!$C49:$BP49,"Schreiber"))</f>
        <v>0</v>
      </c>
      <c r="Q45" s="381">
        <f>SUM(COUNTIF('Plan MB'!$C48:$BE48,"SM9")+COUNTIF('Plan WIW'!$C48:$AU48,"SM9")+COUNTIF('Plan ET'!$C49:$BP49,"SM9"))</f>
        <v>0</v>
      </c>
      <c r="R45" s="364">
        <f>SUM(COUNTIF('Plan MB'!$C48:$BE48,"Löser")+COUNTIF('Plan WIW'!$C48:$AU48,"Löser")+COUNTIF('Plan ET'!$C49:$BP49,"Löser"))</f>
        <v>0</v>
      </c>
      <c r="S45" s="364">
        <f>SUM(COUNTIF('Plan MB'!$C48:$BE48,"Römhild")+COUNTIF('Plan WIW'!$C48:$AU48,"Römhild")+COUNTIF('Plan ET'!$C49:$BD49,"Römhild"))</f>
        <v>0</v>
      </c>
      <c r="T45" s="364">
        <f>SUM(COUNTIF('Plan MB'!$C48:$BE48,"Kny")+COUNTIF('Plan WIW'!$C48:$AU48,"Kny")+COUNTIF('Plan ET'!$C49:$BD49,"Kny"))</f>
        <v>0</v>
      </c>
      <c r="U45" s="364">
        <f>SUM(COUNTIF('Plan MB'!$C48:$BE48,"Schrodt")+COUNTIF('Plan WIW'!$C48:$AU48,"Schrodt")+COUNTIF('Plan ET'!$C49:$BD49,"Schrodt"))</f>
        <v>0</v>
      </c>
      <c r="V45" s="364">
        <f>SUM(COUNTIF('Plan MB'!$C48:$BE48,"Albrecht")+COUNTIF('Plan WIW'!$C48:$AU48,"Albrecht")+COUNTIF('Plan ET'!$C49:$BD49,"Albrecht"))</f>
        <v>1</v>
      </c>
      <c r="W45" s="364">
        <f>SUM(COUNTIF('Plan MB'!$C48:$BE48,"Hornaff")+COUNTIF('Plan WIW'!$C48:$AU48,"Hornaff")+COUNTIF('Plan ET'!$C49:$BD49,"Hornaff"))</f>
        <v>0</v>
      </c>
      <c r="X45" s="364">
        <f>SUM(COUNTIF('Plan MB'!$C48:$BE48,"Wahrenberg")+COUNTIF('Plan WIW'!$C48:$AU48,"Wahrenberg")+COUNTIF('Plan ET'!E49:BD49,"Wahrenberg"))</f>
        <v>0</v>
      </c>
      <c r="Y45" s="364">
        <f>SUM(COUNTIF('Plan MB'!$C48:$BE48,"Orf")+COUNTIF('Plan WIW'!$C48:$AU48,"Orf")+COUNTIF('Plan ET'!F49:BE49,"Orf"))</f>
        <v>0</v>
      </c>
      <c r="Z45" s="324"/>
      <c r="AA45" s="364">
        <f>SUM(COUNTIF('Plan MB'!$C48:$BE48,"Bachmann")+COUNTIF('Plan WIW'!$C48:$AU48,"Bachmann")+COUNTIF('Plan ET'!$E49:$BD49,"Bachmann"))</f>
        <v>0</v>
      </c>
      <c r="AB45" s="364">
        <f>SUM(COUNTIF('Plan MB'!$C48:$BE48,"B.-Schmitt")+COUNTIF('Plan WIW'!$C48:$AU48,"B.-Schmitt")+COUNTIF('Plan ET'!$E49:$BD49,"B.-Schmitt"))</f>
        <v>0</v>
      </c>
      <c r="AC45" s="364">
        <f>SUM(COUNTIF('Plan MB'!$C48:$BE48,"Blancke")+COUNTIF('Plan WIW'!$C48:$AU48,"Blancke")+COUNTIF('Plan ET'!$E49:$BD49,"Blancke"))</f>
        <v>0</v>
      </c>
      <c r="AD45" s="364">
        <f>SUM(COUNTIF('Plan MB'!$C48:$BE48,"Dechant")+COUNTIF('Plan WIW'!$C48:$AU48,"Dechant")+COUNTIF('Plan ET'!$E49:BD49,"Dechant"))</f>
        <v>0</v>
      </c>
      <c r="AE45" s="364">
        <f>SUM(COUNTIF('Plan MB'!$C48:$BE48,"Fischer")+COUNTIF('Plan WIW'!$C48:$AU48,"Fischer")+COUNTIF('Plan ET'!$E49:$BD49,"Fischer"))</f>
        <v>0</v>
      </c>
      <c r="AF45" s="364">
        <f>SUM(COUNTIF('Plan MB'!$C48:$BE48,"Gratz")+COUNTIF('Plan WIW'!$C48:$AU48,"Gratz")+COUNTIF('Plan ET'!$E49:$BD49,"Gratz"))</f>
        <v>0</v>
      </c>
      <c r="AG45" s="364">
        <f>SUM(COUNTIF('Plan MB'!$C48:$BE48,"Grünler")+COUNTIF('Plan WIW'!$C48:$AU48,"Grünler")+COUNTIF('Plan ET'!$E49:$BD49,"Grünler"))</f>
        <v>0</v>
      </c>
      <c r="AH45" s="364">
        <f>SUM(COUNTIF('Plan MB'!$C48:$BE48,"Heinemann")+COUNTIF('Plan WIW'!$C48:$AU48,"Heinemann")+COUNTIF('Plan ET'!$E49:$BD49,"Heinemann"))</f>
        <v>0</v>
      </c>
      <c r="AI45" s="364">
        <f>SUM(COUNTIF('Plan MB'!$C48:$BE48,"Kamprath")+COUNTIF('Plan WIW'!$C48:$AU48,"Kamprath")+COUNTIF('Plan ET'!$E49:$BD49,"Kamprath"))</f>
        <v>0</v>
      </c>
      <c r="AJ45" s="364">
        <f>SUM(COUNTIF('Plan MB'!$C48:$BE48,"Kelber")+COUNTIF('Plan WIW'!$C48:$AU48,"Kelber")+COUNTIF('Plan ET'!$E49:$BD49,"Kelber"))</f>
        <v>0</v>
      </c>
      <c r="AK45" s="364">
        <f>SUM(COUNTIF('Plan MB'!$C48:$BE48,"Michelfeit")+COUNTIF('Plan WIW'!$C48:$AU48,"Michelfeit")+COUNTIF('Plan ET'!$E49:$BD49,"Michelfeit"))</f>
        <v>0</v>
      </c>
      <c r="AL45" s="364">
        <f>SUM(COUNTIF('Plan MB'!$C48:$BE48,"Müller")+COUNTIF('Plan WIW'!$C48:$AU48,"Müller")+COUNTIF('Plan ET'!$E49:$BD49,"Müller"))</f>
        <v>0</v>
      </c>
      <c r="AM45" s="364">
        <f>SUM(COUNTIF('Plan MB'!$C48:$BE48,"Roppel")+COUNTIF('Plan WIW'!$C48:$AU48,"Roppel")+COUNTIF('Plan ET'!$E49:$BD49,"Roppel"))</f>
        <v>0</v>
      </c>
      <c r="AN45" s="364">
        <f>SUM(COUNTIF('Plan MB'!$C48:$BE48,"Rozek")+COUNTIF('Plan WIW'!$C48:$AU48,"Rozek")+COUNTIF('Plan ET'!$E49:$BD49,"Rozek"))</f>
        <v>0</v>
      </c>
      <c r="AO45" s="364">
        <f>SUM(COUNTIF('Plan MB'!$C48:$BE48,"Schäfer")+COUNTIF('Plan WIW'!$C48:$AU48,"Schäfer")+COUNTIF('Plan ET'!$E49:$BD49,"Schäfer"))</f>
        <v>0</v>
      </c>
      <c r="AP45" s="364">
        <f>SUM(COUNTIF('Plan MB'!$C48:$BE48,"Schulz")+COUNTIF('Plan WIW'!$C48:$AU48,"Schulz")+COUNTIF('Plan ET'!$E49:$BD49,"Schulz"))</f>
        <v>0</v>
      </c>
      <c r="AQ45" s="364">
        <f>SUM(COUNTIF('Plan MB'!$C48:$BE48,"Svoboda")+COUNTIF('Plan WIW'!$C48:$AU48,"Svoboda")+COUNTIF('Plan ET'!$E49:$BD49,"Svoboda"))</f>
        <v>0</v>
      </c>
      <c r="AR45" s="364"/>
      <c r="AS45" s="364">
        <f>SUM(COUNTIF('Plan MB'!$C48:$BE48,"Kretzer")+COUNTIF('Plan WIW'!$C48:$AU48,"Kretzer")+COUNTIF('Plan ET'!$E49:$BD49,"Kretzer"))</f>
        <v>0</v>
      </c>
      <c r="AT45" s="364">
        <f>SUM(COUNTIF('Plan MB'!$C48:$BE48,"Mensch-Schäfer")+COUNTIF('Plan WIW'!$C48:$AU48,"Mensch-Schäfer")+COUNTIF('Plan ET'!$E49:$BD49,"Mensch-Schäfer"))</f>
        <v>0</v>
      </c>
      <c r="AU45" s="364">
        <f>SUM(COUNTIF('Plan MB'!$C48:$BE48,"Schmidt")+COUNTIF('Plan WIW'!$C48:$AU48,"Schmidt")+COUNTIF('Plan ET'!$E49:$BD49,"Schmidt"))</f>
        <v>0</v>
      </c>
      <c r="AV45" s="372"/>
      <c r="AW45" s="372"/>
      <c r="AX45" s="372"/>
      <c r="AY45" s="373"/>
      <c r="AZ45" s="373">
        <f>SUM(COUNTIF('Plan MB'!$C48:$BE48,"Brenn")+COUNTIF('Plan WIW'!$C48:$AU48,"Brenn")+COUNTIF('Plan ET'!$E49:$BD49,"Brenn"))</f>
        <v>0</v>
      </c>
      <c r="BA45" s="373">
        <f>SUM(COUNTIF('Plan MB'!$C48:$BE48,"Jakobi")+COUNTIF('Plan WIW'!$C48:$AU48,"Jakobi")+COUNTIF('Plan ET'!$E49:$BD49,"Jakobi"))</f>
        <v>0</v>
      </c>
      <c r="BB45" s="373">
        <f>SUM(COUNTIF('Plan MB'!$C48:$BE48,"Krause")+COUNTIF('Plan WIW'!$C48:$AU48,"Krause")+COUNTIF('Plan ET'!$E49:$BD49,"Krause"))</f>
        <v>0</v>
      </c>
      <c r="BC45" s="373">
        <f>SUM(COUNTIF('Plan MB'!$C48:$BE48,"Margraf")+COUNTIF('Plan WIW'!$C48:$AU48,"Margraf")+COUNTIF('Plan ET'!$E49:$BD49,"Margraf"))</f>
        <v>0</v>
      </c>
      <c r="BD45" s="373">
        <f>SUM(COUNTIF('Plan MB'!$C48:$BE48,"Tischer")+COUNTIF('Plan WIW'!$C48:$AU48,"Tischer")+COUNTIF('Plan ET'!$E49:$BD49,"Tischer"))</f>
        <v>0</v>
      </c>
      <c r="BE45" s="369"/>
      <c r="BF45" s="373">
        <f>SUM(COUNTIF('Plan MB'!$C48:$BE48,"Bagchi")+COUNTIF('Plan WIW'!$C48:$AU48,"Bagchi")+COUNTIF('Plan ET'!$E49:$BD49,"Bagchi"))</f>
        <v>0</v>
      </c>
      <c r="BG45" s="373">
        <f>SUM(COUNTIF('Plan MB'!$C48:$BE48,"Fr.Gratz")+COUNTIF('Plan WIW'!$C48:$AU48,"Fr.Gratz")+COUNTIF('Plan ET'!$E49:$BD49,"Fr.Gratz"))</f>
        <v>0</v>
      </c>
      <c r="BH45" s="390">
        <f>SUM(COUNTIF('Plan MB'!$C48:$BE48,"Fr.Müller")+COUNTIF('Plan WIW'!$C48:$AU48,"Fr.Müller")+COUNTIF('Plan ET'!$E49:$BD49,"Fr.Müller"))</f>
        <v>0</v>
      </c>
      <c r="BI45" s="325"/>
    </row>
    <row r="46" spans="1:61">
      <c r="A46" s="1318"/>
      <c r="B46" s="1317"/>
      <c r="C46" s="364">
        <f>SUM(COUNTIF('Plan MB'!$C49:$BE49,"Braunschweig")+COUNTIF('Plan WIW'!$C49:$AU49,"Braunschweig")+COUNTIF('Plan ET'!$C50:$AX50,"Braunschweig"))</f>
        <v>0</v>
      </c>
      <c r="D46" s="364">
        <f>SUM(COUNTIF('Plan MB'!$C49:$BE49,"Behn")+COUNTIF('Plan WIW'!$C49:$AU49,"Behn")+COUNTIF('Plan ET'!$C50:$BP50,"Behn"))</f>
        <v>0</v>
      </c>
      <c r="E46" s="364">
        <f>SUM(COUNTIF('Plan MB'!$C49:$BE49,"Roth")+COUNTIF('Plan WIW'!$C49:$AU49,"Roth")+COUNTIF('Plan ET'!$C50:$BP50,"Roth"))</f>
        <v>0</v>
      </c>
      <c r="F46" s="364">
        <f>SUM(COUNTIF('Plan MB'!$C49:$BE49,"Beugel")+COUNTIF('Plan WIW'!$C49:$AU49,"Beugel")+COUNTIF('Plan ET'!$C50:$BP50,"Beugel"))</f>
        <v>0</v>
      </c>
      <c r="G46" s="364">
        <f>SUM(COUNTIF('Plan MB'!$C49:$BE49,"Christ")+COUNTIF('Plan WIW'!$C49:$AU49,"Christ")+COUNTIF('Plan ET'!$C50:$BP50,"Christ"))</f>
        <v>0</v>
      </c>
      <c r="H46" s="364">
        <f>SUM(COUNTIF('Plan MB'!$C49:$BE49,"Kolev")+COUNTIF('Plan WIW'!$C49:$AU49,"Kolev")+COUNTIF('Plan ET'!$C50:$BP50,"Kolev"))</f>
        <v>0</v>
      </c>
      <c r="I46" s="364">
        <f>SUM(COUNTIF('Plan MB'!$C49:$BE49,"C.Behn")+COUNTIF('Plan WIW'!$C49:$AU49,"C.Behn")+COUNTIF('Plan ET'!$C50:$BP50,"C.Behn"))</f>
        <v>0</v>
      </c>
      <c r="J46" s="364">
        <f>SUM(COUNTIF('Plan MB'!$C49:$BE49,"Dorner-Reisel")+COUNTIF('Plan WIW'!$C49:$AU49,"Dorner-Reisel")+COUNTIF('Plan ET'!$C50:$BP50,"Dorner-Reisel"))</f>
        <v>0</v>
      </c>
      <c r="K46" s="364">
        <f>SUM(COUNTIF('Plan MB'!$C49:$BE49,"Pietzsch")+COUNTIF('Plan WIW'!$C49:$AU49,"Pietzsch")+COUNTIF('Plan ET'!$C50:$BP50,"Pietzsch"))</f>
        <v>0</v>
      </c>
      <c r="L46" s="381">
        <f>SUM(COUNTIF('Plan MB'!$C49:$BE49,"Seul")+COUNTIF('Plan WIW'!$C49:$AU49,"Seul")+COUNTIF('Plan ET'!$C50:$BP50,"Seul"))</f>
        <v>0</v>
      </c>
      <c r="M46" s="364">
        <f>SUM(COUNTIF('Plan MB'!$C49:$BE49,"Raßbach")+COUNTIF('Plan WIW'!$C49:$AU49,"Raßbach")+COUNTIF('Plan ET'!$C50:$BP50,"Raßbach"))</f>
        <v>0</v>
      </c>
      <c r="N46" s="364">
        <f>SUM(COUNTIF('Plan MB'!$C49:$BE49,"Vogel")+COUNTIF('Plan WIW'!$C49:$AU49,"Vogel")+COUNTIF('Plan ET'!$C50:$BP50,"Vogel"))</f>
        <v>0</v>
      </c>
      <c r="O46" s="364">
        <f>SUM(COUNTIF('Plan MB'!$C49:$BE49,"Weidner")+COUNTIF('Plan WIW'!$C49:$AU49,"Weidner")+COUNTIF('Plan ET'!$C50:$BP50,"Weidner"))</f>
        <v>0</v>
      </c>
      <c r="P46" s="364">
        <f>SUM(COUNTIF('Plan MB'!$C49:$BE49,"Schreiber")+COUNTIF('Plan WIW'!$C49:$AU49,"Schreiber")+COUNTIF('Plan ET'!$C50:$BP50,"Schreiber"))</f>
        <v>0</v>
      </c>
      <c r="Q46" s="381">
        <f>SUM(COUNTIF('Plan MB'!$C49:$BE49,"SM9")+COUNTIF('Plan WIW'!$C49:$AU49,"SM9")+COUNTIF('Plan ET'!$C50:$BP50,"SM9"))</f>
        <v>0</v>
      </c>
      <c r="R46" s="364">
        <f>SUM(COUNTIF('Plan MB'!$C49:$BE49,"Löser")+COUNTIF('Plan WIW'!$C49:$AU49,"Löser")+COUNTIF('Plan ET'!$C50:$BP50,"Löser"))</f>
        <v>0</v>
      </c>
      <c r="S46" s="364">
        <f>SUM(COUNTIF('Plan MB'!$C49:$BE49,"Römhild")+COUNTIF('Plan WIW'!$C49:$AU49,"Römhild")+COUNTIF('Plan ET'!$C50:$BD50,"Römhild"))</f>
        <v>0</v>
      </c>
      <c r="T46" s="364">
        <f>SUM(COUNTIF('Plan MB'!$C49:$BE49,"Kny")+COUNTIF('Plan WIW'!$C49:$AU49,"Kny")+COUNTIF('Plan ET'!$C50:$BD50,"Kny"))</f>
        <v>0</v>
      </c>
      <c r="U46" s="364">
        <f>SUM(COUNTIF('Plan MB'!$C49:$BE49,"Schrodt")+COUNTIF('Plan WIW'!$C49:$AU49,"Schrodt")+COUNTIF('Plan ET'!$C50:$BD50,"Schrodt"))</f>
        <v>0</v>
      </c>
      <c r="V46" s="364">
        <f>SUM(COUNTIF('Plan MB'!$C49:$BE49,"Albrecht")+COUNTIF('Plan WIW'!$C49:$AU49,"Albrecht")+COUNTIF('Plan ET'!$C50:$BD50,"Albrecht"))</f>
        <v>0</v>
      </c>
      <c r="W46" s="364">
        <f>SUM(COUNTIF('Plan MB'!$C49:$BE49,"Hornaff")+COUNTIF('Plan WIW'!$C49:$AU49,"Hornaff")+COUNTIF('Plan ET'!$C50:$BD50,"Hornaff"))</f>
        <v>0</v>
      </c>
      <c r="X46" s="364">
        <f>SUM(COUNTIF('Plan MB'!$C49:$BE49,"Wahrenberg")+COUNTIF('Plan WIW'!$C49:$AU49,"Wahrenberg")+COUNTIF('Plan ET'!E50:BD50,"Wahrenberg"))</f>
        <v>0</v>
      </c>
      <c r="Y46" s="364">
        <f>SUM(COUNTIF('Plan MB'!$C49:$BE49,"Orf")+COUNTIF('Plan WIW'!$C49:$AU49,"Orf")+COUNTIF('Plan ET'!F50:BE50,"Orf"))</f>
        <v>0</v>
      </c>
      <c r="Z46" s="324"/>
      <c r="AA46" s="364">
        <f>SUM(COUNTIF('Plan MB'!$C49:$BE49,"Bachmann")+COUNTIF('Plan WIW'!$C49:$AU49,"Bachmann")+COUNTIF('Plan ET'!$E50:$BD50,"Bachmann"))</f>
        <v>0</v>
      </c>
      <c r="AB46" s="364">
        <f>SUM(COUNTIF('Plan MB'!$C49:$BE49,"B.-Schmitt")+COUNTIF('Plan WIW'!$C49:$AU49,"B.-Schmitt")+COUNTIF('Plan ET'!$E50:$BD50,"B.-Schmitt"))</f>
        <v>0</v>
      </c>
      <c r="AC46" s="364">
        <f>SUM(COUNTIF('Plan MB'!$C49:$BE49,"Blancke")+COUNTIF('Plan WIW'!$C49:$AU49,"Blancke")+COUNTIF('Plan ET'!$E50:$BD50,"Blancke"))</f>
        <v>0</v>
      </c>
      <c r="AD46" s="364">
        <f>SUM(COUNTIF('Plan MB'!$C49:$BE49,"Dechant")+COUNTIF('Plan WIW'!$C49:$AU49,"Dechant")+COUNTIF('Plan ET'!$E50:BD50,"Dechant"))</f>
        <v>0</v>
      </c>
      <c r="AE46" s="364">
        <f>SUM(COUNTIF('Plan MB'!$C49:$BE49,"Fischer")+COUNTIF('Plan WIW'!$C49:$AU49,"Fischer")+COUNTIF('Plan ET'!$E50:$BD50,"Fischer"))</f>
        <v>0</v>
      </c>
      <c r="AF46" s="364">
        <f>SUM(COUNTIF('Plan MB'!$C49:$BE49,"Gratz")+COUNTIF('Plan WIW'!$C49:$AU49,"Gratz")+COUNTIF('Plan ET'!$E50:$BD50,"Gratz"))</f>
        <v>0</v>
      </c>
      <c r="AG46" s="364">
        <f>SUM(COUNTIF('Plan MB'!$C49:$BE49,"Grünler")+COUNTIF('Plan WIW'!$C49:$AU49,"Grünler")+COUNTIF('Plan ET'!$E50:$BD50,"Grünler"))</f>
        <v>0</v>
      </c>
      <c r="AH46" s="364">
        <f>SUM(COUNTIF('Plan MB'!$C49:$BE49,"Heinemann")+COUNTIF('Plan WIW'!$C49:$AU49,"Heinemann")+COUNTIF('Plan ET'!$E50:$BD50,"Heinemann"))</f>
        <v>0</v>
      </c>
      <c r="AI46" s="364">
        <f>SUM(COUNTIF('Plan MB'!$C49:$BE49,"Kamprath")+COUNTIF('Plan WIW'!$C49:$AU49,"Kamprath")+COUNTIF('Plan ET'!$E50:$BD50,"Kamprath"))</f>
        <v>0</v>
      </c>
      <c r="AJ46" s="364">
        <f>SUM(COUNTIF('Plan MB'!$C49:$BE49,"Kelber")+COUNTIF('Plan WIW'!$C49:$AU49,"Kelber")+COUNTIF('Plan ET'!$E50:$BD50,"Kelber"))</f>
        <v>0</v>
      </c>
      <c r="AK46" s="364">
        <f>SUM(COUNTIF('Plan MB'!$C49:$BE49,"Michelfeit")+COUNTIF('Plan WIW'!$C49:$AU49,"Michelfeit")+COUNTIF('Plan ET'!$E50:$BD50,"Michelfeit"))</f>
        <v>0</v>
      </c>
      <c r="AL46" s="364">
        <f>SUM(COUNTIF('Plan MB'!$C49:$BE49,"Müller")+COUNTIF('Plan WIW'!$C49:$AU49,"Müller")+COUNTIF('Plan ET'!$E50:$BD50,"Müller"))</f>
        <v>0</v>
      </c>
      <c r="AM46" s="364">
        <f>SUM(COUNTIF('Plan MB'!$C49:$BE49,"Roppel")+COUNTIF('Plan WIW'!$C49:$AU49,"Roppel")+COUNTIF('Plan ET'!$E50:$BD50,"Roppel"))</f>
        <v>0</v>
      </c>
      <c r="AN46" s="364">
        <f>SUM(COUNTIF('Plan MB'!$C49:$BE49,"Rozek")+COUNTIF('Plan WIW'!$C49:$AU49,"Rozek")+COUNTIF('Plan ET'!$E50:$BD50,"Rozek"))</f>
        <v>0</v>
      </c>
      <c r="AO46" s="364">
        <f>SUM(COUNTIF('Plan MB'!$C49:$BE49,"Schäfer")+COUNTIF('Plan WIW'!$C49:$AU49,"Schäfer")+COUNTIF('Plan ET'!$E50:$BD50,"Schäfer"))</f>
        <v>0</v>
      </c>
      <c r="AP46" s="364">
        <f>SUM(COUNTIF('Plan MB'!$C49:$BE49,"Schulz")+COUNTIF('Plan WIW'!$C49:$AU49,"Schulz")+COUNTIF('Plan ET'!$E50:$BD50,"Schulz"))</f>
        <v>0</v>
      </c>
      <c r="AQ46" s="364">
        <f>SUM(COUNTIF('Plan MB'!$C49:$BE49,"Svoboda")+COUNTIF('Plan WIW'!$C49:$AU49,"Svoboda")+COUNTIF('Plan ET'!$E50:$BD50,"Svoboda"))</f>
        <v>1</v>
      </c>
      <c r="AR46" s="364"/>
      <c r="AS46" s="364">
        <f>SUM(COUNTIF('Plan MB'!$C49:$BE49,"Kretzer")+COUNTIF('Plan WIW'!$C49:$AU49,"Kretzer")+COUNTIF('Plan ET'!$E50:$BD50,"Kretzer"))</f>
        <v>0</v>
      </c>
      <c r="AT46" s="364">
        <f>SUM(COUNTIF('Plan MB'!$C49:$BE49,"Mensch-Schäfer")+COUNTIF('Plan WIW'!$C49:$AU49,"Mensch-Schäfer")+COUNTIF('Plan ET'!$E50:$BD50,"Mensch-Schäfer"))</f>
        <v>0</v>
      </c>
      <c r="AU46" s="364">
        <f>SUM(COUNTIF('Plan MB'!$C49:$BE49,"Schmidt")+COUNTIF('Plan WIW'!$C49:$AU49,"Schmidt")+COUNTIF('Plan ET'!$E50:$BD50,"Schmidt"))</f>
        <v>0</v>
      </c>
      <c r="AV46" s="372"/>
      <c r="AW46" s="372"/>
      <c r="AX46" s="372"/>
      <c r="AY46" s="373"/>
      <c r="AZ46" s="373">
        <f>SUM(COUNTIF('Plan MB'!$C49:$BE49,"Brenn")+COUNTIF('Plan WIW'!$C49:$AU49,"Brenn")+COUNTIF('Plan ET'!$E50:$BD50,"Brenn"))</f>
        <v>0</v>
      </c>
      <c r="BA46" s="373">
        <f>SUM(COUNTIF('Plan MB'!$C49:$BE49,"Jakobi")+COUNTIF('Plan WIW'!$C49:$AU49,"Jakobi")+COUNTIF('Plan ET'!$E50:$BD50,"Jakobi"))</f>
        <v>0</v>
      </c>
      <c r="BB46" s="373">
        <f>SUM(COUNTIF('Plan MB'!$C49:$BE49,"Krause")+COUNTIF('Plan WIW'!$C49:$AU49,"Krause")+COUNTIF('Plan ET'!$E50:$BD50,"Krause"))</f>
        <v>0</v>
      </c>
      <c r="BC46" s="373">
        <f>SUM(COUNTIF('Plan MB'!$C49:$BE49,"Margraf")+COUNTIF('Plan WIW'!$C49:$AU49,"Margraf")+COUNTIF('Plan ET'!$E50:$BD50,"Margraf"))</f>
        <v>0</v>
      </c>
      <c r="BD46" s="373">
        <f>SUM(COUNTIF('Plan MB'!$C49:$BE49,"Tischer")+COUNTIF('Plan WIW'!$C49:$AU49,"Tischer")+COUNTIF('Plan ET'!$E50:$BD50,"Tischer"))</f>
        <v>0</v>
      </c>
      <c r="BE46" s="369"/>
      <c r="BF46" s="373">
        <f>SUM(COUNTIF('Plan MB'!$C49:$BE49,"Bagchi")+COUNTIF('Plan WIW'!$C49:$AU49,"Bagchi")+COUNTIF('Plan ET'!$E50:$BD50,"Bagchi"))</f>
        <v>0</v>
      </c>
      <c r="BG46" s="373">
        <f>SUM(COUNTIF('Plan MB'!$C49:$BE49,"Fr.Gratz")+COUNTIF('Plan WIW'!$C49:$AU49,"Fr.Gratz")+COUNTIF('Plan ET'!$E50:$BD50,"Fr.Gratz"))</f>
        <v>0</v>
      </c>
      <c r="BH46" s="390">
        <f>SUM(COUNTIF('Plan MB'!$C49:$BE49,"Fr.Müller")+COUNTIF('Plan WIW'!$C49:$AU49,"Fr.Müller")+COUNTIF('Plan ET'!$E50:$BD50,"Fr.Müller"))</f>
        <v>0</v>
      </c>
      <c r="BI46" s="325"/>
    </row>
    <row r="47" spans="1:61">
      <c r="A47" s="1318"/>
      <c r="B47" s="1317"/>
      <c r="C47" s="364">
        <f>SUM(COUNTIF('Plan MB'!$C50:$BE50,"Braunschweig")+COUNTIF('Plan WIW'!$C50:$AU50,"Braunschweig")+COUNTIF('Plan ET'!$C51:$AX51,"Braunschweig"))</f>
        <v>0</v>
      </c>
      <c r="D47" s="364">
        <f>SUM(COUNTIF('Plan MB'!$C50:$BE50,"Behn")+COUNTIF('Plan WIW'!$C50:$AU50,"Behn")+COUNTIF('Plan ET'!$C51:$BP51,"Behn"))</f>
        <v>0</v>
      </c>
      <c r="E47" s="364">
        <f>SUM(COUNTIF('Plan MB'!$C50:$BE50,"Roth")+COUNTIF('Plan WIW'!$C50:$AU50,"Roth")+COUNTIF('Plan ET'!$C51:$BP51,"Roth"))</f>
        <v>0</v>
      </c>
      <c r="F47" s="364">
        <f>SUM(COUNTIF('Plan MB'!$C50:$BE50,"Beugel")+COUNTIF('Plan WIW'!$C50:$AU50,"Beugel")+COUNTIF('Plan ET'!$C51:$BP51,"Beugel"))</f>
        <v>0</v>
      </c>
      <c r="G47" s="364">
        <f>SUM(COUNTIF('Plan MB'!$C50:$BE50,"Christ")+COUNTIF('Plan WIW'!$C50:$AU50,"Christ")+COUNTIF('Plan ET'!$C51:$BP51,"Christ"))</f>
        <v>0</v>
      </c>
      <c r="H47" s="364">
        <f>SUM(COUNTIF('Plan MB'!$C50:$BE50,"Kolev")+COUNTIF('Plan WIW'!$C50:$AU50,"Kolev")+COUNTIF('Plan ET'!$C51:$BP51,"Kolev"))</f>
        <v>0</v>
      </c>
      <c r="I47" s="364">
        <f>SUM(COUNTIF('Plan MB'!$C50:$BE50,"C.Behn")+COUNTIF('Plan WIW'!$C50:$AU50,"C.Behn")+COUNTIF('Plan ET'!$C51:$BP51,"C.Behn"))</f>
        <v>0</v>
      </c>
      <c r="J47" s="364">
        <f>SUM(COUNTIF('Plan MB'!$C50:$BE50,"Dorner-Reisel")+COUNTIF('Plan WIW'!$C50:$AU50,"Dorner-Reisel")+COUNTIF('Plan ET'!$C51:$BP51,"Dorner-Reisel"))</f>
        <v>0</v>
      </c>
      <c r="K47" s="364">
        <f>SUM(COUNTIF('Plan MB'!$C50:$BE50,"Pietzsch")+COUNTIF('Plan WIW'!$C50:$AU50,"Pietzsch")+COUNTIF('Plan ET'!$C51:$BP51,"Pietzsch"))</f>
        <v>0</v>
      </c>
      <c r="L47" s="381">
        <f>SUM(COUNTIF('Plan MB'!$C50:$BE50,"Seul")+COUNTIF('Plan WIW'!$C50:$AU50,"Seul")+COUNTIF('Plan ET'!$C51:$BP51,"Seul"))</f>
        <v>0</v>
      </c>
      <c r="M47" s="364">
        <f>SUM(COUNTIF('Plan MB'!$C50:$BE50,"Raßbach")+COUNTIF('Plan WIW'!$C50:$AU50,"Raßbach")+COUNTIF('Plan ET'!$C51:$BP51,"Raßbach"))</f>
        <v>0</v>
      </c>
      <c r="N47" s="364">
        <f>SUM(COUNTIF('Plan MB'!$C50:$BE50,"Vogel")+COUNTIF('Plan WIW'!$C50:$AU50,"Vogel")+COUNTIF('Plan ET'!$C51:$BP51,"Vogel"))</f>
        <v>0</v>
      </c>
      <c r="O47" s="364">
        <f>SUM(COUNTIF('Plan MB'!$C50:$BE50,"Weidner")+COUNTIF('Plan WIW'!$C50:$AU50,"Weidner")+COUNTIF('Plan ET'!$C51:$BP51,"Weidner"))</f>
        <v>0</v>
      </c>
      <c r="P47" s="364">
        <f>SUM(COUNTIF('Plan MB'!$C50:$BE50,"Schreiber")+COUNTIF('Plan WIW'!$C50:$AU50,"Schreiber")+COUNTIF('Plan ET'!$C51:$BP51,"Schreiber"))</f>
        <v>0</v>
      </c>
      <c r="Q47" s="381">
        <f>SUM(COUNTIF('Plan MB'!$C50:$BE50,"SM9")+COUNTIF('Plan WIW'!$C50:$AU50,"SM9")+COUNTIF('Plan ET'!$C51:$BP51,"SM9"))</f>
        <v>0</v>
      </c>
      <c r="R47" s="364">
        <f>SUM(COUNTIF('Plan MB'!$C50:$BE50,"Löser")+COUNTIF('Plan WIW'!$C50:$AU50,"Löser")+COUNTIF('Plan ET'!$C51:$BP51,"Löser"))</f>
        <v>0</v>
      </c>
      <c r="S47" s="364">
        <f>SUM(COUNTIF('Plan MB'!$C50:$BE50,"Römhild")+COUNTIF('Plan WIW'!$C50:$AU50,"Römhild")+COUNTIF('Plan ET'!$C51:$BD51,"Römhild"))</f>
        <v>0</v>
      </c>
      <c r="T47" s="364">
        <f>SUM(COUNTIF('Plan MB'!$C50:$BE50,"Kny")+COUNTIF('Plan WIW'!$C50:$AU50,"Kny")+COUNTIF('Plan ET'!$C51:$BD51,"Kny"))</f>
        <v>0</v>
      </c>
      <c r="U47" s="364">
        <f>SUM(COUNTIF('Plan MB'!$C50:$BE50,"Schrodt")+COUNTIF('Plan WIW'!$C50:$AU50,"Schrodt")+COUNTIF('Plan ET'!$C51:$BD51,"Schrodt"))</f>
        <v>0</v>
      </c>
      <c r="V47" s="364">
        <f>SUM(COUNTIF('Plan MB'!$C50:$BE50,"Albrecht")+COUNTIF('Plan WIW'!$C50:$AU50,"Albrecht")+COUNTIF('Plan ET'!$C51:$BD51,"Albrecht"))</f>
        <v>0</v>
      </c>
      <c r="W47" s="364">
        <f>SUM(COUNTIF('Plan MB'!$C50:$BE50,"Hornaff")+COUNTIF('Plan WIW'!$C50:$AU50,"Hornaff")+COUNTIF('Plan ET'!$C51:$BD51,"Hornaff"))</f>
        <v>0</v>
      </c>
      <c r="X47" s="364">
        <f>SUM(COUNTIF('Plan MB'!$C50:$BE50,"Wahrenberg")+COUNTIF('Plan WIW'!$C50:$AU50,"Wahrenberg")+COUNTIF('Plan ET'!E51:BD51,"Wahrenberg"))</f>
        <v>0</v>
      </c>
      <c r="Y47" s="364">
        <f>SUM(COUNTIF('Plan MB'!$C50:$BE50,"Orf")+COUNTIF('Plan WIW'!$C50:$AU50,"Orf")+COUNTIF('Plan ET'!F51:BE51,"Orf"))</f>
        <v>0</v>
      </c>
      <c r="Z47" s="324"/>
      <c r="AA47" s="364">
        <f>SUM(COUNTIF('Plan MB'!$C50:$BE50,"Bachmann")+COUNTIF('Plan WIW'!$C50:$AU50,"Bachmann")+COUNTIF('Plan ET'!$E51:$BD51,"Bachmann"))</f>
        <v>0</v>
      </c>
      <c r="AB47" s="364">
        <f>SUM(COUNTIF('Plan MB'!$C50:$BE50,"B.-Schmitt")+COUNTIF('Plan WIW'!$C50:$AU50,"B.-Schmitt")+COUNTIF('Plan ET'!$E51:$BD51,"B.-Schmitt"))</f>
        <v>0</v>
      </c>
      <c r="AC47" s="364">
        <f>SUM(COUNTIF('Plan MB'!$C50:$BE50,"Blancke")+COUNTIF('Plan WIW'!$C50:$AU50,"Blancke")+COUNTIF('Plan ET'!$E51:$BD51,"Blancke"))</f>
        <v>0</v>
      </c>
      <c r="AD47" s="364">
        <f>SUM(COUNTIF('Plan MB'!$C50:$BE50,"Dechant")+COUNTIF('Plan WIW'!$C50:$AU50,"Dechant")+COUNTIF('Plan ET'!$E51:BD51,"Dechant"))</f>
        <v>0</v>
      </c>
      <c r="AE47" s="364">
        <f>SUM(COUNTIF('Plan MB'!$C50:$BE50,"Fischer")+COUNTIF('Plan WIW'!$C50:$AU50,"Fischer")+COUNTIF('Plan ET'!$E51:$BD51,"Fischer"))</f>
        <v>0</v>
      </c>
      <c r="AF47" s="364">
        <f>SUM(COUNTIF('Plan MB'!$C50:$BE50,"Gratz")+COUNTIF('Plan WIW'!$C50:$AU50,"Gratz")+COUNTIF('Plan ET'!$E51:$BD51,"Gratz"))</f>
        <v>0</v>
      </c>
      <c r="AG47" s="364">
        <f>SUM(COUNTIF('Plan MB'!$C50:$BE50,"Grünler")+COUNTIF('Plan WIW'!$C50:$AU50,"Grünler")+COUNTIF('Plan ET'!$E51:$BD51,"Grünler"))</f>
        <v>0</v>
      </c>
      <c r="AH47" s="364">
        <f>SUM(COUNTIF('Plan MB'!$C50:$BE50,"Heinemann")+COUNTIF('Plan WIW'!$C50:$AU50,"Heinemann")+COUNTIF('Plan ET'!$E51:$BD51,"Heinemann"))</f>
        <v>0</v>
      </c>
      <c r="AI47" s="364">
        <f>SUM(COUNTIF('Plan MB'!$C50:$BE50,"Kamprath")+COUNTIF('Plan WIW'!$C50:$AU50,"Kamprath")+COUNTIF('Plan ET'!$E51:$BD51,"Kamprath"))</f>
        <v>0</v>
      </c>
      <c r="AJ47" s="364">
        <f>SUM(COUNTIF('Plan MB'!$C50:$BE50,"Kelber")+COUNTIF('Plan WIW'!$C50:$AU50,"Kelber")+COUNTIF('Plan ET'!$E51:$BD51,"Kelber"))</f>
        <v>0</v>
      </c>
      <c r="AK47" s="364">
        <f>SUM(COUNTIF('Plan MB'!$C50:$BE50,"Michelfeit")+COUNTIF('Plan WIW'!$C50:$AU50,"Michelfeit")+COUNTIF('Plan ET'!$E51:$BD51,"Michelfeit"))</f>
        <v>0</v>
      </c>
      <c r="AL47" s="364">
        <f>SUM(COUNTIF('Plan MB'!$C50:$BE50,"Müller")+COUNTIF('Plan WIW'!$C50:$AU50,"Müller")+COUNTIF('Plan ET'!$E51:$BD51,"Müller"))</f>
        <v>0</v>
      </c>
      <c r="AM47" s="364">
        <f>SUM(COUNTIF('Plan MB'!$C50:$BE50,"Roppel")+COUNTIF('Plan WIW'!$C50:$AU50,"Roppel")+COUNTIF('Plan ET'!$E51:$BD51,"Roppel"))</f>
        <v>0</v>
      </c>
      <c r="AN47" s="364">
        <f>SUM(COUNTIF('Plan MB'!$C50:$BE50,"Rozek")+COUNTIF('Plan WIW'!$C50:$AU50,"Rozek")+COUNTIF('Plan ET'!$E51:$BD51,"Rozek"))</f>
        <v>0</v>
      </c>
      <c r="AO47" s="364">
        <f>SUM(COUNTIF('Plan MB'!$C50:$BE50,"Schäfer")+COUNTIF('Plan WIW'!$C50:$AU50,"Schäfer")+COUNTIF('Plan ET'!$E51:$BD51,"Schäfer"))</f>
        <v>0</v>
      </c>
      <c r="AP47" s="364">
        <f>SUM(COUNTIF('Plan MB'!$C50:$BE50,"Schulz")+COUNTIF('Plan WIW'!$C50:$AU50,"Schulz")+COUNTIF('Plan ET'!$E51:$BD51,"Schulz"))</f>
        <v>0</v>
      </c>
      <c r="AQ47" s="364">
        <f>SUM(COUNTIF('Plan MB'!$C50:$BE50,"Svoboda")+COUNTIF('Plan WIW'!$C50:$AU50,"Svoboda")+COUNTIF('Plan ET'!$E51:$BD51,"Svoboda"))</f>
        <v>0</v>
      </c>
      <c r="AR47" s="364"/>
      <c r="AS47" s="364">
        <f>SUM(COUNTIF('Plan MB'!$C50:$BE50,"Kretzer")+COUNTIF('Plan WIW'!$C50:$AU50,"Kretzer")+COUNTIF('Plan ET'!$E51:$BD51,"Kretzer"))</f>
        <v>0</v>
      </c>
      <c r="AT47" s="364">
        <f>SUM(COUNTIF('Plan MB'!$C50:$BE50,"Mensch-Schäfer")+COUNTIF('Plan WIW'!$C50:$AU50,"Mensch-Schäfer")+COUNTIF('Plan ET'!$E51:$BD51,"Mensch-Schäfer"))</f>
        <v>0</v>
      </c>
      <c r="AU47" s="364">
        <f>SUM(COUNTIF('Plan MB'!$C50:$BE50,"Schmidt")+COUNTIF('Plan WIW'!$C50:$AU50,"Schmidt")+COUNTIF('Plan ET'!$E51:$BD51,"Schmidt"))</f>
        <v>0</v>
      </c>
      <c r="AV47" s="372"/>
      <c r="AW47" s="372"/>
      <c r="AX47" s="372"/>
      <c r="AY47" s="373"/>
      <c r="AZ47" s="373">
        <f>SUM(COUNTIF('Plan MB'!$C50:$BE50,"Brenn")+COUNTIF('Plan WIW'!$C50:$AU50,"Brenn")+COUNTIF('Plan ET'!$E51:$BD51,"Brenn"))</f>
        <v>0</v>
      </c>
      <c r="BA47" s="373">
        <f>SUM(COUNTIF('Plan MB'!$C50:$BE50,"Jakobi")+COUNTIF('Plan WIW'!$C50:$AU50,"Jakobi")+COUNTIF('Plan ET'!$E51:$BD51,"Jakobi"))</f>
        <v>0</v>
      </c>
      <c r="BB47" s="373">
        <f>SUM(COUNTIF('Plan MB'!$C50:$BE50,"Krause")+COUNTIF('Plan WIW'!$C50:$AU50,"Krause")+COUNTIF('Plan ET'!$E51:$BD51,"Krause"))</f>
        <v>0</v>
      </c>
      <c r="BC47" s="373">
        <f>SUM(COUNTIF('Plan MB'!$C50:$BE50,"Margraf")+COUNTIF('Plan WIW'!$C50:$AU50,"Margraf")+COUNTIF('Plan ET'!$E51:$BD51,"Margraf"))</f>
        <v>0</v>
      </c>
      <c r="BD47" s="373">
        <f>SUM(COUNTIF('Plan MB'!$C50:$BE50,"Tischer")+COUNTIF('Plan WIW'!$C50:$AU50,"Tischer")+COUNTIF('Plan ET'!$E51:$BD51,"Tischer"))</f>
        <v>0</v>
      </c>
      <c r="BE47" s="369"/>
      <c r="BF47" s="373">
        <f>SUM(COUNTIF('Plan MB'!$C50:$BE50,"Bagchi")+COUNTIF('Plan WIW'!$C50:$AU50,"Bagchi")+COUNTIF('Plan ET'!$E51:$BD51,"Bagchi"))</f>
        <v>0</v>
      </c>
      <c r="BG47" s="373">
        <f>SUM(COUNTIF('Plan MB'!$C50:$BE50,"Fr.Gratz")+COUNTIF('Plan WIW'!$C50:$AU50,"Fr.Gratz")+COUNTIF('Plan ET'!$E51:$BD51,"Fr.Gratz"))</f>
        <v>0</v>
      </c>
      <c r="BH47" s="390">
        <f>SUM(COUNTIF('Plan MB'!$C50:$BE50,"Fr.Müller")+COUNTIF('Plan WIW'!$C50:$AU50,"Fr.Müller")+COUNTIF('Plan ET'!$E51:$BD51,"Fr.Müller"))</f>
        <v>0</v>
      </c>
      <c r="BI47" s="325"/>
    </row>
    <row r="48" spans="1:61">
      <c r="A48" s="1318"/>
      <c r="B48" s="1317" t="s">
        <v>57</v>
      </c>
      <c r="C48" s="364">
        <f>SUM(COUNTIF('Plan MB'!$C51:$BE51,"Braunschweig")+COUNTIF('Plan WIW'!$C51:$AU51,"Braunschweig")+COUNTIF('Plan ET'!$C52:$AX52,"Braunschweig"))</f>
        <v>0</v>
      </c>
      <c r="D48" s="364">
        <f>SUM(COUNTIF('Plan MB'!$C51:$BE51,"Behn")+COUNTIF('Plan WIW'!$C51:$AU51,"Behn")+COUNTIF('Plan ET'!$C52:$BP52,"Behn"))</f>
        <v>0</v>
      </c>
      <c r="E48" s="364">
        <f>SUM(COUNTIF('Plan MB'!$C51:$BE51,"Roth")+COUNTIF('Plan WIW'!$C51:$AU51,"Roth")+COUNTIF('Plan ET'!$C52:$BP52,"Roth"))</f>
        <v>1</v>
      </c>
      <c r="F48" s="364">
        <f>SUM(COUNTIF('Plan MB'!$C51:$BE51,"Beugel")+COUNTIF('Plan WIW'!$C51:$AU51,"Beugel")+COUNTIF('Plan ET'!$C52:$BP52,"Beugel"))</f>
        <v>1</v>
      </c>
      <c r="G48" s="364">
        <f>SUM(COUNTIF('Plan MB'!$C51:$BE51,"Christ")+COUNTIF('Plan WIW'!$C51:$AU51,"Christ")+COUNTIF('Plan ET'!$C52:$BP52,"Christ"))</f>
        <v>0</v>
      </c>
      <c r="H48" s="364">
        <f>SUM(COUNTIF('Plan MB'!$C51:$BE51,"Kolev")+COUNTIF('Plan WIW'!$C51:$AU51,"Kolev")+COUNTIF('Plan ET'!$C52:$BP52,"Kolev"))</f>
        <v>0</v>
      </c>
      <c r="I48" s="389">
        <f>SUM(COUNTIF('Plan MB'!$C51:$BE51,"C.Behn")+COUNTIF('Plan WIW'!$C51:$AU51,"C.Behn")+COUNTIF('Plan ET'!$C52:$BP52,"C.Behn"))</f>
        <v>2</v>
      </c>
      <c r="J48" s="364">
        <f>SUM(COUNTIF('Plan MB'!$C51:$BE51,"Dorner-Reisel")+COUNTIF('Plan WIW'!$C51:$AU51,"Dorner-Reisel")+COUNTIF('Plan ET'!$C52:$BP52,"Dorner-Reisel"))</f>
        <v>1</v>
      </c>
      <c r="K48" s="364">
        <f>SUM(COUNTIF('Plan MB'!$C51:$BE51,"Pietzsch")+COUNTIF('Plan WIW'!$C51:$AU51,"Pietzsch")+COUNTIF('Plan ET'!$C52:$BP52,"Pietzsch"))</f>
        <v>0</v>
      </c>
      <c r="L48" s="381">
        <f>SUM(COUNTIF('Plan MB'!$C51:$BE51,"Seul")+COUNTIF('Plan WIW'!$C51:$AU51,"Seul")+COUNTIF('Plan ET'!$C52:$BP52,"Seul"))</f>
        <v>0</v>
      </c>
      <c r="M48" s="364">
        <f>SUM(COUNTIF('Plan MB'!$C51:$BE51,"Raßbach")+COUNTIF('Plan WIW'!$C51:$AU51,"Raßbach")+COUNTIF('Plan ET'!$C52:$BP52,"Raßbach"))</f>
        <v>0</v>
      </c>
      <c r="N48" s="364">
        <f>SUM(COUNTIF('Plan MB'!$C51:$BE51,"Vogel")+COUNTIF('Plan WIW'!$C51:$AU51,"Vogel")+COUNTIF('Plan ET'!$C52:$BP52,"Vogel"))</f>
        <v>1</v>
      </c>
      <c r="O48" s="364">
        <f>SUM(COUNTIF('Plan MB'!$C51:$BE51,"Weidner")+COUNTIF('Plan WIW'!$C51:$AU51,"Weidner")+COUNTIF('Plan ET'!$C52:$BP52,"Weidner"))</f>
        <v>0</v>
      </c>
      <c r="P48" s="364">
        <f>SUM(COUNTIF('Plan MB'!$C51:$BE51,"Schreiber")+COUNTIF('Plan WIW'!$C51:$AU51,"Schreiber")+COUNTIF('Plan ET'!$C52:$BP52,"Schreiber"))</f>
        <v>0</v>
      </c>
      <c r="Q48" s="381">
        <f>SUM(COUNTIF('Plan MB'!$C51:$BE51,"SM9")+COUNTIF('Plan WIW'!$C51:$AU51,"SM9")+COUNTIF('Plan ET'!$C52:$BP52,"SM9"))</f>
        <v>0</v>
      </c>
      <c r="R48" s="380">
        <f>SUM(COUNTIF('Plan MB'!$C51:$BE51,"Löser")+COUNTIF('Plan WIW'!$C51:$AU51,"Löser")+COUNTIF('Plan ET'!$C52:$BP52,"Löser"))</f>
        <v>1</v>
      </c>
      <c r="S48" s="364">
        <f>SUM(COUNTIF('Plan MB'!$C51:$BE51,"Römhild")+COUNTIF('Plan WIW'!$C51:$AU51,"Römhild")+COUNTIF('Plan ET'!$C52:$BD52,"Römhild"))</f>
        <v>0</v>
      </c>
      <c r="T48" s="364">
        <f>SUM(COUNTIF('Plan MB'!$C51:$BE51,"Kny")+COUNTIF('Plan WIW'!$C51:$AU51,"Kny")+COUNTIF('Plan ET'!$C52:$BD52,"Kny"))</f>
        <v>1</v>
      </c>
      <c r="U48" s="364">
        <f>SUM(COUNTIF('Plan MB'!$C51:$BE51,"Schrodt")+COUNTIF('Plan WIW'!$C51:$AU51,"Schrodt")+COUNTIF('Plan ET'!$C52:$BD52,"Schrodt"))</f>
        <v>0</v>
      </c>
      <c r="V48" s="364">
        <f>SUM(COUNTIF('Plan MB'!$C51:$BE51,"Albrecht")+COUNTIF('Plan WIW'!$C51:$AU51,"Albrecht")+COUNTIF('Plan ET'!$C52:$BD52,"Albrecht"))</f>
        <v>0</v>
      </c>
      <c r="W48" s="380">
        <f>SUM(COUNTIF('Plan MB'!$C51:$BE51,"Hornaff")+COUNTIF('Plan WIW'!$C51:$AU51,"Hornaff")+COUNTIF('Plan ET'!$C52:$BD52,"Hornaff"))</f>
        <v>1</v>
      </c>
      <c r="X48" s="364">
        <f>SUM(COUNTIF('Plan MB'!$C51:$BE51,"Wahrenberg")+COUNTIF('Plan WIW'!$C51:$AU51,"Wahrenberg")+COUNTIF('Plan ET'!E52:BD52,"Wahrenberg"))</f>
        <v>0</v>
      </c>
      <c r="Y48" s="364">
        <f>SUM(COUNTIF('Plan MB'!$C51:$BE51,"Orf")+COUNTIF('Plan WIW'!$C51:$AU51,"Orf")+COUNTIF('Plan ET'!F52:BE52,"Orf"))</f>
        <v>0</v>
      </c>
      <c r="Z48" s="324"/>
      <c r="AA48" s="364">
        <f>SUM(COUNTIF('Plan MB'!$C51:$BE51,"Bachmann")+COUNTIF('Plan WIW'!$C51:$AU51,"Bachmann")+COUNTIF('Plan ET'!$E52:$BD52,"Bachmann"))</f>
        <v>1</v>
      </c>
      <c r="AB48" s="364">
        <f>SUM(COUNTIF('Plan MB'!$C51:$BE51,"B.-Schmitt")+COUNTIF('Plan WIW'!$C51:$AU51,"B.-Schmitt")+COUNTIF('Plan ET'!$E52:$BD52,"B.-Schmitt"))</f>
        <v>0</v>
      </c>
      <c r="AC48" s="364">
        <f>SUM(COUNTIF('Plan MB'!$C51:$BE51,"Blancke")+COUNTIF('Plan WIW'!$C51:$AU51,"Blancke")+COUNTIF('Plan ET'!$E52:$BD52,"Blancke"))</f>
        <v>0</v>
      </c>
      <c r="AD48" s="364">
        <f>SUM(COUNTIF('Plan MB'!$C51:$BE51,"Dechant")+COUNTIF('Plan WIW'!$C51:$AU51,"Dechant")+COUNTIF('Plan ET'!$E52:BD52,"Dechant"))</f>
        <v>0</v>
      </c>
      <c r="AE48" s="364">
        <f>SUM(COUNTIF('Plan MB'!$C51:$BE51,"Fischer")+COUNTIF('Plan WIW'!$C51:$AU51,"Fischer")+COUNTIF('Plan ET'!$E52:$BD52,"Fischer"))</f>
        <v>1</v>
      </c>
      <c r="AF48" s="364">
        <f>SUM(COUNTIF('Plan MB'!$C51:$BE51,"Gratz")+COUNTIF('Plan WIW'!$C51:$AU51,"Gratz")+COUNTIF('Plan ET'!$E52:$BD52,"Gratz"))</f>
        <v>0</v>
      </c>
      <c r="AG48" s="364">
        <f>SUM(COUNTIF('Plan MB'!$C51:$BE51,"Grünler")+COUNTIF('Plan WIW'!$C51:$AU51,"Grünler")+COUNTIF('Plan ET'!$E52:$BD52,"Grünler"))</f>
        <v>0</v>
      </c>
      <c r="AH48" s="364">
        <f>SUM(COUNTIF('Plan MB'!$C51:$BE51,"Heinemann")+COUNTIF('Plan WIW'!$C51:$AU51,"Heinemann")+COUNTIF('Plan ET'!$E52:$BD52,"Heinemann"))</f>
        <v>0</v>
      </c>
      <c r="AI48" s="364">
        <f>SUM(COUNTIF('Plan MB'!$C51:$BE51,"Kamprath")+COUNTIF('Plan WIW'!$C51:$AU51,"Kamprath")+COUNTIF('Plan ET'!$E52:$BD52,"Kamprath"))</f>
        <v>0</v>
      </c>
      <c r="AJ48" s="364">
        <f>SUM(COUNTIF('Plan MB'!$C51:$BE51,"Kelber")+COUNTIF('Plan WIW'!$C51:$AU51,"Kelber")+COUNTIF('Plan ET'!$E52:$BD52,"Kelber"))</f>
        <v>2</v>
      </c>
      <c r="AK48" s="364">
        <f>SUM(COUNTIF('Plan MB'!$C51:$BE51,"Michelfeit")+COUNTIF('Plan WIW'!$C51:$AU51,"Michelfeit")+COUNTIF('Plan ET'!$E52:$BD52,"Michelfeit"))</f>
        <v>0</v>
      </c>
      <c r="AL48" s="364">
        <f>SUM(COUNTIF('Plan MB'!$C51:$BE51,"Müller")+COUNTIF('Plan WIW'!$C51:$AU51,"Müller")+COUNTIF('Plan ET'!$E52:$BD52,"Müller"))</f>
        <v>0</v>
      </c>
      <c r="AM48" s="364">
        <f>SUM(COUNTIF('Plan MB'!$C51:$BE51,"Roppel")+COUNTIF('Plan WIW'!$C51:$AU51,"Roppel")+COUNTIF('Plan ET'!$E52:$BD52,"Roppel"))</f>
        <v>2</v>
      </c>
      <c r="AN48" s="364">
        <f>SUM(COUNTIF('Plan MB'!$C51:$BE51,"Rozek")+COUNTIF('Plan WIW'!$C51:$AU51,"Rozek")+COUNTIF('Plan ET'!$E52:$BD52,"Rozek"))</f>
        <v>0</v>
      </c>
      <c r="AO48" s="364">
        <f>SUM(COUNTIF('Plan MB'!$C51:$BE51,"Schäfer")+COUNTIF('Plan WIW'!$C51:$AU51,"Schäfer")+COUNTIF('Plan ET'!$E52:$BD52,"Schäfer"))</f>
        <v>0</v>
      </c>
      <c r="AP48" s="364">
        <f>SUM(COUNTIF('Plan MB'!$C51:$BE51,"Schulz")+COUNTIF('Plan WIW'!$C51:$AU51,"Schulz")+COUNTIF('Plan ET'!$E52:$BD52,"Schulz"))</f>
        <v>0</v>
      </c>
      <c r="AQ48" s="364">
        <f>SUM(COUNTIF('Plan MB'!$C51:$BE51,"Svoboda")+COUNTIF('Plan WIW'!$C51:$AU51,"Svoboda")+COUNTIF('Plan ET'!$E52:$BD52,"Svoboda"))</f>
        <v>1</v>
      </c>
      <c r="AR48" s="364"/>
      <c r="AS48" s="364">
        <f>SUM(COUNTIF('Plan MB'!$C51:$BE51,"Kretzer")+COUNTIF('Plan WIW'!$C51:$AU51,"Kretzer")+COUNTIF('Plan ET'!$E52:$BD52,"Kretzer"))</f>
        <v>0</v>
      </c>
      <c r="AT48" s="364">
        <f>SUM(COUNTIF('Plan MB'!$C51:$BE51,"Mensch-Schäfer")+COUNTIF('Plan WIW'!$C51:$AU51,"Mensch-Schäfer")+COUNTIF('Plan ET'!$E52:$BD52,"Mensch-Schäfer"))</f>
        <v>0</v>
      </c>
      <c r="AU48" s="364">
        <f>SUM(COUNTIF('Plan MB'!$C51:$BE51,"Schmidt")+COUNTIF('Plan WIW'!$C51:$AU51,"Schmidt")+COUNTIF('Plan ET'!$E52:$BD52,"Schmidt"))</f>
        <v>1</v>
      </c>
      <c r="AV48" s="372"/>
      <c r="AW48" s="372"/>
      <c r="AX48" s="372"/>
      <c r="AY48" s="373"/>
      <c r="AZ48" s="373">
        <f>SUM(COUNTIF('Plan MB'!$C51:$BE51,"Brenn")+COUNTIF('Plan WIW'!$C51:$AU51,"Brenn")+COUNTIF('Plan ET'!$E52:$BD52,"Brenn"))</f>
        <v>0</v>
      </c>
      <c r="BA48" s="373">
        <f>SUM(COUNTIF('Plan MB'!$C51:$BE51,"Jakobi")+COUNTIF('Plan WIW'!$C51:$AU51,"Jakobi")+COUNTIF('Plan ET'!$E52:$BD52,"Jakobi"))</f>
        <v>0</v>
      </c>
      <c r="BB48" s="373">
        <f>SUM(COUNTIF('Plan MB'!$C51:$BE51,"Krause")+COUNTIF('Plan WIW'!$C51:$AU51,"Krause")+COUNTIF('Plan ET'!$E52:$BD52,"Krause"))</f>
        <v>0</v>
      </c>
      <c r="BC48" s="373">
        <f>SUM(COUNTIF('Plan MB'!$C51:$BE51,"Margraf")+COUNTIF('Plan WIW'!$C51:$AU51,"Margraf")+COUNTIF('Plan ET'!$E52:$BD52,"Margraf"))</f>
        <v>2</v>
      </c>
      <c r="BD48" s="373">
        <f>SUM(COUNTIF('Plan MB'!$C51:$BE51,"Tischer")+COUNTIF('Plan WIW'!$C51:$AU51,"Tischer")+COUNTIF('Plan ET'!$E52:$BD52,"Tischer"))</f>
        <v>0</v>
      </c>
      <c r="BE48" s="369"/>
      <c r="BF48" s="373">
        <f>SUM(COUNTIF('Plan MB'!$C51:$BE51,"Bagchi")+COUNTIF('Plan WIW'!$C51:$AU51,"Bagchi")+COUNTIF('Plan ET'!$E52:$BD52,"Bagchi"))</f>
        <v>0</v>
      </c>
      <c r="BG48" s="373">
        <f>SUM(COUNTIF('Plan MB'!$C51:$BE51,"Fr.Gratz")+COUNTIF('Plan WIW'!$C51:$AU51,"Fr.Gratz")+COUNTIF('Plan ET'!$E52:$BD52,"Fr.Gratz"))</f>
        <v>0</v>
      </c>
      <c r="BH48" s="373">
        <f>SUM(COUNTIF('Plan MB'!$C51:$BE51,"Fr.Müller")+COUNTIF('Plan WIW'!$C51:$AU51,"Fr.Müller")+COUNTIF('Plan ET'!$E52:$BD52,"Fr.Müller"))</f>
        <v>0</v>
      </c>
      <c r="BI48" s="325"/>
    </row>
    <row r="49" spans="1:61">
      <c r="A49" s="1318"/>
      <c r="B49" s="1317"/>
      <c r="C49" s="364">
        <f>SUM(COUNTIF('Plan MB'!$C52:$BE52,"Braunschweig")+COUNTIF('Plan WIW'!$C52:$AU52,"Braunschweig")+COUNTIF('Plan ET'!$C53:$AX53,"Braunschweig"))</f>
        <v>0</v>
      </c>
      <c r="D49" s="364">
        <f>SUM(COUNTIF('Plan MB'!$C52:$BE52,"Behn")+COUNTIF('Plan WIW'!$C52:$AU52,"Behn")+COUNTIF('Plan ET'!$C53:$BP53,"Behn"))</f>
        <v>0</v>
      </c>
      <c r="E49" s="364">
        <f>SUM(COUNTIF('Plan MB'!$C52:$BE52,"Roth")+COUNTIF('Plan WIW'!$C52:$AU52,"Roth")+COUNTIF('Plan ET'!$C53:$BP53,"Roth"))</f>
        <v>0</v>
      </c>
      <c r="F49" s="364">
        <f>SUM(COUNTIF('Plan MB'!$C52:$BE52,"Beugel")+COUNTIF('Plan WIW'!$C52:$AU52,"Beugel")+COUNTIF('Plan ET'!$C53:$BP53,"Beugel"))</f>
        <v>0</v>
      </c>
      <c r="G49" s="364">
        <f>SUM(COUNTIF('Plan MB'!$C52:$BE52,"Christ")+COUNTIF('Plan WIW'!$C52:$AU52,"Christ")+COUNTIF('Plan ET'!$C53:$BP53,"Christ"))</f>
        <v>0</v>
      </c>
      <c r="H49" s="364">
        <f>SUM(COUNTIF('Plan MB'!$C52:$BE52,"Kolev")+COUNTIF('Plan WIW'!$C52:$AU52,"Kolev")+COUNTIF('Plan ET'!$C53:$BP53,"Kolev"))</f>
        <v>0</v>
      </c>
      <c r="I49" s="364">
        <f>SUM(COUNTIF('Plan MB'!$C52:$BE52,"C.Behn")+COUNTIF('Plan WIW'!$C52:$AU52,"C.Behn")+COUNTIF('Plan ET'!$C53:$BP53,"C.Behn"))</f>
        <v>0</v>
      </c>
      <c r="J49" s="364">
        <f>SUM(COUNTIF('Plan MB'!$C52:$BE52,"Dorner-Reisel")+COUNTIF('Plan WIW'!$C52:$AU52,"Dorner-Reisel")+COUNTIF('Plan ET'!$C53:$BP53,"Dorner-Reisel"))</f>
        <v>0</v>
      </c>
      <c r="K49" s="364">
        <f>SUM(COUNTIF('Plan MB'!$C52:$BE52,"Pietzsch")+COUNTIF('Plan WIW'!$C52:$AU52,"Pietzsch")+COUNTIF('Plan ET'!$C53:$BP53,"Pietzsch"))</f>
        <v>0</v>
      </c>
      <c r="L49" s="381">
        <f>SUM(COUNTIF('Plan MB'!$C52:$BE52,"Seul")+COUNTIF('Plan WIW'!$C52:$AU52,"Seul")+COUNTIF('Plan ET'!$C53:$BP53,"Seul"))</f>
        <v>0</v>
      </c>
      <c r="M49" s="364">
        <f>SUM(COUNTIF('Plan MB'!$C52:$BE52,"Raßbach")+COUNTIF('Plan WIW'!$C52:$AU52,"Raßbach")+COUNTIF('Plan ET'!$C53:$BP53,"Raßbach"))</f>
        <v>0</v>
      </c>
      <c r="N49" s="364">
        <f>SUM(COUNTIF('Plan MB'!$C52:$BE52,"Vogel")+COUNTIF('Plan WIW'!$C52:$AU52,"Vogel")+COUNTIF('Plan ET'!$C53:$BP53,"Vogel"))</f>
        <v>0</v>
      </c>
      <c r="O49" s="364">
        <f>SUM(COUNTIF('Plan MB'!$C52:$BE52,"Weidner")+COUNTIF('Plan WIW'!$C52:$AU52,"Weidner")+COUNTIF('Plan ET'!$C53:$BP53,"Weidner"))</f>
        <v>0</v>
      </c>
      <c r="P49" s="364">
        <f>SUM(COUNTIF('Plan MB'!$C52:$BE52,"Schreiber")+COUNTIF('Plan WIW'!$C52:$AU52,"Schreiber")+COUNTIF('Plan ET'!$C53:$BP53,"Schreiber"))</f>
        <v>0</v>
      </c>
      <c r="Q49" s="381">
        <f>SUM(COUNTIF('Plan MB'!$C52:$BE52,"SM9")+COUNTIF('Plan WIW'!$C52:$AU52,"SM9")+COUNTIF('Plan ET'!$C53:$BP53,"SM9"))</f>
        <v>0</v>
      </c>
      <c r="R49" s="380">
        <f>SUM(COUNTIF('Plan MB'!$C52:$BE52,"Löser")+COUNTIF('Plan WIW'!$C52:$AU52,"Löser")+COUNTIF('Plan ET'!$C53:$BP53,"Löser"))</f>
        <v>1</v>
      </c>
      <c r="S49" s="364">
        <f>SUM(COUNTIF('Plan MB'!$C52:$BE52,"Römhild")+COUNTIF('Plan WIW'!$C52:$AU52,"Römhild")+COUNTIF('Plan ET'!$C53:$BD53,"Römhild"))</f>
        <v>0</v>
      </c>
      <c r="T49" s="364">
        <f>SUM(COUNTIF('Plan MB'!$C52:$BE52,"Kny")+COUNTIF('Plan WIW'!$C52:$AU52,"Kny")+COUNTIF('Plan ET'!$C53:$BD53,"Kny"))</f>
        <v>0</v>
      </c>
      <c r="U49" s="364">
        <f>SUM(COUNTIF('Plan MB'!$C52:$BE52,"Schrodt")+COUNTIF('Plan WIW'!$C52:$AU52,"Schrodt")+COUNTIF('Plan ET'!$C53:$BD53,"Schrodt"))</f>
        <v>0</v>
      </c>
      <c r="V49" s="364">
        <f>SUM(COUNTIF('Plan MB'!$C52:$BE52,"Albrecht")+COUNTIF('Plan WIW'!$C52:$AU52,"Albrecht")+COUNTIF('Plan ET'!$C53:$BD53,"Albrecht"))</f>
        <v>1</v>
      </c>
      <c r="W49" s="380">
        <f>SUM(COUNTIF('Plan MB'!$C52:$BE52,"Hornaff")+COUNTIF('Plan WIW'!$C52:$AU52,"Hornaff")+COUNTIF('Plan ET'!$C53:$BD53,"Hornaff"))</f>
        <v>1</v>
      </c>
      <c r="X49" s="364">
        <f>SUM(COUNTIF('Plan MB'!$C52:$BE52,"Wahrenberg")+COUNTIF('Plan WIW'!$C52:$AU52,"Wahrenberg")+COUNTIF('Plan ET'!E53:BD53,"Wahrenberg"))</f>
        <v>0</v>
      </c>
      <c r="Y49" s="364">
        <f>SUM(COUNTIF('Plan MB'!$C52:$BE52,"Orf")+COUNTIF('Plan WIW'!$C52:$AU52,"Orf")+COUNTIF('Plan ET'!F53:BE53,"Orf"))</f>
        <v>0</v>
      </c>
      <c r="Z49" s="324"/>
      <c r="AA49" s="364">
        <f>SUM(COUNTIF('Plan MB'!$C52:$BE52,"Bachmann")+COUNTIF('Plan WIW'!$C52:$AU52,"Bachmann")+COUNTIF('Plan ET'!$E53:$BD53,"Bachmann"))</f>
        <v>0</v>
      </c>
      <c r="AB49" s="364">
        <f>SUM(COUNTIF('Plan MB'!$C52:$BE52,"B.-Schmitt")+COUNTIF('Plan WIW'!$C52:$AU52,"B.-Schmitt")+COUNTIF('Plan ET'!$E53:$BD53,"B.-Schmitt"))</f>
        <v>0</v>
      </c>
      <c r="AC49" s="364">
        <f>SUM(COUNTIF('Plan MB'!$C52:$BE52,"Blancke")+COUNTIF('Plan WIW'!$C52:$AU52,"Blancke")+COUNTIF('Plan ET'!$E53:$BD53,"Blancke"))</f>
        <v>1</v>
      </c>
      <c r="AD49" s="364">
        <f>SUM(COUNTIF('Plan MB'!$C52:$BE52,"Dechant")+COUNTIF('Plan WIW'!$C52:$AU52,"Dechant")+COUNTIF('Plan ET'!$E53:BD53,"Dechant"))</f>
        <v>0</v>
      </c>
      <c r="AE49" s="364">
        <f>SUM(COUNTIF('Plan MB'!$C52:$BE52,"Fischer")+COUNTIF('Plan WIW'!$C52:$AU52,"Fischer")+COUNTIF('Plan ET'!$E53:$BD53,"Fischer"))</f>
        <v>0</v>
      </c>
      <c r="AF49" s="364">
        <f>SUM(COUNTIF('Plan MB'!$C52:$BE52,"Gratz")+COUNTIF('Plan WIW'!$C52:$AU52,"Gratz")+COUNTIF('Plan ET'!$E53:$BD53,"Gratz"))</f>
        <v>0</v>
      </c>
      <c r="AG49" s="364">
        <f>SUM(COUNTIF('Plan MB'!$C52:$BE52,"Grünler")+COUNTIF('Plan WIW'!$C52:$AU52,"Grünler")+COUNTIF('Plan ET'!$E53:$BD53,"Grünler"))</f>
        <v>0</v>
      </c>
      <c r="AH49" s="364">
        <f>SUM(COUNTIF('Plan MB'!$C52:$BE52,"Heinemann")+COUNTIF('Plan WIW'!$C52:$AU52,"Heinemann")+COUNTIF('Plan ET'!$E53:$BD53,"Heinemann"))</f>
        <v>0</v>
      </c>
      <c r="AI49" s="364">
        <f>SUM(COUNTIF('Plan MB'!$C52:$BE52,"Kamprath")+COUNTIF('Plan WIW'!$C52:$AU52,"Kamprath")+COUNTIF('Plan ET'!$E53:$BD53,"Kamprath"))</f>
        <v>0</v>
      </c>
      <c r="AJ49" s="364">
        <f>SUM(COUNTIF('Plan MB'!$C52:$BE52,"Kelber")+COUNTIF('Plan WIW'!$C52:$AU52,"Kelber")+COUNTIF('Plan ET'!$E53:$BD53,"Kelber"))</f>
        <v>0</v>
      </c>
      <c r="AK49" s="364">
        <f>SUM(COUNTIF('Plan MB'!$C52:$BE52,"Michelfeit")+COUNTIF('Plan WIW'!$C52:$AU52,"Michelfeit")+COUNTIF('Plan ET'!$E53:$BD53,"Michelfeit"))</f>
        <v>0</v>
      </c>
      <c r="AL49" s="364">
        <f>SUM(COUNTIF('Plan MB'!$C52:$BE52,"Müller")+COUNTIF('Plan WIW'!$C52:$AU52,"Müller")+COUNTIF('Plan ET'!$E53:$BD53,"Müller"))</f>
        <v>0</v>
      </c>
      <c r="AM49" s="364">
        <f>SUM(COUNTIF('Plan MB'!$C52:$BE52,"Roppel")+COUNTIF('Plan WIW'!$C52:$AU52,"Roppel")+COUNTIF('Plan ET'!$E53:$BD53,"Roppel"))</f>
        <v>0</v>
      </c>
      <c r="AN49" s="364">
        <f>SUM(COUNTIF('Plan MB'!$C52:$BE52,"Rozek")+COUNTIF('Plan WIW'!$C52:$AU52,"Rozek")+COUNTIF('Plan ET'!$E53:$BD53,"Rozek"))</f>
        <v>0</v>
      </c>
      <c r="AO49" s="364">
        <f>SUM(COUNTIF('Plan MB'!$C52:$BE52,"Schäfer")+COUNTIF('Plan WIW'!$C52:$AU52,"Schäfer")+COUNTIF('Plan ET'!$E53:$BD53,"Schäfer"))</f>
        <v>0</v>
      </c>
      <c r="AP49" s="364">
        <f>SUM(COUNTIF('Plan MB'!$C52:$BE52,"Schulz")+COUNTIF('Plan WIW'!$C52:$AU52,"Schulz")+COUNTIF('Plan ET'!$E53:$BD53,"Schulz"))</f>
        <v>0</v>
      </c>
      <c r="AQ49" s="364">
        <f>SUM(COUNTIF('Plan MB'!$C52:$BE52,"Svoboda")+COUNTIF('Plan WIW'!$C52:$AU52,"Svoboda")+COUNTIF('Plan ET'!$E53:$BD53,"Svoboda"))</f>
        <v>0</v>
      </c>
      <c r="AR49" s="364"/>
      <c r="AS49" s="364">
        <f>SUM(COUNTIF('Plan MB'!$C52:$BE52,"Kretzer")+COUNTIF('Plan WIW'!$C52:$AU52,"Kretzer")+COUNTIF('Plan ET'!$E53:$BD53,"Kretzer"))</f>
        <v>0</v>
      </c>
      <c r="AT49" s="364">
        <f>SUM(COUNTIF('Plan MB'!$C52:$BE52,"Mensch-Schäfer")+COUNTIF('Plan WIW'!$C52:$AU52,"Mensch-Schäfer")+COUNTIF('Plan ET'!$E53:$BD53,"Mensch-Schäfer"))</f>
        <v>0</v>
      </c>
      <c r="AU49" s="364">
        <f>SUM(COUNTIF('Plan MB'!$C52:$BE52,"Schmidt")+COUNTIF('Plan WIW'!$C52:$AU52,"Schmidt")+COUNTIF('Plan ET'!$E53:$BD53,"Schmidt"))</f>
        <v>0</v>
      </c>
      <c r="AV49" s="372"/>
      <c r="AW49" s="372"/>
      <c r="AX49" s="372"/>
      <c r="AY49" s="373"/>
      <c r="AZ49" s="373">
        <f>SUM(COUNTIF('Plan MB'!$C52:$BE52,"Brenn")+COUNTIF('Plan WIW'!$C52:$AU52,"Brenn")+COUNTIF('Plan ET'!$E53:$BD53,"Brenn"))</f>
        <v>0</v>
      </c>
      <c r="BA49" s="373">
        <f>SUM(COUNTIF('Plan MB'!$C52:$BE52,"Jakobi")+COUNTIF('Plan WIW'!$C52:$AU52,"Jakobi")+COUNTIF('Plan ET'!$E53:$BD53,"Jakobi"))</f>
        <v>0</v>
      </c>
      <c r="BB49" s="373">
        <f>SUM(COUNTIF('Plan MB'!$C52:$BE52,"Krause")+COUNTIF('Plan WIW'!$C52:$AU52,"Krause")+COUNTIF('Plan ET'!$E53:$BD53,"Krause"))</f>
        <v>1</v>
      </c>
      <c r="BC49" s="373">
        <f>SUM(COUNTIF('Plan MB'!$C52:$BE52,"Margraf")+COUNTIF('Plan WIW'!$C52:$AU52,"Margraf")+COUNTIF('Plan ET'!$E53:$BD53,"Margraf"))</f>
        <v>0</v>
      </c>
      <c r="BD49" s="373">
        <f>SUM(COUNTIF('Plan MB'!$C52:$BE52,"Tischer")+COUNTIF('Plan WIW'!$C52:$AU52,"Tischer")+COUNTIF('Plan ET'!$E53:$BD53,"Tischer"))</f>
        <v>0</v>
      </c>
      <c r="BE49" s="369"/>
      <c r="BF49" s="373">
        <f>SUM(COUNTIF('Plan MB'!$C52:$BE52,"Bagchi")+COUNTIF('Plan WIW'!$C52:$AU52,"Bagchi")+COUNTIF('Plan ET'!$E53:$BD53,"Bagchi"))</f>
        <v>0</v>
      </c>
      <c r="BG49" s="373">
        <f>SUM(COUNTIF('Plan MB'!$C52:$BE52,"Fr.Gratz")+COUNTIF('Plan WIW'!$C52:$AU52,"Fr.Gratz")+COUNTIF('Plan ET'!$E53:$BD53,"Fr.Gratz"))</f>
        <v>0</v>
      </c>
      <c r="BH49" s="373">
        <f>SUM(COUNTIF('Plan MB'!$C52:$BE52,"Fr.Müller")+COUNTIF('Plan WIW'!$C52:$AU52,"Fr.Müller")+COUNTIF('Plan ET'!$E53:$BD53,"Fr.Müller"))</f>
        <v>0</v>
      </c>
      <c r="BI49" s="325"/>
    </row>
    <row r="50" spans="1:61" s="215" customFormat="1">
      <c r="A50" s="1318"/>
      <c r="B50" s="1317"/>
      <c r="C50" s="364">
        <f>SUM(COUNTIF('Plan MB'!$C53:$BE53,"Braunschweig")+COUNTIF('Plan WIW'!$C53:$AT53,"Braunschweig")+COUNTIF('Plan ET'!$C54:$AX54,"Braunschweig"))</f>
        <v>1</v>
      </c>
      <c r="D50" s="364">
        <f>SUM(COUNTIF('Plan MB'!$C53:$BE53,"Behn")+COUNTIF('Plan WIW'!$C53:$AT53,"Behn")+COUNTIF('Plan ET'!$C54:$BP54,"Behn"))</f>
        <v>0</v>
      </c>
      <c r="E50" s="364">
        <f>SUM(COUNTIF('Plan MB'!$C53:$BE53,"Roth")+COUNTIF('Plan WIW'!$C53:$AT53,"Roth")+COUNTIF('Plan ET'!$C54:$BP54,"Roth"))</f>
        <v>0</v>
      </c>
      <c r="F50" s="364">
        <f>SUM(COUNTIF('Plan MB'!$C53:$BE53,"Beugel")+COUNTIF('Plan WIW'!$C53:$AT53,"Beugel")+COUNTIF('Plan ET'!$C54:$BP54,"Beugel"))</f>
        <v>0</v>
      </c>
      <c r="G50" s="364">
        <f>SUM(COUNTIF('Plan MB'!$C53:$BE53,"Christ")+COUNTIF('Plan WIW'!$C53:$AT53,"Christ")+COUNTIF('Plan ET'!$C54:$BP54,"Christ"))</f>
        <v>0</v>
      </c>
      <c r="H50" s="364">
        <f>SUM(COUNTIF('Plan MB'!$C53:$BE53,"Kolev")+COUNTIF('Plan WIW'!$C53:$AT53,"Kolev")+COUNTIF('Plan ET'!$C54:$BP54,"Kolev"))</f>
        <v>1</v>
      </c>
      <c r="I50" s="364">
        <f>SUM(COUNTIF('Plan MB'!$C53:$BE53,"C.Behn")+COUNTIF('Plan WIW'!$C53:$AT53,"C.Behn")+COUNTIF('Plan ET'!$C54:$BP54,"C.Behn"))</f>
        <v>0</v>
      </c>
      <c r="J50" s="364">
        <f>SUM(COUNTIF('Plan MB'!$C53:$BE53,"Dorner-Reisel")+COUNTIF('Plan WIW'!$C53:$AT53,"Dorner-Reisel")+COUNTIF('Plan ET'!$C54:$BP54,"Dorner-Reisel"))</f>
        <v>0</v>
      </c>
      <c r="K50" s="364">
        <f>SUM(COUNTIF('Plan MB'!$C53:$BE53,"Pietzsch")+COUNTIF('Plan WIW'!$C53:$AT53,"Pietzsch")+COUNTIF('Plan ET'!$C54:$BP54,"Pietzsch"))</f>
        <v>0</v>
      </c>
      <c r="L50" s="381">
        <f>SUM(COUNTIF('Plan MB'!$C53:$BE53,"Seul")+COUNTIF('Plan WIW'!$C53:$AT53,"Seul")+COUNTIF('Plan ET'!$C54:$BP54,"Seul"))</f>
        <v>0</v>
      </c>
      <c r="M50" s="364">
        <f>SUM(COUNTIF('Plan MB'!$C53:$BE53,"Raßbach")+COUNTIF('Plan WIW'!$C53:$AT53,"Raßbach")+COUNTIF('Plan ET'!$C54:$BP54,"Raßbach"))</f>
        <v>0</v>
      </c>
      <c r="N50" s="364">
        <f>SUM(COUNTIF('Plan MB'!$C53:$BE53,"Vogel")+COUNTIF('Plan WIW'!$C53:$AT53,"Vogel")+COUNTIF('Plan ET'!$C54:$BP54,"Vogel"))</f>
        <v>0</v>
      </c>
      <c r="O50" s="364">
        <f>SUM(COUNTIF('Plan MB'!$C53:$BE53,"Weidner")+COUNTIF('Plan WIW'!$C53:$AT53,"Weidner")+COUNTIF('Plan ET'!$C54:$BP54,"Weidner"))</f>
        <v>0</v>
      </c>
      <c r="P50" s="364">
        <f>SUM(COUNTIF('Plan MB'!$C53:$BE53,"Schreiber")+COUNTIF('Plan WIW'!$C53:$AT53,"Schreiber")+COUNTIF('Plan ET'!$C54:$BP54,"Schreiber"))</f>
        <v>1</v>
      </c>
      <c r="Q50" s="381">
        <f>SUM(COUNTIF('Plan MB'!$C53:$BE53,"SM9")+COUNTIF('Plan WIW'!$C53:$AT53,"SM9")+COUNTIF('Plan ET'!$C54:$BP54,"SM9"))</f>
        <v>0</v>
      </c>
      <c r="R50" s="364">
        <f>SUM(COUNTIF('Plan MB'!$C53:$BE53,"Löser")+COUNTIF('Plan WIW'!$C53:$AT53,"Löser")+COUNTIF('Plan ET'!$C54:$BP54,"Löser"))</f>
        <v>0</v>
      </c>
      <c r="S50" s="364">
        <f>SUM(COUNTIF('Plan MB'!$C53:$BE53,"Römhild")+COUNTIF('Plan WIW'!$C53:$AT53,"Römhild")+COUNTIF('Plan ET'!$C54:$BD54,"Römhild"))</f>
        <v>0</v>
      </c>
      <c r="T50" s="364">
        <f>SUM(COUNTIF('Plan MB'!$C53:$BE53,"Kny")+COUNTIF('Plan WIW'!$C53:$AT53,"Kny")+COUNTIF('Plan ET'!$C54:$BD54,"Kny"))</f>
        <v>0</v>
      </c>
      <c r="U50" s="364">
        <f>SUM(COUNTIF('Plan MB'!$C53:$BE53,"Schrodt")+COUNTIF('Plan WIW'!$C53:$AT53,"Schrodt")+COUNTIF('Plan ET'!$C54:$BD54,"Schrodt"))</f>
        <v>0</v>
      </c>
      <c r="V50" s="364">
        <f>SUM(COUNTIF('Plan MB'!$C53:$BE53,"Albrecht")+COUNTIF('Plan WIW'!$C53:$AT53,"Albrecht")+COUNTIF('Plan ET'!$C54:$BD54,"Albrecht"))</f>
        <v>0</v>
      </c>
      <c r="W50" s="364">
        <f>SUM(COUNTIF('Plan MB'!$C53:$BE53,"Hornaff")+COUNTIF('Plan WIW'!$C53:$AT53,"Hornaff")+COUNTIF('Plan ET'!$C54:$BD54,"Hornaff"))</f>
        <v>0</v>
      </c>
      <c r="X50" s="364">
        <f>SUM(COUNTIF('Plan MB'!$C53:$BE53,"Wahrenberg")+COUNTIF('Plan WIW'!$C53:$AT53,"Wahrenberg")+COUNTIF('Plan ET'!E54:BD54,"Wahrenberg"))</f>
        <v>0</v>
      </c>
      <c r="Y50" s="364">
        <f>SUM(COUNTIF('Plan MB'!$C53:$BE53,"Orf")+COUNTIF('Plan WIW'!$C53:$AT53,"Orf")+COUNTIF('Plan ET'!F54:BE54,"Orf"))</f>
        <v>0</v>
      </c>
      <c r="Z50" s="324"/>
      <c r="AA50" s="364">
        <f>SUM(COUNTIF('Plan MB'!$C53:$BE53,"Bachmann")+COUNTIF('Plan WIW'!$C53:$AT53,"Bachmann")+COUNTIF('Plan ET'!$E54:$BD54,"Bachmann"))</f>
        <v>0</v>
      </c>
      <c r="AB50" s="364">
        <f>SUM(COUNTIF('Plan MB'!$C53:$BE53,"B.-Schmitt")+COUNTIF('Plan WIW'!$C53:$AT53,"B.-Schmitt")+COUNTIF('Plan ET'!$E54:$BD54,"B.-Schmitt"))</f>
        <v>0</v>
      </c>
      <c r="AC50" s="364">
        <f>SUM(COUNTIF('Plan MB'!$C53:$BE53,"Blancke")+COUNTIF('Plan WIW'!$C53:$AT53,"Blancke")+COUNTIF('Plan ET'!$E54:$BD54,"Blancke"))</f>
        <v>0</v>
      </c>
      <c r="AD50" s="364">
        <f>SUM(COUNTIF('Plan MB'!$C53:$BE53,"Dechant")+COUNTIF('Plan WIW'!$C53:$AT53,"Dechant")+COUNTIF('Plan ET'!$E54:BD54,"Dechant"))</f>
        <v>0</v>
      </c>
      <c r="AE50" s="364">
        <f>SUM(COUNTIF('Plan MB'!$C53:$BE53,"Fischer")+COUNTIF('Plan WIW'!$C53:$AT53,"Fischer")+COUNTIF('Plan ET'!$E54:$BD54,"Fischer"))</f>
        <v>1</v>
      </c>
      <c r="AF50" s="364">
        <f>SUM(COUNTIF('Plan MB'!$C53:$BE53,"Gratz")+COUNTIF('Plan WIW'!$C53:$AT53,"Gratz")+COUNTIF('Plan ET'!$E54:$BD54,"Gratz"))</f>
        <v>0</v>
      </c>
      <c r="AG50" s="364">
        <f>SUM(COUNTIF('Plan MB'!$C53:$BE53,"Grünler")+COUNTIF('Plan WIW'!$C53:$AT53,"Grünler")+COUNTIF('Plan ET'!$E54:$BD54,"Grünler"))</f>
        <v>0</v>
      </c>
      <c r="AH50" s="364">
        <f>SUM(COUNTIF('Plan MB'!$C53:$BE53,"Heinemann")+COUNTIF('Plan WIW'!$C53:$AT53,"Heinemann")+COUNTIF('Plan ET'!$E54:$BD54,"Heinemann"))</f>
        <v>0</v>
      </c>
      <c r="AI50" s="364">
        <f>SUM(COUNTIF('Plan MB'!$C53:$BE53,"Kamprath")+COUNTIF('Plan WIW'!$C53:$AT53,"Kamprath")+COUNTIF('Plan ET'!$E54:$BD54,"Kamprath"))</f>
        <v>0</v>
      </c>
      <c r="AJ50" s="364">
        <f>SUM(COUNTIF('Plan MB'!$C53:$BE53,"Kelber")+COUNTIF('Plan WIW'!$C53:$AT53,"Kelber")+COUNTIF('Plan ET'!$E54:$BD54,"Kelber"))</f>
        <v>0</v>
      </c>
      <c r="AK50" s="364">
        <f>SUM(COUNTIF('Plan MB'!$C53:$BE53,"Michelfeit")+COUNTIF('Plan WIW'!$C53:$AT53,"Michelfeit")+COUNTIF('Plan ET'!$E54:$BD54,"Michelfeit"))</f>
        <v>0</v>
      </c>
      <c r="AL50" s="364">
        <f>SUM(COUNTIF('Plan MB'!$C53:$BE53,"Müller")+COUNTIF('Plan WIW'!$C53:$AT53,"Müller")+COUNTIF('Plan ET'!$E54:$BD54,"Müller"))</f>
        <v>0</v>
      </c>
      <c r="AM50" s="364">
        <f>SUM(COUNTIF('Plan MB'!$C53:$BE53,"Roppel")+COUNTIF('Plan WIW'!$C53:$AT53,"Roppel")+COUNTIF('Plan ET'!$E54:$BD54,"Roppel"))</f>
        <v>0</v>
      </c>
      <c r="AN50" s="364">
        <f>SUM(COUNTIF('Plan MB'!$C53:$BE53,"Rozek")+COUNTIF('Plan WIW'!$C53:$AT53,"Rozek")+COUNTIF('Plan ET'!$E54:$BD54,"Rozek"))</f>
        <v>0</v>
      </c>
      <c r="AO50" s="364">
        <f>SUM(COUNTIF('Plan MB'!$C53:$BE53,"Schäfer")+COUNTIF('Plan WIW'!$C53:$AT53,"Schäfer")+COUNTIF('Plan ET'!$E54:$BD54,"Schäfer"))</f>
        <v>0</v>
      </c>
      <c r="AP50" s="364">
        <f>SUM(COUNTIF('Plan MB'!$C53:$BE53,"Schulz")+COUNTIF('Plan WIW'!$C53:$AT53,"Schulz")+COUNTIF('Plan ET'!$E54:$BD54,"Schulz"))</f>
        <v>0</v>
      </c>
      <c r="AQ50" s="364">
        <f>SUM(COUNTIF('Plan MB'!$C53:$BE53,"Svoboda")+COUNTIF('Plan WIW'!$C53:$AT53,"Svoboda")+COUNTIF('Plan ET'!$E54:$BD54,"Svoboda"))</f>
        <v>0</v>
      </c>
      <c r="AR50" s="364"/>
      <c r="AS50" s="364">
        <f>SUM(COUNTIF('Plan MB'!$C53:$BE53,"Kretzer")+COUNTIF('Plan WIW'!$C53:$AT53,"Kretzer")+COUNTIF('Plan ET'!$E54:$BD54,"Kretzer"))</f>
        <v>0</v>
      </c>
      <c r="AT50" s="364">
        <f>SUM(COUNTIF('Plan MB'!$C53:$BE53,"Mensch-Schäfer")+COUNTIF('Plan WIW'!$C53:$AT53,"Mensch-Schäfer")+COUNTIF('Plan ET'!$E54:$BD54,"Mensch-Schäfer"))</f>
        <v>0</v>
      </c>
      <c r="AU50" s="364">
        <f>SUM(COUNTIF('Plan MB'!$C53:$BE53,"Schmidt")+COUNTIF('Plan WIW'!$C53:$AT53,"Schmidt")+COUNTIF('Plan ET'!$E54:$BD54,"Schmidt"))</f>
        <v>0</v>
      </c>
      <c r="AV50" s="372"/>
      <c r="AW50" s="372"/>
      <c r="AX50" s="372"/>
      <c r="AY50" s="373"/>
      <c r="AZ50" s="373">
        <f>SUM(COUNTIF('Plan MB'!$C53:$BE53,"Brenn")+COUNTIF('Plan WIW'!$C53:$AT53,"Brenn")+COUNTIF('Plan ET'!$E54:$BD54,"Brenn"))</f>
        <v>0</v>
      </c>
      <c r="BA50" s="373">
        <f>SUM(COUNTIF('Plan MB'!$C53:$BE53,"Jakobi")+COUNTIF('Plan WIW'!$C53:$AT53,"Jakobi")+COUNTIF('Plan ET'!$E54:$BD54,"Jakobi"))</f>
        <v>0</v>
      </c>
      <c r="BB50" s="373">
        <f>SUM(COUNTIF('Plan MB'!$C53:$BE53,"Krause")+COUNTIF('Plan WIW'!$C53:$AT53,"Krause")+COUNTIF('Plan ET'!$E54:$BD54,"Krause"))</f>
        <v>0</v>
      </c>
      <c r="BC50" s="373">
        <f>SUM(COUNTIF('Plan MB'!$C53:$BE53,"Margraf")+COUNTIF('Plan WIW'!$C53:$AT53,"Margraf")+COUNTIF('Plan ET'!$E54:$BD54,"Margraf"))</f>
        <v>0</v>
      </c>
      <c r="BD50" s="373">
        <f>SUM(COUNTIF('Plan MB'!$C53:$BE53,"Tischer")+COUNTIF('Plan WIW'!$C53:$AT53,"Tischer")+COUNTIF('Plan ET'!$E54:$BD54,"Tischer"))</f>
        <v>0</v>
      </c>
      <c r="BE50" s="369"/>
      <c r="BF50" s="373">
        <f>SUM(COUNTIF('Plan MB'!$C53:$BE53,"Bagchi")+COUNTIF('Plan WIW'!$C53:$AT53,"Bagchi")+COUNTIF('Plan ET'!$E54:$BD54,"Bagchi"))</f>
        <v>0</v>
      </c>
      <c r="BG50" s="373">
        <f>SUM(COUNTIF('Plan MB'!$C53:$BE53,"Fr.Gratz")+COUNTIF('Plan WIW'!$C53:$AT53,"Fr.Gratz")+COUNTIF('Plan ET'!$E54:$BD54,"Fr.Gratz"))</f>
        <v>0</v>
      </c>
      <c r="BH50" s="373">
        <f>SUM(COUNTIF('Plan MB'!$C53:$BE53,"Fr.Müller")+COUNTIF('Plan WIW'!$C53:$AT53,"Fr.Müller")+COUNTIF('Plan ET'!$E54:$BD54,"Fr.Müller"))</f>
        <v>0</v>
      </c>
      <c r="BI50" s="325"/>
    </row>
    <row r="51" spans="1:61">
      <c r="A51" s="1318"/>
      <c r="B51" s="1317"/>
      <c r="C51" s="364">
        <f>SUM(COUNTIF('Plan MB'!$C54:$BE54,"Braunschweig")+COUNTIF('Plan WIW'!$C54:$AT54,"Braunschweig")+COUNTIF('Plan ET'!$C55:$AX55,"Braunschweig"))</f>
        <v>0</v>
      </c>
      <c r="D51" s="364">
        <f>SUM(COUNTIF('Plan MB'!$C54:$BE54,"Behn")+COUNTIF('Plan WIW'!$C54:$AT54,"Behn")+COUNTIF('Plan ET'!$C55:$BP55,"Behn"))</f>
        <v>0</v>
      </c>
      <c r="E51" s="364">
        <f>SUM(COUNTIF('Plan MB'!$C54:$BE54,"Roth")+COUNTIF('Plan WIW'!$C54:$AT54,"Roth")+COUNTIF('Plan ET'!$C55:$BP55,"Roth"))</f>
        <v>0</v>
      </c>
      <c r="F51" s="364">
        <f>SUM(COUNTIF('Plan MB'!$C54:$BE54,"Beugel")+COUNTIF('Plan WIW'!$C54:$AT54,"Beugel")+COUNTIF('Plan ET'!$C55:$BP55,"Beugel"))</f>
        <v>0</v>
      </c>
      <c r="G51" s="364">
        <f>SUM(COUNTIF('Plan MB'!$C54:$BE54,"Christ")+COUNTIF('Plan WIW'!$C54:$AT54,"Christ")+COUNTIF('Plan ET'!$C55:$BP55,"Christ"))</f>
        <v>1</v>
      </c>
      <c r="H51" s="364">
        <f>SUM(COUNTIF('Plan MB'!$C54:$BE54,"Kolev")+COUNTIF('Plan WIW'!$C54:$AT54,"Kolev")+COUNTIF('Plan ET'!$C55:$BP55,"Kolev"))</f>
        <v>0</v>
      </c>
      <c r="I51" s="364">
        <f>SUM(COUNTIF('Plan MB'!$C54:$BE54,"C.Behn")+COUNTIF('Plan WIW'!$C54:$AT54,"C.Behn")+COUNTIF('Plan ET'!$C55:$BP55,"C.Behn"))</f>
        <v>0</v>
      </c>
      <c r="J51" s="364">
        <f>SUM(COUNTIF('Plan MB'!$C54:$BE54,"Dorner-Reisel")+COUNTIF('Plan WIW'!$C54:$AT54,"Dorner-Reisel")+COUNTIF('Plan ET'!$C55:$BP55,"Dorner-Reisel"))</f>
        <v>0</v>
      </c>
      <c r="K51" s="364">
        <f>SUM(COUNTIF('Plan MB'!$C54:$BE54,"Pietzsch")+COUNTIF('Plan WIW'!$C54:$AT54,"Pietzsch")+COUNTIF('Plan ET'!$C55:$BP55,"Pietzsch"))</f>
        <v>0</v>
      </c>
      <c r="L51" s="381">
        <f>SUM(COUNTIF('Plan MB'!$C54:$BE54,"Seul")+COUNTIF('Plan WIW'!$C54:$AT54,"Seul")+COUNTIF('Plan ET'!$C55:$BP55,"Seul"))</f>
        <v>0</v>
      </c>
      <c r="M51" s="364">
        <f>SUM(COUNTIF('Plan MB'!$C54:$BE54,"Raßbach")+COUNTIF('Plan WIW'!$C54:$AT54,"Raßbach")+COUNTIF('Plan ET'!$C55:$BP55,"Raßbach"))</f>
        <v>0</v>
      </c>
      <c r="N51" s="364">
        <f>SUM(COUNTIF('Plan MB'!$C54:$BE54,"Vogel")+COUNTIF('Plan WIW'!$C54:$AT54,"Vogel")+COUNTIF('Plan ET'!$C55:$BP55,"Vogel"))</f>
        <v>0</v>
      </c>
      <c r="O51" s="364">
        <f>SUM(COUNTIF('Plan MB'!$C54:$BE54,"Weidner")+COUNTIF('Plan WIW'!$C54:$AT54,"Weidner")+COUNTIF('Plan ET'!$C55:$BP55,"Weidner"))</f>
        <v>0</v>
      </c>
      <c r="P51" s="364">
        <f>SUM(COUNTIF('Plan MB'!$C54:$BE54,"Schreiber")+COUNTIF('Plan WIW'!$C54:$AT54,"Schreiber")+COUNTIF('Plan ET'!$C55:$BP55,"Schreiber"))</f>
        <v>0</v>
      </c>
      <c r="Q51" s="381">
        <f>SUM(COUNTIF('Plan MB'!$C54:$BE54,"SM9")+COUNTIF('Plan WIW'!$C54:$AT54,"SM9")+COUNTIF('Plan ET'!$C55:$BP55,"SM9"))</f>
        <v>0</v>
      </c>
      <c r="R51" s="364">
        <f>SUM(COUNTIF('Plan MB'!$C54:$BE54,"Löser")+COUNTIF('Plan WIW'!$C54:$AT54,"Löser")+COUNTIF('Plan ET'!$C55:$BP55,"Löser"))</f>
        <v>0</v>
      </c>
      <c r="S51" s="364">
        <f>SUM(COUNTIF('Plan MB'!$C54:$BE54,"Römhild")+COUNTIF('Plan WIW'!$C54:$AT54,"Römhild")+COUNTIF('Plan ET'!$C55:$BD55,"Römhild"))</f>
        <v>0</v>
      </c>
      <c r="T51" s="364">
        <f>SUM(COUNTIF('Plan MB'!$C54:$BE54,"Kny")+COUNTIF('Plan WIW'!$C54:$AT54,"Kny")+COUNTIF('Plan ET'!$C55:$BD55,"Kny"))</f>
        <v>0</v>
      </c>
      <c r="U51" s="364">
        <f>SUM(COUNTIF('Plan MB'!$C54:$BE54,"Schrodt")+COUNTIF('Plan WIW'!$C54:$AT54,"Schrodt")+COUNTIF('Plan ET'!$C55:$BD55,"Schrodt"))</f>
        <v>0</v>
      </c>
      <c r="V51" s="364">
        <f>SUM(COUNTIF('Plan MB'!$C54:$BE54,"Albrecht")+COUNTIF('Plan WIW'!$C54:$AT54,"Albrecht")+COUNTIF('Plan ET'!$C55:$BD55,"Albrecht"))</f>
        <v>0</v>
      </c>
      <c r="W51" s="364">
        <f>SUM(COUNTIF('Plan MB'!$C54:$BE54,"Hornaff")+COUNTIF('Plan WIW'!$C54:$AT54,"Hornaff")+COUNTIF('Plan ET'!$C55:$BD55,"Hornaff"))</f>
        <v>0</v>
      </c>
      <c r="X51" s="364">
        <f>SUM(COUNTIF('Plan MB'!$C54:$BE54,"Wahrenberg")+COUNTIF('Plan WIW'!$C54:$AT54,"Wahrenberg")+COUNTIF('Plan ET'!E55:BD55,"Wahrenberg"))</f>
        <v>0</v>
      </c>
      <c r="Y51" s="364">
        <f>SUM(COUNTIF('Plan MB'!$C54:$BE54,"Orf")+COUNTIF('Plan WIW'!$C54:$AT54,"Orf")+COUNTIF('Plan ET'!F55:BE55,"Orf"))</f>
        <v>0</v>
      </c>
      <c r="Z51" s="324"/>
      <c r="AA51" s="364">
        <f>SUM(COUNTIF('Plan MB'!$C54:$BE54,"Bachmann")+COUNTIF('Plan WIW'!$C54:$AT54,"Bachmann")+COUNTIF('Plan ET'!$E55:$BD55,"Bachmann"))</f>
        <v>0</v>
      </c>
      <c r="AB51" s="364">
        <f>SUM(COUNTIF('Plan MB'!$C54:$BE54,"B.-Schmitt")+COUNTIF('Plan WIW'!$C54:$AT54,"B.-Schmitt")+COUNTIF('Plan ET'!$E55:$BD55,"B.-Schmitt"))</f>
        <v>0</v>
      </c>
      <c r="AC51" s="364">
        <f>SUM(COUNTIF('Plan MB'!$C54:$BE54,"Blancke")+COUNTIF('Plan WIW'!$C54:$AT54,"Blancke")+COUNTIF('Plan ET'!$E55:$BD55,"Blancke"))</f>
        <v>0</v>
      </c>
      <c r="AD51" s="364">
        <f>SUM(COUNTIF('Plan MB'!$C54:$BE54,"Dechant")+COUNTIF('Plan WIW'!$C54:$AT54,"Dechant")+COUNTIF('Plan ET'!$E55:BD55,"Dechant"))</f>
        <v>0</v>
      </c>
      <c r="AE51" s="364">
        <f>SUM(COUNTIF('Plan MB'!$C54:$BE54,"Fischer")+COUNTIF('Plan WIW'!$C54:$AT54,"Fischer")+COUNTIF('Plan ET'!$E55:$BD55,"Fischer"))</f>
        <v>0</v>
      </c>
      <c r="AF51" s="364">
        <f>SUM(COUNTIF('Plan MB'!$C54:$BE54,"Gratz")+COUNTIF('Plan WIW'!$C54:$AT54,"Gratz")+COUNTIF('Plan ET'!$E55:$BD55,"Gratz"))</f>
        <v>0</v>
      </c>
      <c r="AG51" s="364">
        <f>SUM(COUNTIF('Plan MB'!$C54:$BE54,"Grünler")+COUNTIF('Plan WIW'!$C54:$AT54,"Grünler")+COUNTIF('Plan ET'!$E55:$BD55,"Grünler"))</f>
        <v>0</v>
      </c>
      <c r="AH51" s="364">
        <f>SUM(COUNTIF('Plan MB'!$C54:$BE54,"Heinemann")+COUNTIF('Plan WIW'!$C54:$AT54,"Heinemann")+COUNTIF('Plan ET'!$E55:$BD55,"Heinemann"))</f>
        <v>0</v>
      </c>
      <c r="AI51" s="364">
        <f>SUM(COUNTIF('Plan MB'!$C54:$BE54,"Kamprath")+COUNTIF('Plan WIW'!$C54:$AT54,"Kamprath")+COUNTIF('Plan ET'!$E55:$BD55,"Kamprath"))</f>
        <v>0</v>
      </c>
      <c r="AJ51" s="364">
        <f>SUM(COUNTIF('Plan MB'!$C54:$BE54,"Kelber")+COUNTIF('Plan WIW'!$C54:$AT54,"Kelber")+COUNTIF('Plan ET'!$E55:$BD55,"Kelber"))</f>
        <v>0</v>
      </c>
      <c r="AK51" s="364">
        <f>SUM(COUNTIF('Plan MB'!$C54:$BE54,"Michelfeit")+COUNTIF('Plan WIW'!$C54:$AT54,"Michelfeit")+COUNTIF('Plan ET'!$E55:$BD55,"Michelfeit"))</f>
        <v>0</v>
      </c>
      <c r="AL51" s="364">
        <f>SUM(COUNTIF('Plan MB'!$C54:$BE54,"Müller")+COUNTIF('Plan WIW'!$C54:$AT54,"Müller")+COUNTIF('Plan ET'!$E55:$BD55,"Müller"))</f>
        <v>0</v>
      </c>
      <c r="AM51" s="364">
        <f>SUM(COUNTIF('Plan MB'!$C54:$BE54,"Roppel")+COUNTIF('Plan WIW'!$C54:$AT54,"Roppel")+COUNTIF('Plan ET'!$E55:$BD55,"Roppel"))</f>
        <v>0</v>
      </c>
      <c r="AN51" s="364">
        <f>SUM(COUNTIF('Plan MB'!$C54:$BE54,"Rozek")+COUNTIF('Plan WIW'!$C54:$AT54,"Rozek")+COUNTIF('Plan ET'!$E55:$BD55,"Rozek"))</f>
        <v>0</v>
      </c>
      <c r="AO51" s="364">
        <f>SUM(COUNTIF('Plan MB'!$C54:$BE54,"Schäfer")+COUNTIF('Plan WIW'!$C54:$AT54,"Schäfer")+COUNTIF('Plan ET'!$E55:$BD55,"Schäfer"))</f>
        <v>0</v>
      </c>
      <c r="AP51" s="364">
        <f>SUM(COUNTIF('Plan MB'!$C54:$BE54,"Schulz")+COUNTIF('Plan WIW'!$C54:$AT54,"Schulz")+COUNTIF('Plan ET'!$E55:$BD55,"Schulz"))</f>
        <v>0</v>
      </c>
      <c r="AQ51" s="364">
        <f>SUM(COUNTIF('Plan MB'!$C54:$BE54,"Svoboda")+COUNTIF('Plan WIW'!$C54:$AT54,"Svoboda")+COUNTIF('Plan ET'!$E55:$BD55,"Svoboda"))</f>
        <v>0</v>
      </c>
      <c r="AR51" s="364"/>
      <c r="AS51" s="364">
        <f>SUM(COUNTIF('Plan MB'!$C54:$BE54,"Kretzer")+COUNTIF('Plan WIW'!$C54:$AT54,"Kretzer")+COUNTIF('Plan ET'!$E55:$BD55,"Kretzer"))</f>
        <v>0</v>
      </c>
      <c r="AT51" s="364">
        <f>SUM(COUNTIF('Plan MB'!$C54:$BE54,"Mensch-Schäfer")+COUNTIF('Plan WIW'!$C54:$AT54,"Mensch-Schäfer")+COUNTIF('Plan ET'!$E55:$BD55,"Mensch-Schäfer"))</f>
        <v>0</v>
      </c>
      <c r="AU51" s="364">
        <f>SUM(COUNTIF('Plan MB'!$C54:$BE54,"Schmidt")+COUNTIF('Plan WIW'!$C54:$AT54,"Schmidt")+COUNTIF('Plan ET'!$E55:$BD55,"Schmidt"))</f>
        <v>0</v>
      </c>
      <c r="AV51" s="372"/>
      <c r="AW51" s="372"/>
      <c r="AX51" s="372"/>
      <c r="AY51" s="373"/>
      <c r="AZ51" s="373">
        <f>SUM(COUNTIF('Plan MB'!$C54:$BE54,"Brenn")+COUNTIF('Plan WIW'!$C54:$AT54,"Brenn")+COUNTIF('Plan ET'!$E55:$BD55,"Brenn"))</f>
        <v>0</v>
      </c>
      <c r="BA51" s="373">
        <f>SUM(COUNTIF('Plan MB'!$C54:$BE54,"Jakobi")+COUNTIF('Plan WIW'!$C54:$AT54,"Jakobi")+COUNTIF('Plan ET'!$E55:$BD55,"Jakobi"))</f>
        <v>0</v>
      </c>
      <c r="BB51" s="373">
        <f>SUM(COUNTIF('Plan MB'!$C54:$BE54,"Krause")+COUNTIF('Plan WIW'!$C54:$AT54,"Krause")+COUNTIF('Plan ET'!$E55:$BD55,"Krause"))</f>
        <v>1</v>
      </c>
      <c r="BC51" s="373">
        <f>SUM(COUNTIF('Plan MB'!$C54:$BE54,"Margraf")+COUNTIF('Plan WIW'!$C54:$AT54,"Margraf")+COUNTIF('Plan ET'!$E55:$BD55,"Margraf"))</f>
        <v>0</v>
      </c>
      <c r="BD51" s="373">
        <f>SUM(COUNTIF('Plan MB'!$C54:$BE54,"Tischer")+COUNTIF('Plan WIW'!$C54:$AT54,"Tischer")+COUNTIF('Plan ET'!$E55:$BD55,"Tischer"))</f>
        <v>0</v>
      </c>
      <c r="BE51" s="369"/>
      <c r="BF51" s="373">
        <f>SUM(COUNTIF('Plan MB'!$C54:$BE54,"Bagchi")+COUNTIF('Plan WIW'!$C54:$AT54,"Bagchi")+COUNTIF('Plan ET'!$E55:$BD55,"Bagchi"))</f>
        <v>0</v>
      </c>
      <c r="BG51" s="373">
        <f>SUM(COUNTIF('Plan MB'!$C54:$BE54,"Fr.Gratz")+COUNTIF('Plan WIW'!$C54:$AT54,"Fr.Gratz")+COUNTIF('Plan ET'!$E55:$BD55,"Fr.Gratz"))</f>
        <v>0</v>
      </c>
      <c r="BH51" s="373">
        <f>SUM(COUNTIF('Plan MB'!$C54:$BE54,"Fr.Müller")+COUNTIF('Plan WIW'!$C54:$AT54,"Fr.Müller")+COUNTIF('Plan ET'!$E55:$BD55,"Fr.Müller"))</f>
        <v>0</v>
      </c>
      <c r="BI51" s="325"/>
    </row>
    <row r="52" spans="1:61">
      <c r="A52" s="1318"/>
      <c r="B52" s="1317"/>
      <c r="C52" s="364">
        <f>SUM(COUNTIF('Plan MB'!$C55:$BE55,"Braunschweig")+COUNTIF('Plan WIW'!$C55:$AU55,"Braunschweig")+COUNTIF('Plan ET'!$C56:$AX56,"Braunschweig"))</f>
        <v>0</v>
      </c>
      <c r="D52" s="364">
        <f>SUM(COUNTIF('Plan MB'!$C55:$BE55,"Behn")+COUNTIF('Plan WIW'!$C55:$AU55,"Behn")+COUNTIF('Plan ET'!$C56:$BP56,"Behn"))</f>
        <v>0</v>
      </c>
      <c r="E52" s="364">
        <f>SUM(COUNTIF('Plan MB'!$C55:$BE55,"Roth")+COUNTIF('Plan WIW'!$C55:$AU55,"Roth")+COUNTIF('Plan ET'!$C56:$BP56,"Roth"))</f>
        <v>0</v>
      </c>
      <c r="F52" s="364">
        <f>SUM(COUNTIF('Plan MB'!$C55:$BE55,"Beugel")+COUNTIF('Plan WIW'!$C55:$AU55,"Beugel")+COUNTIF('Plan ET'!$C56:$BP56,"Beugel"))</f>
        <v>0</v>
      </c>
      <c r="G52" s="364">
        <f>SUM(COUNTIF('Plan MB'!$C55:$BE55,"Christ")+COUNTIF('Plan WIW'!$C55:$AU55,"Christ")+COUNTIF('Plan ET'!$C56:$BP56,"Christ"))</f>
        <v>0</v>
      </c>
      <c r="H52" s="364">
        <f>SUM(COUNTIF('Plan MB'!$C55:$BE55,"Kolev")+COUNTIF('Plan WIW'!$C55:$AU55,"Kolev")+COUNTIF('Plan ET'!$C56:$BP56,"Kolev"))</f>
        <v>0</v>
      </c>
      <c r="I52" s="364">
        <f>SUM(COUNTIF('Plan MB'!$C55:$BE55,"C.Behn")+COUNTIF('Plan WIW'!$C55:$AU55,"C.Behn")+COUNTIF('Plan ET'!$C56:$BP56,"C.Behn"))</f>
        <v>0</v>
      </c>
      <c r="J52" s="364">
        <f>SUM(COUNTIF('Plan MB'!$C55:$BE55,"Dorner-Reisel")+COUNTIF('Plan WIW'!$C55:$AU55,"Dorner-Reisel")+COUNTIF('Plan ET'!$C56:$BP56,"Dorner-Reisel"))</f>
        <v>0</v>
      </c>
      <c r="K52" s="364">
        <f>SUM(COUNTIF('Plan MB'!$C55:$BE55,"Pietzsch")+COUNTIF('Plan WIW'!$C55:$AU55,"Pietzsch")+COUNTIF('Plan ET'!$C56:$BP56,"Pietzsch"))</f>
        <v>0</v>
      </c>
      <c r="L52" s="381">
        <f>SUM(COUNTIF('Plan MB'!$C55:$BE55,"Seul")+COUNTIF('Plan WIW'!$C55:$AU55,"Seul")+COUNTIF('Plan ET'!$C56:$BP56,"Seul"))</f>
        <v>0</v>
      </c>
      <c r="M52" s="364">
        <f>SUM(COUNTIF('Plan MB'!$C55:$BE55,"Raßbach")+COUNTIF('Plan WIW'!$C55:$AU55,"Raßbach")+COUNTIF('Plan ET'!$C56:$BP56,"Raßbach"))</f>
        <v>0</v>
      </c>
      <c r="N52" s="364">
        <f>SUM(COUNTIF('Plan MB'!$C55:$BE55,"Vogel")+COUNTIF('Plan WIW'!$C55:$AU55,"Vogel")+COUNTIF('Plan ET'!$C56:$BP56,"Vogel"))</f>
        <v>0</v>
      </c>
      <c r="O52" s="364">
        <f>SUM(COUNTIF('Plan MB'!$C55:$BE55,"Weidner")+COUNTIF('Plan WIW'!$C55:$AU55,"Weidner")+COUNTIF('Plan ET'!$C56:$BP56,"Weidner"))</f>
        <v>0</v>
      </c>
      <c r="P52" s="364">
        <f>SUM(COUNTIF('Plan MB'!$C55:$BE55,"Schreiber")+COUNTIF('Plan WIW'!$C55:$AU55,"Schreiber")+COUNTIF('Plan ET'!$C56:$BP56,"Schreiber"))</f>
        <v>0</v>
      </c>
      <c r="Q52" s="381">
        <f>SUM(COUNTIF('Plan MB'!$C55:$BE55,"SM9")+COUNTIF('Plan WIW'!$C55:$AU55,"SM9")+COUNTIF('Plan ET'!$C56:$BP56,"SM9"))</f>
        <v>0</v>
      </c>
      <c r="R52" s="364">
        <f>SUM(COUNTIF('Plan MB'!$C55:$BE55,"Löser")+COUNTIF('Plan WIW'!$C55:$AU55,"Löser")+COUNTIF('Plan ET'!$C56:$BP56,"Löser"))</f>
        <v>0</v>
      </c>
      <c r="S52" s="364">
        <f>SUM(COUNTIF('Plan MB'!$C55:$BE55,"Römhild")+COUNTIF('Plan WIW'!$C55:$AU55,"Römhild")+COUNTIF('Plan ET'!$C56:$BD56,"Römhild"))</f>
        <v>0</v>
      </c>
      <c r="T52" s="364">
        <f>SUM(COUNTIF('Plan MB'!$C55:$BE55,"Kny")+COUNTIF('Plan WIW'!$C55:$AU55,"Kny")+COUNTIF('Plan ET'!$C56:$BD56,"Kny"))</f>
        <v>0</v>
      </c>
      <c r="U52" s="364">
        <f>SUM(COUNTIF('Plan MB'!$C55:$BE55,"Schrodt")+COUNTIF('Plan WIW'!$C55:$AU55,"Schrodt")+COUNTIF('Plan ET'!$C56:$BD56,"Schrodt"))</f>
        <v>0</v>
      </c>
      <c r="V52" s="364">
        <f>SUM(COUNTIF('Plan MB'!$C55:$BE55,"Albrecht")+COUNTIF('Plan WIW'!$C55:$AU55,"Albrecht")+COUNTIF('Plan ET'!$C56:$BD56,"Albrecht"))</f>
        <v>0</v>
      </c>
      <c r="W52" s="364">
        <f>SUM(COUNTIF('Plan MB'!$C55:$BE55,"Hornaff")+COUNTIF('Plan WIW'!$C55:$AU55,"Hornaff")+COUNTIF('Plan ET'!$C56:$BD56,"Hornaff"))</f>
        <v>0</v>
      </c>
      <c r="X52" s="364">
        <f>SUM(COUNTIF('Plan MB'!$C55:$BE55,"Wahrenberg")+COUNTIF('Plan WIW'!$C55:$AU55,"Wahrenberg")+COUNTIF('Plan ET'!E56:BD56,"Wahrenberg"))</f>
        <v>0</v>
      </c>
      <c r="Y52" s="364">
        <f>SUM(COUNTIF('Plan MB'!$C55:$BE55,"Orf")+COUNTIF('Plan WIW'!$C55:$AU55,"Orf")+COUNTIF('Plan ET'!F56:BE56,"Orf"))</f>
        <v>0</v>
      </c>
      <c r="Z52" s="324"/>
      <c r="AA52" s="364">
        <f>SUM(COUNTIF('Plan MB'!$C55:$BE55,"Bachmann")+COUNTIF('Plan WIW'!$C55:$AU55,"Bachmann")+COUNTIF('Plan ET'!$E56:$BD56,"Bachmann"))</f>
        <v>0</v>
      </c>
      <c r="AB52" s="364">
        <f>SUM(COUNTIF('Plan MB'!$C55:$BE55,"B.-Schmitt")+COUNTIF('Plan WIW'!$C55:$AU55,"B.-Schmitt")+COUNTIF('Plan ET'!$E56:$BD56,"B.-Schmitt"))</f>
        <v>0</v>
      </c>
      <c r="AC52" s="364">
        <f>SUM(COUNTIF('Plan MB'!$C55:$BE55,"Blancke")+COUNTIF('Plan WIW'!$C55:$AU55,"Blancke")+COUNTIF('Plan ET'!$E56:$BD56,"Blancke"))</f>
        <v>0</v>
      </c>
      <c r="AD52" s="364">
        <f>SUM(COUNTIF('Plan MB'!$C55:$BE55,"Dechant")+COUNTIF('Plan WIW'!$C55:$AU55,"Dechant")+COUNTIF('Plan ET'!$E56:BD56,"Dechant"))</f>
        <v>0</v>
      </c>
      <c r="AE52" s="364">
        <f>SUM(COUNTIF('Plan MB'!$C55:$BE55,"Fischer")+COUNTIF('Plan WIW'!$C55:$AU55,"Fischer")+COUNTIF('Plan ET'!$E56:$BD56,"Fischer"))</f>
        <v>0</v>
      </c>
      <c r="AF52" s="364">
        <f>SUM(COUNTIF('Plan MB'!$C55:$BE55,"Gratz")+COUNTIF('Plan WIW'!$C55:$AU55,"Gratz")+COUNTIF('Plan ET'!$E56:$BD56,"Gratz"))</f>
        <v>0</v>
      </c>
      <c r="AG52" s="364">
        <f>SUM(COUNTIF('Plan MB'!$C55:$BE55,"Grünler")+COUNTIF('Plan WIW'!$C55:$AU55,"Grünler")+COUNTIF('Plan ET'!$E56:$BD56,"Grünler"))</f>
        <v>0</v>
      </c>
      <c r="AH52" s="364">
        <f>SUM(COUNTIF('Plan MB'!$C55:$BE55,"Heinemann")+COUNTIF('Plan WIW'!$C55:$AU55,"Heinemann")+COUNTIF('Plan ET'!$E56:$BD56,"Heinemann"))</f>
        <v>0</v>
      </c>
      <c r="AI52" s="364">
        <f>SUM(COUNTIF('Plan MB'!$C55:$BE55,"Kamprath")+COUNTIF('Plan WIW'!$C55:$AU55,"Kamprath")+COUNTIF('Plan ET'!$E56:$BD56,"Kamprath"))</f>
        <v>0</v>
      </c>
      <c r="AJ52" s="364">
        <f>SUM(COUNTIF('Plan MB'!$C55:$BE55,"Kelber")+COUNTIF('Plan WIW'!$C55:$AU55,"Kelber")+COUNTIF('Plan ET'!$E56:$BD56,"Kelber"))</f>
        <v>0</v>
      </c>
      <c r="AK52" s="364">
        <f>SUM(COUNTIF('Plan MB'!$C55:$BE55,"Michelfeit")+COUNTIF('Plan WIW'!$C55:$AU55,"Michelfeit")+COUNTIF('Plan ET'!$E56:$BD56,"Michelfeit"))</f>
        <v>0</v>
      </c>
      <c r="AL52" s="364">
        <f>SUM(COUNTIF('Plan MB'!$C55:$BE55,"Müller")+COUNTIF('Plan WIW'!$C55:$AU55,"Müller")+COUNTIF('Plan ET'!$E56:$BD56,"Müller"))</f>
        <v>0</v>
      </c>
      <c r="AM52" s="364">
        <f>SUM(COUNTIF('Plan MB'!$C55:$BE55,"Roppel")+COUNTIF('Plan WIW'!$C55:$AU55,"Roppel")+COUNTIF('Plan ET'!$E56:$BD56,"Roppel"))</f>
        <v>0</v>
      </c>
      <c r="AN52" s="364">
        <f>SUM(COUNTIF('Plan MB'!$C55:$BE55,"Rozek")+COUNTIF('Plan WIW'!$C55:$AU55,"Rozek")+COUNTIF('Plan ET'!$E56:$BD56,"Rozek"))</f>
        <v>0</v>
      </c>
      <c r="AO52" s="364">
        <f>SUM(COUNTIF('Plan MB'!$C55:$BE55,"Schäfer")+COUNTIF('Plan WIW'!$C55:$AU55,"Schäfer")+COUNTIF('Plan ET'!$E56:$BD56,"Schäfer"))</f>
        <v>0</v>
      </c>
      <c r="AP52" s="364">
        <f>SUM(COUNTIF('Plan MB'!$C55:$BE55,"Schulz")+COUNTIF('Plan WIW'!$C55:$AU55,"Schulz")+COUNTIF('Plan ET'!$E56:$BD56,"Schulz"))</f>
        <v>0</v>
      </c>
      <c r="AQ52" s="364">
        <f>SUM(COUNTIF('Plan MB'!$C55:$BE55,"Svoboda")+COUNTIF('Plan WIW'!$C55:$AU55,"Svoboda")+COUNTIF('Plan ET'!$E56:$BD56,"Svoboda"))</f>
        <v>0</v>
      </c>
      <c r="AR52" s="364"/>
      <c r="AS52" s="364">
        <f>SUM(COUNTIF('Plan MB'!$C55:$BE55,"Kretzer")+COUNTIF('Plan WIW'!$C55:$AU55,"Kretzer")+COUNTIF('Plan ET'!$E56:$BD56,"Kretzer"))</f>
        <v>0</v>
      </c>
      <c r="AT52" s="364">
        <f>SUM(COUNTIF('Plan MB'!$C55:$BE55,"Mensch-Schäfer")+COUNTIF('Plan WIW'!$C55:$AU55,"Mensch-Schäfer")+COUNTIF('Plan ET'!$E56:$BD56,"Mensch-Schäfer"))</f>
        <v>0</v>
      </c>
      <c r="AU52" s="364">
        <f>SUM(COUNTIF('Plan MB'!$C55:$BE55,"Schmidt")+COUNTIF('Plan WIW'!$C55:$AU55,"Schmidt")+COUNTIF('Plan ET'!$E56:$BD56,"Schmidt"))</f>
        <v>0</v>
      </c>
      <c r="AV52" s="372"/>
      <c r="AW52" s="372"/>
      <c r="AX52" s="372"/>
      <c r="AY52" s="373"/>
      <c r="AZ52" s="373">
        <f>SUM(COUNTIF('Plan MB'!$C55:$BE55,"Brenn")+COUNTIF('Plan WIW'!$C55:$AU55,"Brenn")+COUNTIF('Plan ET'!$E56:$BD56,"Brenn"))</f>
        <v>0</v>
      </c>
      <c r="BA52" s="373">
        <f>SUM(COUNTIF('Plan MB'!$C55:$BE55,"Jakobi")+COUNTIF('Plan WIW'!$C55:$AU55,"Jakobi")+COUNTIF('Plan ET'!$E56:$BD56,"Jakobi"))</f>
        <v>0</v>
      </c>
      <c r="BB52" s="373">
        <f>SUM(COUNTIF('Plan MB'!$C55:$BE55,"Krause")+COUNTIF('Plan WIW'!$C55:$AU55,"Krause")+COUNTIF('Plan ET'!$E56:$BD56,"Krause"))</f>
        <v>0</v>
      </c>
      <c r="BC52" s="373">
        <f>SUM(COUNTIF('Plan MB'!$C55:$BE55,"Margraf")+COUNTIF('Plan WIW'!$C55:$AU55,"Margraf")+COUNTIF('Plan ET'!$E56:$BD56,"Margraf"))</f>
        <v>0</v>
      </c>
      <c r="BD52" s="373">
        <f>SUM(COUNTIF('Plan MB'!$C55:$BE55,"Tischer")+COUNTIF('Plan WIW'!$C55:$AU55,"Tischer")+COUNTIF('Plan ET'!$E56:$BD56,"Tischer"))</f>
        <v>0</v>
      </c>
      <c r="BE52" s="369"/>
      <c r="BF52" s="373">
        <f>SUM(COUNTIF('Plan MB'!$C55:$BE55,"Bagchi")+COUNTIF('Plan WIW'!$C55:$AU55,"Bagchi")+COUNTIF('Plan ET'!$E56:$BD56,"Bagchi"))</f>
        <v>0</v>
      </c>
      <c r="BG52" s="373">
        <f>SUM(COUNTIF('Plan MB'!$C55:$BE55,"Fr.Gratz")+COUNTIF('Plan WIW'!$C55:$AU55,"Fr.Gratz")+COUNTIF('Plan ET'!$E56:$BD56,"Fr.Gratz"))</f>
        <v>0</v>
      </c>
      <c r="BH52" s="373">
        <f>SUM(COUNTIF('Plan MB'!$C55:$BE55,"Fr.Müller")+COUNTIF('Plan WIW'!$C55:$AU55,"Fr.Müller")+COUNTIF('Plan ET'!$E56:$BD56,"Fr.Müller"))</f>
        <v>0</v>
      </c>
      <c r="BI52" s="325"/>
    </row>
    <row r="53" spans="1:61">
      <c r="A53" s="1318"/>
      <c r="B53" s="1317" t="s">
        <v>58</v>
      </c>
      <c r="C53" s="364">
        <f>SUM(COUNTIF('Plan MB'!$C56:$BE56,"Braunschweig")+COUNTIF('Plan WIW'!$C56:$AU56,"Braunschweig")+COUNTIF('Plan ET'!$C57:$AX57,"Braunschweig"))</f>
        <v>0</v>
      </c>
      <c r="D53" s="364">
        <f>SUM(COUNTIF('Plan MB'!$C56:$BE56,"Behn")+COUNTIF('Plan WIW'!$C56:$AU56,"Behn")+COUNTIF('Plan ET'!$C57:$BP57,"Behn"))</f>
        <v>0</v>
      </c>
      <c r="E53" s="364">
        <f>SUM(COUNTIF('Plan MB'!$C56:$BE56,"Roth")+COUNTIF('Plan WIW'!$C56:$AU56,"Roth")+COUNTIF('Plan ET'!$C57:$BP57,"Roth"))</f>
        <v>1</v>
      </c>
      <c r="F53" s="364">
        <f>SUM(COUNTIF('Plan MB'!$C56:$BE56,"Beugel")+COUNTIF('Plan WIW'!$C56:$AU56,"Beugel")+COUNTIF('Plan ET'!$C57:$BP57,"Beugel"))</f>
        <v>0</v>
      </c>
      <c r="G53" s="364">
        <f>SUM(COUNTIF('Plan MB'!$C56:$BE56,"Christ")+COUNTIF('Plan WIW'!$C56:$AU56,"Christ")+COUNTIF('Plan ET'!$C57:$BP57,"Christ"))</f>
        <v>0</v>
      </c>
      <c r="H53" s="364">
        <f>SUM(COUNTIF('Plan MB'!$C56:$BE56,"Kolev")+COUNTIF('Plan WIW'!$C56:$AU56,"Kolev")+COUNTIF('Plan ET'!$C57:$BP57,"Kolev"))</f>
        <v>0</v>
      </c>
      <c r="I53" s="381">
        <f>SUM(COUNTIF('Plan MB'!$C56:$BE56,"C.Behn")+COUNTIF('Plan WIW'!$C56:$AU56,"C.Behn")+COUNTIF('Plan ET'!$C57:$BP57,"C.Behn"))</f>
        <v>0</v>
      </c>
      <c r="J53" s="364">
        <f>SUM(COUNTIF('Plan MB'!$C56:$BE56,"Dorner-Reisel")+COUNTIF('Plan WIW'!$C56:$AU56,"Dorner-Reisel")+COUNTIF('Plan ET'!$C57:$BP57,"Dorner-Reisel"))</f>
        <v>0</v>
      </c>
      <c r="K53" s="364">
        <f>SUM(COUNTIF('Plan MB'!$C56:$BE56,"Pietzsch")+COUNTIF('Plan WIW'!$C56:$AU56,"Pietzsch")+COUNTIF('Plan ET'!$C57:$BP57,"Pietzsch"))</f>
        <v>0</v>
      </c>
      <c r="L53" s="381">
        <f>SUM(COUNTIF('Plan MB'!$C56:$BE56,"Seul")+COUNTIF('Plan WIW'!$C56:$AU56,"Seul")+COUNTIF('Plan ET'!$C57:$BP57,"Seul"))</f>
        <v>0</v>
      </c>
      <c r="M53" s="364">
        <f>SUM(COUNTIF('Plan MB'!$C56:$BE56,"Raßbach")+COUNTIF('Plan WIW'!$C56:$AU56,"Raßbach")+COUNTIF('Plan ET'!$C57:$BP57,"Raßbach"))</f>
        <v>1</v>
      </c>
      <c r="N53" s="364">
        <f>SUM(COUNTIF('Plan MB'!$C56:$BE56,"Vogel")+COUNTIF('Plan WIW'!$C56:$AU56,"Vogel")+COUNTIF('Plan ET'!$C57:$BP57,"Vogel"))</f>
        <v>1</v>
      </c>
      <c r="O53" s="364">
        <f>SUM(COUNTIF('Plan MB'!$C56:$BE56,"Weidner")+COUNTIF('Plan WIW'!$C56:$AU56,"Weidner")+COUNTIF('Plan ET'!$C57:$BP57,"Weidner"))</f>
        <v>0</v>
      </c>
      <c r="P53" s="364">
        <f>SUM(COUNTIF('Plan MB'!$C56:$BE56,"Schreiber")+COUNTIF('Plan WIW'!$C56:$AU56,"Schreiber")+COUNTIF('Plan ET'!$C57:$BP57,"Schreiber"))</f>
        <v>0</v>
      </c>
      <c r="Q53" s="381">
        <f>SUM(COUNTIF('Plan MB'!$C56:$BE56,"SM9")+COUNTIF('Plan WIW'!$C56:$AU56,"SM9")+COUNTIF('Plan ET'!$C57:$BP57,"SM9"))</f>
        <v>0</v>
      </c>
      <c r="R53" s="364">
        <f>SUM(COUNTIF('Plan MB'!$C56:$BE56,"Löser")+COUNTIF('Plan WIW'!$C56:$AU56,"Löser")+COUNTIF('Plan ET'!$C57:$BP57,"Löser"))</f>
        <v>1</v>
      </c>
      <c r="S53" s="364">
        <f>SUM(COUNTIF('Plan MB'!$C56:$BE56,"Römhild")+COUNTIF('Plan WIW'!$C56:$AU56,"Römhild")+COUNTIF('Plan ET'!$C57:$BD57,"Römhild"))</f>
        <v>0</v>
      </c>
      <c r="T53" s="364">
        <f>SUM(COUNTIF('Plan MB'!$C56:$BE56,"Kny")+COUNTIF('Plan WIW'!$C56:$AU56,"Kny")+COUNTIF('Plan ET'!$C57:$BD57,"Kny"))</f>
        <v>0</v>
      </c>
      <c r="U53" s="364">
        <f>SUM(COUNTIF('Plan MB'!$C56:$BE56,"Schrodt")+COUNTIF('Plan WIW'!$C56:$AU56,"Schrodt")+COUNTIF('Plan ET'!$C57:$BD57,"Schrodt"))</f>
        <v>0</v>
      </c>
      <c r="V53" s="364">
        <f>SUM(COUNTIF('Plan MB'!$C56:$BE56,"Albrecht")+COUNTIF('Plan WIW'!$C56:$AU56,"Albrecht")+COUNTIF('Plan ET'!$C57:$BD57,"Albrecht"))</f>
        <v>0</v>
      </c>
      <c r="W53" s="380">
        <f>SUM(COUNTIF('Plan MB'!$C56:$BE56,"Hornaff")+COUNTIF('Plan WIW'!$C56:$AU56,"Hornaff")+COUNTIF('Plan ET'!$C57:$BD57,"Hornaff"))</f>
        <v>1</v>
      </c>
      <c r="X53" s="364">
        <f>SUM(COUNTIF('Plan MB'!$C56:$BE56,"Wahrenberg")+COUNTIF('Plan WIW'!$C56:$AU56,"Wahrenberg")+COUNTIF('Plan ET'!E57:BD57,"Wahrenberg"))</f>
        <v>0</v>
      </c>
      <c r="Y53" s="380">
        <f>SUM(COUNTIF('Plan MB'!$C56:$BE56,"Orf")+COUNTIF('Plan WIW'!$C56:$AU56,"Orf")+COUNTIF('Plan ET'!F57:BE57,"Orf"))</f>
        <v>2</v>
      </c>
      <c r="Z53" s="324"/>
      <c r="AA53" s="364">
        <f>SUM(COUNTIF('Plan MB'!$C56:$BE56,"Bachmann")+COUNTIF('Plan WIW'!$C56:$AU56,"Bachmann")+COUNTIF('Plan ET'!$E57:$BD57,"Bachmann"))</f>
        <v>1</v>
      </c>
      <c r="AB53" s="364">
        <f>SUM(COUNTIF('Plan MB'!$C56:$BE56,"B.-Schmitt")+COUNTIF('Plan WIW'!$C56:$AU56,"B.-Schmitt")+COUNTIF('Plan ET'!$E57:$BD57,"B.-Schmitt"))</f>
        <v>0</v>
      </c>
      <c r="AC53" s="364">
        <f>SUM(COUNTIF('Plan MB'!$C56:$BE56,"Blancke")+COUNTIF('Plan WIW'!$C56:$AU56,"Blancke")+COUNTIF('Plan ET'!$E57:$BD57,"Blancke"))</f>
        <v>0</v>
      </c>
      <c r="AD53" s="364">
        <f>SUM(COUNTIF('Plan MB'!$C56:$BE56,"Dechant")+COUNTIF('Plan WIW'!$C56:$AU56,"Dechant")+COUNTIF('Plan ET'!$E57:BD57,"Dechant"))</f>
        <v>0</v>
      </c>
      <c r="AE53" s="364">
        <f>SUM(COUNTIF('Plan MB'!$C56:$BE56,"Fischer")+COUNTIF('Plan WIW'!$C56:$AU56,"Fischer")+COUNTIF('Plan ET'!$E57:$BD57,"Fischer"))</f>
        <v>2</v>
      </c>
      <c r="AF53" s="364">
        <f>SUM(COUNTIF('Plan MB'!$C56:$BE56,"Gratz")+COUNTIF('Plan WIW'!$C56:$AU56,"Gratz")+COUNTIF('Plan ET'!$E57:$BD57,"Gratz"))</f>
        <v>0</v>
      </c>
      <c r="AG53" s="364">
        <f>SUM(COUNTIF('Plan MB'!$C56:$BE56,"Grünler")+COUNTIF('Plan WIW'!$C56:$AU56,"Grünler")+COUNTIF('Plan ET'!$E57:$BD57,"Grünler"))</f>
        <v>0</v>
      </c>
      <c r="AH53" s="364">
        <f>SUM(COUNTIF('Plan MB'!$C56:$BE56,"Heinemann")+COUNTIF('Plan WIW'!$C56:$AU56,"Heinemann")+COUNTIF('Plan ET'!$E57:$BD57,"Heinemann"))</f>
        <v>0</v>
      </c>
      <c r="AI53" s="364">
        <f>SUM(COUNTIF('Plan MB'!$C56:$BE56,"Kamprath")+COUNTIF('Plan WIW'!$C56:$AU56,"Kamprath")+COUNTIF('Plan ET'!$E57:$BD57,"Kamprath"))</f>
        <v>0</v>
      </c>
      <c r="AJ53" s="364">
        <f>SUM(COUNTIF('Plan MB'!$C56:$BE56,"Kelber")+COUNTIF('Plan WIW'!$C56:$AU56,"Kelber")+COUNTIF('Plan ET'!$E57:$BD57,"Kelber"))</f>
        <v>0</v>
      </c>
      <c r="AK53" s="364">
        <f>SUM(COUNTIF('Plan MB'!$C56:$BE56,"Michelfeit")+COUNTIF('Plan WIW'!$C56:$AU56,"Michelfeit")+COUNTIF('Plan ET'!$E57:$BD57,"Michelfeit"))</f>
        <v>0</v>
      </c>
      <c r="AL53" s="364">
        <f>SUM(COUNTIF('Plan MB'!$C56:$BE56,"Müller")+COUNTIF('Plan WIW'!$C56:$AU56,"Müller")+COUNTIF('Plan ET'!$E57:$BD57,"Müller"))</f>
        <v>0</v>
      </c>
      <c r="AM53" s="364">
        <f>SUM(COUNTIF('Plan MB'!$C56:$BE56,"Roppel")+COUNTIF('Plan WIW'!$C56:$AU56,"Roppel")+COUNTIF('Plan ET'!$E57:$BD57,"Roppel"))</f>
        <v>0</v>
      </c>
      <c r="AN53" s="364">
        <f>SUM(COUNTIF('Plan MB'!$C56:$BE56,"Rozek")+COUNTIF('Plan WIW'!$C56:$AU56,"Rozek")+COUNTIF('Plan ET'!$E57:$BD57,"Rozek"))</f>
        <v>0</v>
      </c>
      <c r="AO53" s="364">
        <f>SUM(COUNTIF('Plan MB'!$C56:$BE56,"Schäfer")+COUNTIF('Plan WIW'!$C56:$AU56,"Schäfer")+COUNTIF('Plan ET'!$E57:$BD57,"Schäfer"))</f>
        <v>0</v>
      </c>
      <c r="AP53" s="364">
        <f>SUM(COUNTIF('Plan MB'!$C56:$BE56,"Schulz")+COUNTIF('Plan WIW'!$C56:$AU56,"Schulz")+COUNTIF('Plan ET'!$E57:$BD57,"Schulz"))</f>
        <v>0</v>
      </c>
      <c r="AQ53" s="364">
        <f>SUM(COUNTIF('Plan MB'!$C56:$BE56,"Svoboda")+COUNTIF('Plan WIW'!$C56:$AU56,"Svoboda")+COUNTIF('Plan ET'!$E57:$BD57,"Svoboda"))</f>
        <v>0</v>
      </c>
      <c r="AR53" s="364"/>
      <c r="AS53" s="364">
        <f>SUM(COUNTIF('Plan MB'!$C56:$BE56,"Kretzer")+COUNTIF('Plan WIW'!$C56:$AU56,"Kretzer")+COUNTIF('Plan ET'!$E57:$BD57,"Kretzer"))</f>
        <v>0</v>
      </c>
      <c r="AT53" s="364">
        <f>SUM(COUNTIF('Plan MB'!$C56:$BE56,"Mensch-Schäfer")+COUNTIF('Plan WIW'!$C56:$AU56,"Mensch-Schäfer")+COUNTIF('Plan ET'!$E57:$BD57,"Mensch-Schäfer"))</f>
        <v>0</v>
      </c>
      <c r="AU53" s="364">
        <f>SUM(COUNTIF('Plan MB'!$C56:$BE56,"Schmidt")+COUNTIF('Plan WIW'!$C56:$AU56,"Schmidt")+COUNTIF('Plan ET'!$E57:$BD57,"Schmidt"))</f>
        <v>0</v>
      </c>
      <c r="AV53" s="372"/>
      <c r="AW53" s="372"/>
      <c r="AX53" s="372"/>
      <c r="AY53" s="373"/>
      <c r="AZ53" s="373">
        <f>SUM(COUNTIF('Plan MB'!$C56:$BE56,"Brenn")+COUNTIF('Plan WIW'!$C56:$AU56,"Brenn")+COUNTIF('Plan ET'!$E57:$BD57,"Brenn"))</f>
        <v>0</v>
      </c>
      <c r="BA53" s="373">
        <f>SUM(COUNTIF('Plan MB'!$C56:$BE56,"Jakobi")+COUNTIF('Plan WIW'!$C56:$AU56,"Jakobi")+COUNTIF('Plan ET'!$E57:$BD57,"Jakobi"))</f>
        <v>0</v>
      </c>
      <c r="BB53" s="373">
        <f>SUM(COUNTIF('Plan MB'!$C56:$BE56,"Krause")+COUNTIF('Plan WIW'!$C56:$AU56,"Krause")+COUNTIF('Plan ET'!$E57:$BD57,"Krause"))</f>
        <v>0</v>
      </c>
      <c r="BC53" s="373">
        <f>SUM(COUNTIF('Plan MB'!$C56:$BE56,"Margraf")+COUNTIF('Plan WIW'!$C56:$AU56,"Margraf")+COUNTIF('Plan ET'!$E57:$BD57,"Margraf"))</f>
        <v>2</v>
      </c>
      <c r="BD53" s="373">
        <f>SUM(COUNTIF('Plan MB'!$C56:$BE56,"Tischer")+COUNTIF('Plan WIW'!$C56:$AU56,"Tischer")+COUNTIF('Plan ET'!$E57:$BD57,"Tischer"))</f>
        <v>0</v>
      </c>
      <c r="BE53" s="369"/>
      <c r="BF53" s="373">
        <f>SUM(COUNTIF('Plan MB'!$C56:$BE56,"Bagchi")+COUNTIF('Plan WIW'!$C56:$AU56,"Bagchi")+COUNTIF('Plan ET'!$E57:$BD57,"Bagchi"))</f>
        <v>0</v>
      </c>
      <c r="BG53" s="373">
        <f>SUM(COUNTIF('Plan MB'!$C56:$BE56,"Fr.Gratz")+COUNTIF('Plan WIW'!$C56:$AU56,"Fr.Gratz")+COUNTIF('Plan ET'!$E57:$BD57,"Fr.Gratz"))</f>
        <v>0</v>
      </c>
      <c r="BH53" s="373">
        <f>SUM(COUNTIF('Plan MB'!$C56:$BE56,"Fr.Müller")+COUNTIF('Plan WIW'!$C56:$AU56,"Fr.Müller")+COUNTIF('Plan ET'!$E57:$BD57,"Fr.Müller"))</f>
        <v>0</v>
      </c>
      <c r="BI53" s="325"/>
    </row>
    <row r="54" spans="1:61">
      <c r="A54" s="1318"/>
      <c r="B54" s="1317"/>
      <c r="C54" s="364">
        <f>SUM(COUNTIF('Plan MB'!$C57:$BE57,"Braunschweig")+COUNTIF('Plan WIW'!$C57:$AU57,"Braunschweig")+COUNTIF('Plan ET'!$C58:$AX58,"Braunschweig"))</f>
        <v>1</v>
      </c>
      <c r="D54" s="364">
        <f>SUM(COUNTIF('Plan MB'!$C57:$BE57,"Behn")+COUNTIF('Plan WIW'!$C57:$AU57,"Behn")+COUNTIF('Plan ET'!$C58:$BP58,"Behn"))</f>
        <v>0</v>
      </c>
      <c r="E54" s="364">
        <f>SUM(COUNTIF('Plan MB'!$C57:$BE57,"Roth")+COUNTIF('Plan WIW'!$C57:$AU57,"Roth")+COUNTIF('Plan ET'!$C58:$BP58,"Roth"))</f>
        <v>0</v>
      </c>
      <c r="F54" s="364">
        <f>SUM(COUNTIF('Plan MB'!$C57:$BE57,"Beugel")+COUNTIF('Plan WIW'!$C57:$AU57,"Beugel")+COUNTIF('Plan ET'!$C58:$BP58,"Beugel"))</f>
        <v>0</v>
      </c>
      <c r="G54" s="364">
        <f>SUM(COUNTIF('Plan MB'!$C57:$BE57,"Christ")+COUNTIF('Plan WIW'!$C57:$AU57,"Christ")+COUNTIF('Plan ET'!$C58:$BP58,"Christ"))</f>
        <v>0</v>
      </c>
      <c r="H54" s="364">
        <f>SUM(COUNTIF('Plan MB'!$C57:$BE57,"Kolev")+COUNTIF('Plan WIW'!$C57:$AU57,"Kolev")+COUNTIF('Plan ET'!$C58:$BP58,"Kolev"))</f>
        <v>0</v>
      </c>
      <c r="I54" s="381">
        <f>SUM(COUNTIF('Plan MB'!$C57:$BE57,"C.Behn")+COUNTIF('Plan WIW'!$C57:$AU57,"C.Behn")+COUNTIF('Plan ET'!$C58:$BP58,"C.Behn"))</f>
        <v>0</v>
      </c>
      <c r="J54" s="364">
        <f>SUM(COUNTIF('Plan MB'!$C57:$BE57,"Dorner-Reisel")+COUNTIF('Plan WIW'!$C57:$AU57,"Dorner-Reisel")+COUNTIF('Plan ET'!$C58:$BP58,"Dorner-Reisel"))</f>
        <v>0</v>
      </c>
      <c r="K54" s="364">
        <f>SUM(COUNTIF('Plan MB'!$C57:$BE57,"Pietzsch")+COUNTIF('Plan WIW'!$C57:$AU57,"Pietzsch")+COUNTIF('Plan ET'!$C58:$BP58,"Pietzsch"))</f>
        <v>0</v>
      </c>
      <c r="L54" s="381">
        <f>SUM(COUNTIF('Plan MB'!$C57:$BE57,"Seul")+COUNTIF('Plan WIW'!$C57:$AU57,"Seul")+COUNTIF('Plan ET'!$C58:$BP58,"Seul"))</f>
        <v>0</v>
      </c>
      <c r="M54" s="364">
        <f>SUM(COUNTIF('Plan MB'!$C57:$BE57,"Raßbach")+COUNTIF('Plan WIW'!$C57:$AU57,"Raßbach")+COUNTIF('Plan ET'!$C58:$BP58,"Raßbach"))</f>
        <v>0</v>
      </c>
      <c r="N54" s="364">
        <f>SUM(COUNTIF('Plan MB'!$C57:$BE57,"Vogel")+COUNTIF('Plan WIW'!$C57:$AU57,"Vogel")+COUNTIF('Plan ET'!$C58:$BP58,"Vogel"))</f>
        <v>0</v>
      </c>
      <c r="O54" s="364">
        <f>SUM(COUNTIF('Plan MB'!$C57:$BE57,"Weidner")+COUNTIF('Plan WIW'!$C57:$AU57,"Weidner")+COUNTIF('Plan ET'!$C58:$BP58,"Weidner"))</f>
        <v>0</v>
      </c>
      <c r="P54" s="364">
        <f>SUM(COUNTIF('Plan MB'!$C57:$BE57,"Schreiber")+COUNTIF('Plan WIW'!$C57:$AU57,"Schreiber")+COUNTIF('Plan ET'!$C58:$BP58,"Schreiber"))</f>
        <v>0</v>
      </c>
      <c r="Q54" s="381">
        <f>SUM(COUNTIF('Plan MB'!$C57:$BE57,"SM9")+COUNTIF('Plan WIW'!$C57:$AU57,"SM9")+COUNTIF('Plan ET'!$C58:$BP58,"SM9"))</f>
        <v>0</v>
      </c>
      <c r="R54" s="364">
        <f>SUM(COUNTIF('Plan MB'!$C57:$BE57,"Löser")+COUNTIF('Plan WIW'!$C57:$AU57,"Löser")+COUNTIF('Plan ET'!$C58:$BP58,"Löser"))</f>
        <v>0</v>
      </c>
      <c r="S54" s="364">
        <f>SUM(COUNTIF('Plan MB'!$C57:$BE57,"Römhild")+COUNTIF('Plan WIW'!$C57:$AU57,"Römhild")+COUNTIF('Plan ET'!$C58:$BD58,"Römhild"))</f>
        <v>0</v>
      </c>
      <c r="T54" s="364">
        <f>SUM(COUNTIF('Plan MB'!$C57:$BE57,"Kny")+COUNTIF('Plan WIW'!$C57:$AU57,"Kny")+COUNTIF('Plan ET'!$C58:$BD58,"Kny"))</f>
        <v>0</v>
      </c>
      <c r="U54" s="364">
        <f>SUM(COUNTIF('Plan MB'!$C57:$BE57,"Schrodt")+COUNTIF('Plan WIW'!$C57:$AU57,"Schrodt")+COUNTIF('Plan ET'!$C58:$BD58,"Schrodt"))</f>
        <v>0</v>
      </c>
      <c r="V54" s="364">
        <f>SUM(COUNTIF('Plan MB'!$C57:$BE57,"Albrecht")+COUNTIF('Plan WIW'!$C57:$AU57,"Albrecht")+COUNTIF('Plan ET'!$C58:$BD58,"Albrecht"))</f>
        <v>0</v>
      </c>
      <c r="W54" s="380">
        <f>SUM(COUNTIF('Plan MB'!$C57:$BE57,"Hornaff")+COUNTIF('Plan WIW'!$C57:$AU57,"Hornaff")+COUNTIF('Plan ET'!$C58:$BD58,"Hornaff"))</f>
        <v>1</v>
      </c>
      <c r="X54" s="364">
        <f>SUM(COUNTIF('Plan MB'!$C57:$BE57,"Wahrenberg")+COUNTIF('Plan WIW'!$C57:$AU57,"Wahrenberg")+COUNTIF('Plan ET'!E58:BD58,"Wahrenberg"))</f>
        <v>0</v>
      </c>
      <c r="Y54" s="364">
        <f>SUM(COUNTIF('Plan MB'!$C57:$BE57,"Orf")+COUNTIF('Plan WIW'!$C57:$AU57,"Orf")+COUNTIF('Plan ET'!F58:BE58,"Orf"))</f>
        <v>0</v>
      </c>
      <c r="Z54" s="324"/>
      <c r="AA54" s="364">
        <f>SUM(COUNTIF('Plan MB'!$C57:$BE57,"Bachmann")+COUNTIF('Plan WIW'!$C57:$AU57,"Bachmann")+COUNTIF('Plan ET'!$E58:$BD58,"Bachmann"))</f>
        <v>0</v>
      </c>
      <c r="AB54" s="364">
        <f>SUM(COUNTIF('Plan MB'!$C57:$BE57,"B.-Schmitt")+COUNTIF('Plan WIW'!$C57:$AU57,"B.-Schmitt")+COUNTIF('Plan ET'!$E58:$BD58,"B.-Schmitt"))</f>
        <v>0</v>
      </c>
      <c r="AC54" s="364">
        <f>SUM(COUNTIF('Plan MB'!$C57:$BE57,"Blancke")+COUNTIF('Plan WIW'!$C57:$AU57,"Blancke")+COUNTIF('Plan ET'!$E58:$BD58,"Blancke"))</f>
        <v>0</v>
      </c>
      <c r="AD54" s="364">
        <f>SUM(COUNTIF('Plan MB'!$C57:$BE57,"Dechant")+COUNTIF('Plan WIW'!$C57:$AU57,"Dechant")+COUNTIF('Plan ET'!$E58:BD58,"Dechant"))</f>
        <v>0</v>
      </c>
      <c r="AE54" s="364">
        <f>SUM(COUNTIF('Plan MB'!$C57:$BE57,"Fischer")+COUNTIF('Plan WIW'!$C57:$AU57,"Fischer")+COUNTIF('Plan ET'!$E58:$BD58,"Fischer"))</f>
        <v>0</v>
      </c>
      <c r="AF54" s="364">
        <f>SUM(COUNTIF('Plan MB'!$C57:$BE57,"Gratz")+COUNTIF('Plan WIW'!$C57:$AU57,"Gratz")+COUNTIF('Plan ET'!$E58:$BD58,"Gratz"))</f>
        <v>0</v>
      </c>
      <c r="AG54" s="364">
        <f>SUM(COUNTIF('Plan MB'!$C57:$BE57,"Grünler")+COUNTIF('Plan WIW'!$C57:$AU57,"Grünler")+COUNTIF('Plan ET'!$E58:$BD58,"Grünler"))</f>
        <v>0</v>
      </c>
      <c r="AH54" s="364">
        <f>SUM(COUNTIF('Plan MB'!$C57:$BE57,"Heinemann")+COUNTIF('Plan WIW'!$C57:$AU57,"Heinemann")+COUNTIF('Plan ET'!$E58:$BD58,"Heinemann"))</f>
        <v>0</v>
      </c>
      <c r="AI54" s="364">
        <f>SUM(COUNTIF('Plan MB'!$C57:$BE57,"Kamprath")+COUNTIF('Plan WIW'!$C57:$AU57,"Kamprath")+COUNTIF('Plan ET'!$E58:$BD58,"Kamprath"))</f>
        <v>0</v>
      </c>
      <c r="AJ54" s="364">
        <f>SUM(COUNTIF('Plan MB'!$C57:$BE57,"Kelber")+COUNTIF('Plan WIW'!$C57:$AU57,"Kelber")+COUNTIF('Plan ET'!$E58:$BD58,"Kelber"))</f>
        <v>0</v>
      </c>
      <c r="AK54" s="364">
        <f>SUM(COUNTIF('Plan MB'!$C57:$BE57,"Michelfeit")+COUNTIF('Plan WIW'!$C57:$AU57,"Michelfeit")+COUNTIF('Plan ET'!$E58:$BD58,"Michelfeit"))</f>
        <v>0</v>
      </c>
      <c r="AL54" s="364">
        <f>SUM(COUNTIF('Plan MB'!$C57:$BE57,"Müller")+COUNTIF('Plan WIW'!$C57:$AU57,"Müller")+COUNTIF('Plan ET'!$E58:$BD58,"Müller"))</f>
        <v>0</v>
      </c>
      <c r="AM54" s="364">
        <f>SUM(COUNTIF('Plan MB'!$C57:$BE57,"Roppel")+COUNTIF('Plan WIW'!$C57:$AU57,"Roppel")+COUNTIF('Plan ET'!$E58:$BD58,"Roppel"))</f>
        <v>0</v>
      </c>
      <c r="AN54" s="364">
        <f>SUM(COUNTIF('Plan MB'!$C57:$BE57,"Rozek")+COUNTIF('Plan WIW'!$C57:$AU57,"Rozek")+COUNTIF('Plan ET'!$E58:$BD58,"Rozek"))</f>
        <v>0</v>
      </c>
      <c r="AO54" s="364">
        <f>SUM(COUNTIF('Plan MB'!$C57:$BE57,"Schäfer")+COUNTIF('Plan WIW'!$C57:$AU57,"Schäfer")+COUNTIF('Plan ET'!$E58:$BD58,"Schäfer"))</f>
        <v>0</v>
      </c>
      <c r="AP54" s="364">
        <f>SUM(COUNTIF('Plan MB'!$C57:$BE57,"Schulz")+COUNTIF('Plan WIW'!$C57:$AU57,"Schulz")+COUNTIF('Plan ET'!$E58:$BD58,"Schulz"))</f>
        <v>0</v>
      </c>
      <c r="AQ54" s="364">
        <f>SUM(COUNTIF('Plan MB'!$C57:$BE57,"Svoboda")+COUNTIF('Plan WIW'!$C57:$AU57,"Svoboda")+COUNTIF('Plan ET'!$E58:$BD58,"Svoboda"))</f>
        <v>0</v>
      </c>
      <c r="AR54" s="364"/>
      <c r="AS54" s="364">
        <f>SUM(COUNTIF('Plan MB'!$C57:$BE57,"Kretzer")+COUNTIF('Plan WIW'!$C57:$AU57,"Kretzer")+COUNTIF('Plan ET'!$E58:$BD58,"Kretzer"))</f>
        <v>0</v>
      </c>
      <c r="AT54" s="364">
        <f>SUM(COUNTIF('Plan MB'!$C57:$BE57,"Mensch-Schäfer")+COUNTIF('Plan WIW'!$C57:$AU57,"Mensch-Schäfer")+COUNTIF('Plan ET'!$E58:$BD58,"Mensch-Schäfer"))</f>
        <v>0</v>
      </c>
      <c r="AU54" s="364">
        <f>SUM(COUNTIF('Plan MB'!$C57:$BE57,"Schmidt")+COUNTIF('Plan WIW'!$C57:$AU57,"Schmidt")+COUNTIF('Plan ET'!$E58:$BD58,"Schmidt"))</f>
        <v>0</v>
      </c>
      <c r="AV54" s="372"/>
      <c r="AW54" s="372"/>
      <c r="AX54" s="372"/>
      <c r="AY54" s="373"/>
      <c r="AZ54" s="373">
        <f>SUM(COUNTIF('Plan MB'!$C57:$BE57,"Brenn")+COUNTIF('Plan WIW'!$C57:$AU57,"Brenn")+COUNTIF('Plan ET'!$E58:$BD58,"Brenn"))</f>
        <v>0</v>
      </c>
      <c r="BA54" s="373">
        <f>SUM(COUNTIF('Plan MB'!$C57:$BE57,"Jakobi")+COUNTIF('Plan WIW'!$C57:$AU57,"Jakobi")+COUNTIF('Plan ET'!$E58:$BD58,"Jakobi"))</f>
        <v>0</v>
      </c>
      <c r="BB54" s="373">
        <f>SUM(COUNTIF('Plan MB'!$C57:$BE57,"Krause")+COUNTIF('Plan WIW'!$C57:$AU57,"Krause")+COUNTIF('Plan ET'!$E58:$BD58,"Krause"))</f>
        <v>2</v>
      </c>
      <c r="BC54" s="373">
        <f>SUM(COUNTIF('Plan MB'!$C57:$BE57,"Margraf")+COUNTIF('Plan WIW'!$C57:$AU57,"Margraf")+COUNTIF('Plan ET'!$E58:$BD58,"Margraf"))</f>
        <v>0</v>
      </c>
      <c r="BD54" s="373">
        <f>SUM(COUNTIF('Plan MB'!$C57:$BE57,"Tischer")+COUNTIF('Plan WIW'!$C57:$AU57,"Tischer")+COUNTIF('Plan ET'!$E58:$BD58,"Tischer"))</f>
        <v>0</v>
      </c>
      <c r="BE54" s="369"/>
      <c r="BF54" s="373">
        <f>SUM(COUNTIF('Plan MB'!$C57:$BE57,"Bagchi")+COUNTIF('Plan WIW'!$C57:$AU57,"Bagchi")+COUNTIF('Plan ET'!$E58:$BD58,"Bagchi"))</f>
        <v>0</v>
      </c>
      <c r="BG54" s="373">
        <f>SUM(COUNTIF('Plan MB'!$C57:$BE57,"Fr.Gratz")+COUNTIF('Plan WIW'!$C57:$AU57,"Fr.Gratz")+COUNTIF('Plan ET'!$E58:$BD58,"Fr.Gratz"))</f>
        <v>0</v>
      </c>
      <c r="BH54" s="373">
        <f>SUM(COUNTIF('Plan MB'!$C57:$BE57,"Fr.Müller")+COUNTIF('Plan WIW'!$C57:$AU57,"Fr.Müller")+COUNTIF('Plan ET'!$E58:$BD58,"Fr.Müller"))</f>
        <v>0</v>
      </c>
      <c r="BI54" s="325"/>
    </row>
    <row r="55" spans="1:61" s="215" customFormat="1">
      <c r="A55" s="1318"/>
      <c r="B55" s="1317"/>
      <c r="C55" s="364">
        <f>SUM(COUNTIF('Plan MB'!$C58:$BE58,"Braunschweig")+COUNTIF('Plan WIW'!$C58:$AU58,"Braunschweig")+COUNTIF('Plan ET'!$C59:$AX59,"Braunschweig"))</f>
        <v>0</v>
      </c>
      <c r="D55" s="364">
        <f>SUM(COUNTIF('Plan MB'!$C58:$BE58,"Behn")+COUNTIF('Plan WIW'!$C58:$AU58,"Behn")+COUNTIF('Plan ET'!$C59:$BP59,"Behn"))</f>
        <v>0</v>
      </c>
      <c r="E55" s="364">
        <f>SUM(COUNTIF('Plan MB'!$C58:$BE58,"Roth")+COUNTIF('Plan WIW'!$C58:$AU58,"Roth")+COUNTIF('Plan ET'!$C59:$BP59,"Roth"))</f>
        <v>0</v>
      </c>
      <c r="F55" s="364">
        <f>SUM(COUNTIF('Plan MB'!$C58:$BE58,"Beugel")+COUNTIF('Plan WIW'!$C58:$AU58,"Beugel")+COUNTIF('Plan ET'!$C59:$BP59,"Beugel"))</f>
        <v>0</v>
      </c>
      <c r="G55" s="364">
        <f>SUM(COUNTIF('Plan MB'!$C58:$BE58,"Christ")+COUNTIF('Plan WIW'!$C58:$AU58,"Christ")+COUNTIF('Plan ET'!$C59:$BP59,"Christ"))</f>
        <v>0</v>
      </c>
      <c r="H55" s="364">
        <f>SUM(COUNTIF('Plan MB'!$C58:$BE58,"Kolev")+COUNTIF('Plan WIW'!$C58:$AU58,"Kolev")+COUNTIF('Plan ET'!$C59:$BP59,"Kolev"))</f>
        <v>0</v>
      </c>
      <c r="I55" s="381">
        <f>SUM(COUNTIF('Plan MB'!$C58:$BE58,"C.Behn")+COUNTIF('Plan WIW'!$C58:$AU58,"C.Behn")+COUNTIF('Plan ET'!$C59:$BP59,"C.Behn"))</f>
        <v>0</v>
      </c>
      <c r="J55" s="364">
        <f>SUM(COUNTIF('Plan MB'!$C58:$BE58,"Dorner-Reisel")+COUNTIF('Plan WIW'!$C58:$AU58,"Dorner-Reisel")+COUNTIF('Plan ET'!$C59:$BP59,"Dorner-Reisel"))</f>
        <v>0</v>
      </c>
      <c r="K55" s="364">
        <f>SUM(COUNTIF('Plan MB'!$C58:$BE58,"Pietzsch")+COUNTIF('Plan WIW'!$C58:$AU58,"Pietzsch")+COUNTIF('Plan ET'!$C59:$BP59,"Pietzsch"))</f>
        <v>0</v>
      </c>
      <c r="L55" s="381">
        <f>SUM(COUNTIF('Plan MB'!$C58:$BE58,"Seul")+COUNTIF('Plan WIW'!$C58:$AU58,"Seul")+COUNTIF('Plan ET'!$C59:$BP59,"Seul"))</f>
        <v>0</v>
      </c>
      <c r="M55" s="364">
        <f>SUM(COUNTIF('Plan MB'!$C58:$BE58,"Raßbach")+COUNTIF('Plan WIW'!$C58:$AU58,"Raßbach")+COUNTIF('Plan ET'!$C59:$BP59,"Raßbach"))</f>
        <v>0</v>
      </c>
      <c r="N55" s="364">
        <f>SUM(COUNTIF('Plan MB'!$C58:$BE58,"Vogel")+COUNTIF('Plan WIW'!$C58:$AU58,"Vogel")+COUNTIF('Plan ET'!$C59:$BP59,"Vogel"))</f>
        <v>0</v>
      </c>
      <c r="O55" s="364">
        <f>SUM(COUNTIF('Plan MB'!$C58:$BE58,"Weidner")+COUNTIF('Plan WIW'!$C58:$AU58,"Weidner")+COUNTIF('Plan ET'!$C59:$BP59,"Weidner"))</f>
        <v>0</v>
      </c>
      <c r="P55" s="364">
        <f>SUM(COUNTIF('Plan MB'!$C58:$BE58,"Schreiber")+COUNTIF('Plan WIW'!$C58:$AU58,"Schreiber")+COUNTIF('Plan ET'!$C59:$BP59,"Schreiber"))</f>
        <v>0</v>
      </c>
      <c r="Q55" s="381">
        <f>SUM(COUNTIF('Plan MB'!$C58:$BE58,"SM9")+COUNTIF('Plan WIW'!$C58:$AU58,"SM9")+COUNTIF('Plan ET'!$C59:$BP59,"SM9"))</f>
        <v>0</v>
      </c>
      <c r="R55" s="364">
        <f>SUM(COUNTIF('Plan MB'!$C58:$BE58,"Löser")+COUNTIF('Plan WIW'!$C58:$AU58,"Löser")+COUNTIF('Plan ET'!$C59:$BP59,"Löser"))</f>
        <v>0</v>
      </c>
      <c r="S55" s="364">
        <f>SUM(COUNTIF('Plan MB'!$C58:$BE58,"Römhild")+COUNTIF('Plan WIW'!$C58:$AU58,"Römhild")+COUNTIF('Plan ET'!$C59:$BD59,"Römhild"))</f>
        <v>0</v>
      </c>
      <c r="T55" s="364">
        <f>SUM(COUNTIF('Plan MB'!$C58:$BE58,"Kny")+COUNTIF('Plan WIW'!$C58:$AU58,"Kny")+COUNTIF('Plan ET'!$C59:$BD59,"Kny"))</f>
        <v>1</v>
      </c>
      <c r="U55" s="364">
        <f>SUM(COUNTIF('Plan MB'!$C58:$BE58,"Schrodt")+COUNTIF('Plan WIW'!$C58:$AU58,"Schrodt")+COUNTIF('Plan ET'!$C59:$BD59,"Schrodt"))</f>
        <v>0</v>
      </c>
      <c r="V55" s="364">
        <f>SUM(COUNTIF('Plan MB'!$C58:$BE58,"Albrecht")+COUNTIF('Plan WIW'!$C58:$AU58,"Albrecht")+COUNTIF('Plan ET'!$C59:$BD59,"Albrecht"))</f>
        <v>0</v>
      </c>
      <c r="W55" s="364">
        <f>SUM(COUNTIF('Plan MB'!$C58:$BE58,"Hornaff")+COUNTIF('Plan WIW'!$C58:$AU58,"Hornaff")+COUNTIF('Plan ET'!$C59:$BD59,"Hornaff"))</f>
        <v>0</v>
      </c>
      <c r="X55" s="364">
        <f>SUM(COUNTIF('Plan MB'!$C58:$BE58,"Wahrenberg")+COUNTIF('Plan WIW'!$C58:$AU58,"Wahrenberg")+COUNTIF('Plan ET'!E59:BD59,"Wahrenberg"))</f>
        <v>0</v>
      </c>
      <c r="Y55" s="364">
        <f>SUM(COUNTIF('Plan MB'!$C58:$BE58,"Orf")+COUNTIF('Plan WIW'!$C58:$AU58,"Orf")+COUNTIF('Plan ET'!F59:BE59,"Orf"))</f>
        <v>0</v>
      </c>
      <c r="Z55" s="324"/>
      <c r="AA55" s="364">
        <f>SUM(COUNTIF('Plan MB'!$C58:$BE58,"Bachmann")+COUNTIF('Plan WIW'!$C58:$AU58,"Bachmann")+COUNTIF('Plan ET'!$E59:$BD59,"Bachmann"))</f>
        <v>0</v>
      </c>
      <c r="AB55" s="364">
        <f>SUM(COUNTIF('Plan MB'!$C58:$BE58,"B.-Schmitt")+COUNTIF('Plan WIW'!$C58:$AU58,"B.-Schmitt")+COUNTIF('Plan ET'!$E59:$BD59,"B.-Schmitt"))</f>
        <v>0</v>
      </c>
      <c r="AC55" s="364">
        <f>SUM(COUNTIF('Plan MB'!$C58:$BE58,"Blancke")+COUNTIF('Plan WIW'!$C58:$AU58,"Blancke")+COUNTIF('Plan ET'!$E59:$BD59,"Blancke"))</f>
        <v>0</v>
      </c>
      <c r="AD55" s="364">
        <f>SUM(COUNTIF('Plan MB'!$C58:$BE58,"Dechant")+COUNTIF('Plan WIW'!$C58:$AU58,"Dechant")+COUNTIF('Plan ET'!$E59:BD59,"Dechant"))</f>
        <v>0</v>
      </c>
      <c r="AE55" s="364">
        <f>SUM(COUNTIF('Plan MB'!$C58:$BE58,"Fischer")+COUNTIF('Plan WIW'!$C58:$AU58,"Fischer")+COUNTIF('Plan ET'!$E59:$BD59,"Fischer"))</f>
        <v>0</v>
      </c>
      <c r="AF55" s="364">
        <f>SUM(COUNTIF('Plan MB'!$C58:$BE58,"Gratz")+COUNTIF('Plan WIW'!$C58:$AU58,"Gratz")+COUNTIF('Plan ET'!$E59:$BD59,"Gratz"))</f>
        <v>0</v>
      </c>
      <c r="AG55" s="364">
        <f>SUM(COUNTIF('Plan MB'!$C58:$BE58,"Grünler")+COUNTIF('Plan WIW'!$C58:$AU58,"Grünler")+COUNTIF('Plan ET'!$E59:$BD59,"Grünler"))</f>
        <v>0</v>
      </c>
      <c r="AH55" s="364">
        <f>SUM(COUNTIF('Plan MB'!$C58:$BE58,"Heinemann")+COUNTIF('Plan WIW'!$C58:$AU58,"Heinemann")+COUNTIF('Plan ET'!$E59:$BD59,"Heinemann"))</f>
        <v>0</v>
      </c>
      <c r="AI55" s="364">
        <f>SUM(COUNTIF('Plan MB'!$C58:$BE58,"Kamprath")+COUNTIF('Plan WIW'!$C58:$AU58,"Kamprath")+COUNTIF('Plan ET'!$E59:$BD59,"Kamprath"))</f>
        <v>0</v>
      </c>
      <c r="AJ55" s="364">
        <f>SUM(COUNTIF('Plan MB'!$C58:$BE58,"Kelber")+COUNTIF('Plan WIW'!$C58:$AU58,"Kelber")+COUNTIF('Plan ET'!$E59:$BD59,"Kelber"))</f>
        <v>0</v>
      </c>
      <c r="AK55" s="364">
        <f>SUM(COUNTIF('Plan MB'!$C58:$BE58,"Michelfeit")+COUNTIF('Plan WIW'!$C58:$AU58,"Michelfeit")+COUNTIF('Plan ET'!$E59:$BD59,"Michelfeit"))</f>
        <v>0</v>
      </c>
      <c r="AL55" s="364">
        <f>SUM(COUNTIF('Plan MB'!$C58:$BE58,"Müller")+COUNTIF('Plan WIW'!$C58:$AU58,"Müller")+COUNTIF('Plan ET'!$E59:$BD59,"Müller"))</f>
        <v>0</v>
      </c>
      <c r="AM55" s="364">
        <f>SUM(COUNTIF('Plan MB'!$C58:$BE58,"Roppel")+COUNTIF('Plan WIW'!$C58:$AU58,"Roppel")+COUNTIF('Plan ET'!$E59:$BD59,"Roppel"))</f>
        <v>0</v>
      </c>
      <c r="AN55" s="364">
        <f>SUM(COUNTIF('Plan MB'!$C58:$BE58,"Rozek")+COUNTIF('Plan WIW'!$C58:$AU58,"Rozek")+COUNTIF('Plan ET'!$E59:$BD59,"Rozek"))</f>
        <v>0</v>
      </c>
      <c r="AO55" s="364">
        <f>SUM(COUNTIF('Plan MB'!$C58:$BE58,"Schäfer")+COUNTIF('Plan WIW'!$C58:$AU58,"Schäfer")+COUNTIF('Plan ET'!$E59:$BD59,"Schäfer"))</f>
        <v>0</v>
      </c>
      <c r="AP55" s="364">
        <f>SUM(COUNTIF('Plan MB'!$C58:$BE58,"Schulz")+COUNTIF('Plan WIW'!$C58:$AU58,"Schulz")+COUNTIF('Plan ET'!$E59:$BD59,"Schulz"))</f>
        <v>0</v>
      </c>
      <c r="AQ55" s="364">
        <f>SUM(COUNTIF('Plan MB'!$C58:$BE58,"Svoboda")+COUNTIF('Plan WIW'!$C58:$AU58,"Svoboda")+COUNTIF('Plan ET'!$E59:$BD59,"Svoboda"))</f>
        <v>0</v>
      </c>
      <c r="AR55" s="364"/>
      <c r="AS55" s="364">
        <f>SUM(COUNTIF('Plan MB'!$C58:$BE58,"Kretzer")+COUNTIF('Plan WIW'!$C58:$AU58,"Kretzer")+COUNTIF('Plan ET'!$E59:$BD59,"Kretzer"))</f>
        <v>0</v>
      </c>
      <c r="AT55" s="364">
        <f>SUM(COUNTIF('Plan MB'!$C58:$BE58,"Mensch-Schäfer")+COUNTIF('Plan WIW'!$C58:$AU58,"Mensch-Schäfer")+COUNTIF('Plan ET'!$E59:$BD59,"Mensch-Schäfer"))</f>
        <v>0</v>
      </c>
      <c r="AU55" s="364">
        <f>SUM(COUNTIF('Plan MB'!$C58:$BE58,"Schmidt")+COUNTIF('Plan WIW'!$C58:$AU58,"Schmidt")+COUNTIF('Plan ET'!$E59:$BD59,"Schmidt"))</f>
        <v>0</v>
      </c>
      <c r="AV55" s="372"/>
      <c r="AW55" s="372"/>
      <c r="AX55" s="372"/>
      <c r="AY55" s="373"/>
      <c r="AZ55" s="373">
        <f>SUM(COUNTIF('Plan MB'!$C58:$BE58,"Brenn")+COUNTIF('Plan WIW'!$C58:$AU58,"Brenn")+COUNTIF('Plan ET'!$E59:$BD59,"Brenn"))</f>
        <v>0</v>
      </c>
      <c r="BA55" s="373">
        <f>SUM(COUNTIF('Plan MB'!$C58:$BE58,"Jakobi")+COUNTIF('Plan WIW'!$C58:$AU58,"Jakobi")+COUNTIF('Plan ET'!$E59:$BD59,"Jakobi"))</f>
        <v>0</v>
      </c>
      <c r="BB55" s="373">
        <f>SUM(COUNTIF('Plan MB'!$C58:$BE58,"Krause")+COUNTIF('Plan WIW'!$C58:$AU58,"Krause")+COUNTIF('Plan ET'!$E59:$BD59,"Krause"))</f>
        <v>0</v>
      </c>
      <c r="BC55" s="373">
        <f>SUM(COUNTIF('Plan MB'!$C58:$BE58,"Margraf")+COUNTIF('Plan WIW'!$C58:$AU58,"Margraf")+COUNTIF('Plan ET'!$E59:$BD59,"Margraf"))</f>
        <v>0</v>
      </c>
      <c r="BD55" s="373">
        <f>SUM(COUNTIF('Plan MB'!$C58:$BE58,"Tischer")+COUNTIF('Plan WIW'!$C58:$AU58,"Tischer")+COUNTIF('Plan ET'!$E59:$BD59,"Tischer"))</f>
        <v>0</v>
      </c>
      <c r="BE55" s="369"/>
      <c r="BF55" s="373">
        <f>SUM(COUNTIF('Plan MB'!$C58:$BE58,"Bagchi")+COUNTIF('Plan WIW'!$C58:$AU58,"Bagchi")+COUNTIF('Plan ET'!$E59:$BD59,"Bagchi"))</f>
        <v>0</v>
      </c>
      <c r="BG55" s="373">
        <f>SUM(COUNTIF('Plan MB'!$C58:$BE58,"Fr.Gratz")+COUNTIF('Plan WIW'!$C58:$AU58,"Fr.Gratz")+COUNTIF('Plan ET'!$E59:$BD59,"Fr.Gratz"))</f>
        <v>0</v>
      </c>
      <c r="BH55" s="373">
        <f>SUM(COUNTIF('Plan MB'!$C58:$BE58,"Fr.Müller")+COUNTIF('Plan WIW'!$C58:$AU58,"Fr.Müller")+COUNTIF('Plan ET'!$E59:$BD59,"Fr.Müller"))</f>
        <v>0</v>
      </c>
      <c r="BI55" s="325"/>
    </row>
    <row r="56" spans="1:61">
      <c r="A56" s="1318"/>
      <c r="B56" s="1317"/>
      <c r="C56" s="364">
        <f>SUM(COUNTIF('Plan MB'!$C59:$BE59,"Braunschweig")+COUNTIF('Plan WIW'!$C59:$AU59,"Braunschweig")+COUNTIF('Plan ET'!$C60:$AX60,"Braunschweig"))</f>
        <v>0</v>
      </c>
      <c r="D56" s="364">
        <f>SUM(COUNTIF('Plan MB'!$C59:$BE59,"Behn")+COUNTIF('Plan WIW'!$C59:$AU59,"Behn")+COUNTIF('Plan ET'!$C60:$BP60,"Behn"))</f>
        <v>0</v>
      </c>
      <c r="E56" s="364">
        <f>SUM(COUNTIF('Plan MB'!$C59:$BE59,"Roth")+COUNTIF('Plan WIW'!$C59:$AU59,"Roth")+COUNTIF('Plan ET'!$C60:$BP60,"Roth"))</f>
        <v>0</v>
      </c>
      <c r="F56" s="364">
        <f>SUM(COUNTIF('Plan MB'!$C59:$BE59,"Beugel")+COUNTIF('Plan WIW'!$C59:$AU59,"Beugel")+COUNTIF('Plan ET'!$C60:$BP60,"Beugel"))</f>
        <v>0</v>
      </c>
      <c r="G56" s="364">
        <f>SUM(COUNTIF('Plan MB'!$C59:$BE59,"Christ")+COUNTIF('Plan WIW'!$C59:$AU59,"Christ")+COUNTIF('Plan ET'!$C60:$BP60,"Christ"))</f>
        <v>0</v>
      </c>
      <c r="H56" s="364">
        <f>SUM(COUNTIF('Plan MB'!$C59:$BE59,"Kolev")+COUNTIF('Plan WIW'!$C59:$AU59,"Kolev")+COUNTIF('Plan ET'!$C60:$BP60,"Kolev"))</f>
        <v>0</v>
      </c>
      <c r="I56" s="381">
        <f>SUM(COUNTIF('Plan MB'!$C59:$BE59,"C.Behn")+COUNTIF('Plan WIW'!$C59:$AU59,"C.Behn")+COUNTIF('Plan ET'!$C60:$BP60,"C.Behn"))</f>
        <v>0</v>
      </c>
      <c r="J56" s="364">
        <f>SUM(COUNTIF('Plan MB'!$C59:$BE59,"Dorner-Reisel")+COUNTIF('Plan WIW'!$C59:$AU59,"Dorner-Reisel")+COUNTIF('Plan ET'!$C60:$BP60,"Dorner-Reisel"))</f>
        <v>0</v>
      </c>
      <c r="K56" s="364">
        <f>SUM(COUNTIF('Plan MB'!$C59:$BE59,"Pietzsch")+COUNTIF('Plan WIW'!$C59:$AU59,"Pietzsch")+COUNTIF('Plan ET'!$C60:$BP60,"Pietzsch"))</f>
        <v>0</v>
      </c>
      <c r="L56" s="381">
        <f>SUM(COUNTIF('Plan MB'!$C59:$BE59,"Seul")+COUNTIF('Plan WIW'!$C59:$AU59,"Seul")+COUNTIF('Plan ET'!$C60:$BP60,"Seul"))</f>
        <v>0</v>
      </c>
      <c r="M56" s="364">
        <f>SUM(COUNTIF('Plan MB'!$C59:$BE59,"Raßbach")+COUNTIF('Plan WIW'!$C59:$AU59,"Raßbach")+COUNTIF('Plan ET'!$C60:$BP60,"Raßbach"))</f>
        <v>0</v>
      </c>
      <c r="N56" s="364">
        <f>SUM(COUNTIF('Plan MB'!$C59:$BE59,"Vogel")+COUNTIF('Plan WIW'!$C59:$AU59,"Vogel")+COUNTIF('Plan ET'!$C60:$BP60,"Vogel"))</f>
        <v>0</v>
      </c>
      <c r="O56" s="364">
        <f>SUM(COUNTIF('Plan MB'!$C59:$BE59,"Weidner")+COUNTIF('Plan WIW'!$C59:$AU59,"Weidner")+COUNTIF('Plan ET'!$C60:$BP60,"Weidner"))</f>
        <v>0</v>
      </c>
      <c r="P56" s="364">
        <f>SUM(COUNTIF('Plan MB'!$C59:$BE59,"Schreiber")+COUNTIF('Plan WIW'!$C59:$AU59,"Schreiber")+COUNTIF('Plan ET'!$C60:$BP60,"Schreiber"))</f>
        <v>0</v>
      </c>
      <c r="Q56" s="381">
        <f>SUM(COUNTIF('Plan MB'!$C59:$BE59,"SM9")+COUNTIF('Plan WIW'!$C59:$AU59,"SM9")+COUNTIF('Plan ET'!$C60:$BP60,"SM9"))</f>
        <v>0</v>
      </c>
      <c r="R56" s="364">
        <f>SUM(COUNTIF('Plan MB'!$C59:$BE59,"Löser")+COUNTIF('Plan WIW'!$C59:$AU59,"Löser")+COUNTIF('Plan ET'!$C60:$BP60,"Löser"))</f>
        <v>0</v>
      </c>
      <c r="S56" s="364">
        <f>SUM(COUNTIF('Plan MB'!$C59:$BE59,"Römhild")+COUNTIF('Plan WIW'!$C59:$AU59,"Römhild")+COUNTIF('Plan ET'!$C60:$BD60,"Römhild"))</f>
        <v>0</v>
      </c>
      <c r="T56" s="364">
        <f>SUM(COUNTIF('Plan MB'!$C59:$BE59,"Kny")+COUNTIF('Plan WIW'!$C59:$AU59,"Kny")+COUNTIF('Plan ET'!$C60:$BD60,"Kny"))</f>
        <v>0</v>
      </c>
      <c r="U56" s="364">
        <f>SUM(COUNTIF('Plan MB'!$C59:$BE59,"Schrodt")+COUNTIF('Plan WIW'!$C59:$AU59,"Schrodt")+COUNTIF('Plan ET'!$C60:$BD60,"Schrodt"))</f>
        <v>0</v>
      </c>
      <c r="V56" s="364">
        <f>SUM(COUNTIF('Plan MB'!$C59:$BE59,"Albrecht")+COUNTIF('Plan WIW'!$C59:$AU59,"Albrecht")+COUNTIF('Plan ET'!$C60:$BD60,"Albrecht"))</f>
        <v>0</v>
      </c>
      <c r="W56" s="364">
        <f>SUM(COUNTIF('Plan MB'!$C59:$BE59,"Hornaff")+COUNTIF('Plan WIW'!$C59:$AU59,"Hornaff")+COUNTIF('Plan ET'!$C60:$BD60,"Hornaff"))</f>
        <v>0</v>
      </c>
      <c r="X56" s="364">
        <f>SUM(COUNTIF('Plan MB'!$C59:$BE59,"Wahrenberg")+COUNTIF('Plan WIW'!$C59:$AU59,"Wahrenberg")+COUNTIF('Plan ET'!E60:BD60,"Wahrenberg"))</f>
        <v>0</v>
      </c>
      <c r="Y56" s="364">
        <f>SUM(COUNTIF('Plan MB'!$C59:$BE59,"Orf")+COUNTIF('Plan WIW'!$C59:$AU59,"Orf")+COUNTIF('Plan ET'!F60:BE60,"Orf"))</f>
        <v>0</v>
      </c>
      <c r="Z56" s="324"/>
      <c r="AA56" s="364">
        <f>SUM(COUNTIF('Plan MB'!$C59:$BE59,"Bachmann")+COUNTIF('Plan WIW'!$C59:$AU59,"Bachmann")+COUNTIF('Plan ET'!$E60:$BD60,"Bachmann"))</f>
        <v>0</v>
      </c>
      <c r="AB56" s="364">
        <f>SUM(COUNTIF('Plan MB'!$C59:$BE59,"B.-Schmitt")+COUNTIF('Plan WIW'!$C59:$AU59,"B.-Schmitt")+COUNTIF('Plan ET'!$E60:$BD60,"B.-Schmitt"))</f>
        <v>0</v>
      </c>
      <c r="AC56" s="364">
        <f>SUM(COUNTIF('Plan MB'!$C59:$BE59,"Blancke")+COUNTIF('Plan WIW'!$C59:$AU59,"Blancke")+COUNTIF('Plan ET'!$E60:$BD60,"Blancke"))</f>
        <v>0</v>
      </c>
      <c r="AD56" s="364">
        <f>SUM(COUNTIF('Plan MB'!$C59:$BE59,"Dechant")+COUNTIF('Plan WIW'!$C59:$AU59,"Dechant")+COUNTIF('Plan ET'!$E60:BD60,"Dechant"))</f>
        <v>0</v>
      </c>
      <c r="AE56" s="364">
        <f>SUM(COUNTIF('Plan MB'!$C59:$BE59,"Fischer")+COUNTIF('Plan WIW'!$C59:$AU59,"Fischer")+COUNTIF('Plan ET'!$E60:$BD60,"Fischer"))</f>
        <v>0</v>
      </c>
      <c r="AF56" s="364">
        <f>SUM(COUNTIF('Plan MB'!$C59:$BE59,"Gratz")+COUNTIF('Plan WIW'!$C59:$AU59,"Gratz")+COUNTIF('Plan ET'!$E60:$BD60,"Gratz"))</f>
        <v>0</v>
      </c>
      <c r="AG56" s="364">
        <f>SUM(COUNTIF('Plan MB'!$C59:$BE59,"Grünler")+COUNTIF('Plan WIW'!$C59:$AU59,"Grünler")+COUNTIF('Plan ET'!$E60:$BD60,"Grünler"))</f>
        <v>0</v>
      </c>
      <c r="AH56" s="364">
        <f>SUM(COUNTIF('Plan MB'!$C59:$BE59,"Heinemann")+COUNTIF('Plan WIW'!$C59:$AU59,"Heinemann")+COUNTIF('Plan ET'!$E60:$BD60,"Heinemann"))</f>
        <v>0</v>
      </c>
      <c r="AI56" s="364">
        <f>SUM(COUNTIF('Plan MB'!$C59:$BE59,"Kamprath")+COUNTIF('Plan WIW'!$C59:$AU59,"Kamprath")+COUNTIF('Plan ET'!$E60:$BD60,"Kamprath"))</f>
        <v>0</v>
      </c>
      <c r="AJ56" s="364">
        <f>SUM(COUNTIF('Plan MB'!$C59:$BE59,"Kelber")+COUNTIF('Plan WIW'!$C59:$AU59,"Kelber")+COUNTIF('Plan ET'!$E60:$BD60,"Kelber"))</f>
        <v>0</v>
      </c>
      <c r="AK56" s="364">
        <f>SUM(COUNTIF('Plan MB'!$C59:$BE59,"Michelfeit")+COUNTIF('Plan WIW'!$C59:$AU59,"Michelfeit")+COUNTIF('Plan ET'!$E60:$BD60,"Michelfeit"))</f>
        <v>0</v>
      </c>
      <c r="AL56" s="364">
        <f>SUM(COUNTIF('Plan MB'!$C59:$BE59,"Müller")+COUNTIF('Plan WIW'!$C59:$AU59,"Müller")+COUNTIF('Plan ET'!$E60:$BD60,"Müller"))</f>
        <v>0</v>
      </c>
      <c r="AM56" s="364">
        <f>SUM(COUNTIF('Plan MB'!$C59:$BE59,"Roppel")+COUNTIF('Plan WIW'!$C59:$AU59,"Roppel")+COUNTIF('Plan ET'!$E60:$BD60,"Roppel"))</f>
        <v>0</v>
      </c>
      <c r="AN56" s="364">
        <f>SUM(COUNTIF('Plan MB'!$C59:$BE59,"Rozek")+COUNTIF('Plan WIW'!$C59:$AU59,"Rozek")+COUNTIF('Plan ET'!$E60:$BD60,"Rozek"))</f>
        <v>0</v>
      </c>
      <c r="AO56" s="364">
        <f>SUM(COUNTIF('Plan MB'!$C59:$BE59,"Schäfer")+COUNTIF('Plan WIW'!$C59:$AU59,"Schäfer")+COUNTIF('Plan ET'!$E60:$BD60,"Schäfer"))</f>
        <v>0</v>
      </c>
      <c r="AP56" s="364">
        <f>SUM(COUNTIF('Plan MB'!$C59:$BE59,"Schulz")+COUNTIF('Plan WIW'!$C59:$AU59,"Schulz")+COUNTIF('Plan ET'!$E60:$BD60,"Schulz"))</f>
        <v>0</v>
      </c>
      <c r="AQ56" s="364">
        <f>SUM(COUNTIF('Plan MB'!$C59:$BE59,"Svoboda")+COUNTIF('Plan WIW'!$C59:$AU59,"Svoboda")+COUNTIF('Plan ET'!$E60:$BD60,"Svoboda"))</f>
        <v>0</v>
      </c>
      <c r="AR56" s="364"/>
      <c r="AS56" s="364">
        <f>SUM(COUNTIF('Plan MB'!$C59:$BE59,"Kretzer")+COUNTIF('Plan WIW'!$C59:$AU59,"Kretzer")+COUNTIF('Plan ET'!$E60:$BD60,"Kretzer"))</f>
        <v>0</v>
      </c>
      <c r="AT56" s="364">
        <f>SUM(COUNTIF('Plan MB'!$C59:$BE59,"Mensch-Schäfer")+COUNTIF('Plan WIW'!$C59:$AU59,"Mensch-Schäfer")+COUNTIF('Plan ET'!$E60:$BD60,"Mensch-Schäfer"))</f>
        <v>0</v>
      </c>
      <c r="AU56" s="364">
        <f>SUM(COUNTIF('Plan MB'!$C59:$BE59,"Schmidt")+COUNTIF('Plan WIW'!$C59:$AU59,"Schmidt")+COUNTIF('Plan ET'!$E60:$BD60,"Schmidt"))</f>
        <v>0</v>
      </c>
      <c r="AV56" s="372"/>
      <c r="AW56" s="372"/>
      <c r="AX56" s="372"/>
      <c r="AY56" s="373"/>
      <c r="AZ56" s="373">
        <f>SUM(COUNTIF('Plan MB'!$C59:$BE59,"Brenn")+COUNTIF('Plan WIW'!$C59:$AU59,"Brenn")+COUNTIF('Plan ET'!$E60:$BD60,"Brenn"))</f>
        <v>0</v>
      </c>
      <c r="BA56" s="373">
        <f>SUM(COUNTIF('Plan MB'!$C59:$BE59,"Jakobi")+COUNTIF('Plan WIW'!$C59:$AU59,"Jakobi")+COUNTIF('Plan ET'!$E60:$BD60,"Jakobi"))</f>
        <v>0</v>
      </c>
      <c r="BB56" s="373">
        <f>SUM(COUNTIF('Plan MB'!$C59:$BE59,"Krause")+COUNTIF('Plan WIW'!$C59:$AU59,"Krause")+COUNTIF('Plan ET'!$E60:$BD60,"Krause"))</f>
        <v>0</v>
      </c>
      <c r="BC56" s="373">
        <f>SUM(COUNTIF('Plan MB'!$C59:$BE59,"Margraf")+COUNTIF('Plan WIW'!$C59:$AU59,"Margraf")+COUNTIF('Plan ET'!$E60:$BD60,"Margraf"))</f>
        <v>0</v>
      </c>
      <c r="BD56" s="373">
        <f>SUM(COUNTIF('Plan MB'!$C59:$BE59,"Tischer")+COUNTIF('Plan WIW'!$C59:$AU59,"Tischer")+COUNTIF('Plan ET'!$E60:$BD60,"Tischer"))</f>
        <v>0</v>
      </c>
      <c r="BE56" s="369"/>
      <c r="BF56" s="373">
        <f>SUM(COUNTIF('Plan MB'!$C59:$BE59,"Bagchi")+COUNTIF('Plan WIW'!$C59:$AU59,"Bagchi")+COUNTIF('Plan ET'!$E60:$BD60,"Bagchi"))</f>
        <v>0</v>
      </c>
      <c r="BG56" s="373">
        <f>SUM(COUNTIF('Plan MB'!$C59:$BE59,"Fr.Gratz")+COUNTIF('Plan WIW'!$C59:$AU59,"Fr.Gratz")+COUNTIF('Plan ET'!$E60:$BD60,"Fr.Gratz"))</f>
        <v>0</v>
      </c>
      <c r="BH56" s="373">
        <f>SUM(COUNTIF('Plan MB'!$C59:$BE59,"Fr.Müller")+COUNTIF('Plan WIW'!$C59:$AU59,"Fr.Müller")+COUNTIF('Plan ET'!$E60:$BD60,"Fr.Müller"))</f>
        <v>0</v>
      </c>
      <c r="BI56" s="325"/>
    </row>
    <row r="57" spans="1:61">
      <c r="A57" s="1318"/>
      <c r="B57" s="1317"/>
      <c r="C57" s="364">
        <f>SUM(COUNTIF('Plan MB'!$C60:$BE60,"Braunschweig")+COUNTIF('Plan WIW'!$C60:$AU60,"Braunschweig")+COUNTIF('Plan ET'!$C61:$AX61,"Braunschweig"))</f>
        <v>0</v>
      </c>
      <c r="D57" s="364">
        <f>SUM(COUNTIF('Plan MB'!$C60:$BE60,"Behn")+COUNTIF('Plan WIW'!$C60:$AU60,"Behn")+COUNTIF('Plan ET'!$C61:$BP61,"Behn"))</f>
        <v>0</v>
      </c>
      <c r="E57" s="364">
        <f>SUM(COUNTIF('Plan MB'!$C60:$BE60,"Roth")+COUNTIF('Plan WIW'!$C60:$AU60,"Roth")+COUNTIF('Plan ET'!$C61:$BP61,"Roth"))</f>
        <v>0</v>
      </c>
      <c r="F57" s="364">
        <f>SUM(COUNTIF('Plan MB'!$C60:$BE60,"Beugel")+COUNTIF('Plan WIW'!$C60:$AU60,"Beugel")+COUNTIF('Plan ET'!$C61:$BP61,"Beugel"))</f>
        <v>0</v>
      </c>
      <c r="G57" s="364">
        <f>SUM(COUNTIF('Plan MB'!$C60:$BE60,"Christ")+COUNTIF('Plan WIW'!$C60:$AU60,"Christ")+COUNTIF('Plan ET'!$C61:$BP61,"Christ"))</f>
        <v>0</v>
      </c>
      <c r="H57" s="364">
        <f>SUM(COUNTIF('Plan MB'!$C60:$BE60,"Kolev")+COUNTIF('Plan WIW'!$C60:$AU60,"Kolev")+COUNTIF('Plan ET'!$C61:$BP61,"Kolev"))</f>
        <v>0</v>
      </c>
      <c r="I57" s="381">
        <f>SUM(COUNTIF('Plan MB'!$C60:$BE60,"C.Behn")+COUNTIF('Plan WIW'!$C60:$AU60,"C.Behn")+COUNTIF('Plan ET'!$C61:$BP61,"C.Behn"))</f>
        <v>0</v>
      </c>
      <c r="J57" s="364">
        <f>SUM(COUNTIF('Plan MB'!$C60:$BE60,"Dorner-Reisel")+COUNTIF('Plan WIW'!$C60:$AU60,"Dorner-Reisel")+COUNTIF('Plan ET'!$C61:$BP61,"Dorner-Reisel"))</f>
        <v>0</v>
      </c>
      <c r="K57" s="364">
        <f>SUM(COUNTIF('Plan MB'!$C60:$BE60,"Pietzsch")+COUNTIF('Plan WIW'!$C60:$AU60,"Pietzsch")+COUNTIF('Plan ET'!$C61:$BP61,"Pietzsch"))</f>
        <v>0</v>
      </c>
      <c r="L57" s="381">
        <f>SUM(COUNTIF('Plan MB'!$C60:$BE60,"Seul")+COUNTIF('Plan WIW'!$C60:$AU60,"Seul")+COUNTIF('Plan ET'!$C61:$BP61,"Seul"))</f>
        <v>0</v>
      </c>
      <c r="M57" s="364">
        <f>SUM(COUNTIF('Plan MB'!$C60:$BE60,"Raßbach")+COUNTIF('Plan WIW'!$C60:$AU60,"Raßbach")+COUNTIF('Plan ET'!$C61:$BP61,"Raßbach"))</f>
        <v>0</v>
      </c>
      <c r="N57" s="364">
        <f>SUM(COUNTIF('Plan MB'!$C60:$BE60,"Vogel")+COUNTIF('Plan WIW'!$C60:$AU60,"Vogel")+COUNTIF('Plan ET'!$C61:$BP61,"Vogel"))</f>
        <v>0</v>
      </c>
      <c r="O57" s="364">
        <f>SUM(COUNTIF('Plan MB'!$C60:$BE60,"Weidner")+COUNTIF('Plan WIW'!$C60:$AU60,"Weidner")+COUNTIF('Plan ET'!$C61:$BP61,"Weidner"))</f>
        <v>0</v>
      </c>
      <c r="P57" s="364">
        <f>SUM(COUNTIF('Plan MB'!$C60:$BE60,"Schreiber")+COUNTIF('Plan WIW'!$C60:$AU60,"Schreiber")+COUNTIF('Plan ET'!$C61:$BP61,"Schreiber"))</f>
        <v>0</v>
      </c>
      <c r="Q57" s="381">
        <f>SUM(COUNTIF('Plan MB'!$C60:$BE60,"SM9")+COUNTIF('Plan WIW'!$C60:$AU60,"SM9")+COUNTIF('Plan ET'!$C61:$BP61,"SM9"))</f>
        <v>0</v>
      </c>
      <c r="R57" s="364">
        <f>SUM(COUNTIF('Plan MB'!$C60:$BE60,"Löser")+COUNTIF('Plan WIW'!$C60:$AU60,"Löser")+COUNTIF('Plan ET'!$C61:$BP61,"Löser"))</f>
        <v>0</v>
      </c>
      <c r="S57" s="364">
        <f>SUM(COUNTIF('Plan MB'!$C60:$BE60,"Römhild")+COUNTIF('Plan WIW'!$C60:$AU60,"Römhild")+COUNTIF('Plan ET'!$C61:$BD61,"Römhild"))</f>
        <v>0</v>
      </c>
      <c r="T57" s="364">
        <f>SUM(COUNTIF('Plan MB'!$C60:$BE60,"Kny")+COUNTIF('Plan WIW'!$C60:$AU60,"Kny")+COUNTIF('Plan ET'!$C61:$BD61,"Kny"))</f>
        <v>0</v>
      </c>
      <c r="U57" s="364">
        <f>SUM(COUNTIF('Plan MB'!$C60:$BE60,"Schrodt")+COUNTIF('Plan WIW'!$C60:$AU60,"Schrodt")+COUNTIF('Plan ET'!$C61:$BD61,"Schrodt"))</f>
        <v>0</v>
      </c>
      <c r="V57" s="364">
        <f>SUM(COUNTIF('Plan MB'!$C60:$BE60,"Albrecht")+COUNTIF('Plan WIW'!$C60:$AU60,"Albrecht")+COUNTIF('Plan ET'!$C61:$BD61,"Albrecht"))</f>
        <v>0</v>
      </c>
      <c r="W57" s="364">
        <f>SUM(COUNTIF('Plan MB'!$C60:$BE60,"Hornaff")+COUNTIF('Plan WIW'!$C60:$AU60,"Hornaff")+COUNTIF('Plan ET'!$C61:$BD61,"Hornaff"))</f>
        <v>0</v>
      </c>
      <c r="X57" s="364">
        <f>SUM(COUNTIF('Plan MB'!$C60:$BE60,"Wahrenberg")+COUNTIF('Plan WIW'!$C60:$AU60,"Wahrenberg")+COUNTIF('Plan ET'!E61:BD61,"Wahrenberg"))</f>
        <v>0</v>
      </c>
      <c r="Y57" s="364">
        <f>SUM(COUNTIF('Plan MB'!$C60:$BE60,"Orf")+COUNTIF('Plan WIW'!$C60:$AU60,"Orf")+COUNTIF('Plan ET'!F61:BE61,"Orf"))</f>
        <v>0</v>
      </c>
      <c r="Z57" s="324"/>
      <c r="AA57" s="364">
        <f>SUM(COUNTIF('Plan MB'!$C60:$BE60,"Bachmann")+COUNTIF('Plan WIW'!$C60:$AU60,"Bachmann")+COUNTIF('Plan ET'!$E61:$BD61,"Bachmann"))</f>
        <v>0</v>
      </c>
      <c r="AB57" s="364">
        <f>SUM(COUNTIF('Plan MB'!$C60:$BE60,"B.-Schmitt")+COUNTIF('Plan WIW'!$C60:$AU60,"B.-Schmitt")+COUNTIF('Plan ET'!$E61:$BD61,"B.-Schmitt"))</f>
        <v>0</v>
      </c>
      <c r="AC57" s="364">
        <f>SUM(COUNTIF('Plan MB'!$C60:$BE60,"Blancke")+COUNTIF('Plan WIW'!$C60:$AU60,"Blancke")+COUNTIF('Plan ET'!$E61:$BD61,"Blancke"))</f>
        <v>0</v>
      </c>
      <c r="AD57" s="364">
        <f>SUM(COUNTIF('Plan MB'!$C60:$BE60,"Dechant")+COUNTIF('Plan WIW'!$C60:$AU60,"Dechant")+COUNTIF('Plan ET'!$E61:BD61,"Dechant"))</f>
        <v>0</v>
      </c>
      <c r="AE57" s="364">
        <f>SUM(COUNTIF('Plan MB'!$C60:$BE60,"Fischer")+COUNTIF('Plan WIW'!$C60:$AU60,"Fischer")+COUNTIF('Plan ET'!$E61:$BD61,"Fischer"))</f>
        <v>0</v>
      </c>
      <c r="AF57" s="364">
        <f>SUM(COUNTIF('Plan MB'!$C60:$BE60,"Gratz")+COUNTIF('Plan WIW'!$C60:$AU60,"Gratz")+COUNTIF('Plan ET'!$E61:$BD61,"Gratz"))</f>
        <v>0</v>
      </c>
      <c r="AG57" s="364">
        <f>SUM(COUNTIF('Plan MB'!$C60:$BE60,"Grünler")+COUNTIF('Plan WIW'!$C60:$AU60,"Grünler")+COUNTIF('Plan ET'!$E61:$BD61,"Grünler"))</f>
        <v>0</v>
      </c>
      <c r="AH57" s="364">
        <f>SUM(COUNTIF('Plan MB'!$C60:$BE60,"Heinemann")+COUNTIF('Plan WIW'!$C60:$AU60,"Heinemann")+COUNTIF('Plan ET'!$E61:$BD61,"Heinemann"))</f>
        <v>0</v>
      </c>
      <c r="AI57" s="364">
        <f>SUM(COUNTIF('Plan MB'!$C60:$BE60,"Kamprath")+COUNTIF('Plan WIW'!$C60:$AU60,"Kamprath")+COUNTIF('Plan ET'!$E61:$BD61,"Kamprath"))</f>
        <v>0</v>
      </c>
      <c r="AJ57" s="364">
        <f>SUM(COUNTIF('Plan MB'!$C60:$BE60,"Kelber")+COUNTIF('Plan WIW'!$C60:$AU60,"Kelber")+COUNTIF('Plan ET'!$E61:$BD61,"Kelber"))</f>
        <v>0</v>
      </c>
      <c r="AK57" s="364">
        <f>SUM(COUNTIF('Plan MB'!$C60:$BE60,"Michelfeit")+COUNTIF('Plan WIW'!$C60:$AU60,"Michelfeit")+COUNTIF('Plan ET'!$E61:$BD61,"Michelfeit"))</f>
        <v>0</v>
      </c>
      <c r="AL57" s="364">
        <f>SUM(COUNTIF('Plan MB'!$C60:$BE60,"Müller")+COUNTIF('Plan WIW'!$C60:$AU60,"Müller")+COUNTIF('Plan ET'!$E61:$BD61,"Müller"))</f>
        <v>0</v>
      </c>
      <c r="AM57" s="364">
        <f>SUM(COUNTIF('Plan MB'!$C60:$BE60,"Roppel")+COUNTIF('Plan WIW'!$C60:$AU60,"Roppel")+COUNTIF('Plan ET'!$E61:$BD61,"Roppel"))</f>
        <v>0</v>
      </c>
      <c r="AN57" s="364">
        <f>SUM(COUNTIF('Plan MB'!$C60:$BE60,"Rozek")+COUNTIF('Plan WIW'!$C60:$AU60,"Rozek")+COUNTIF('Plan ET'!$E61:$BD61,"Rozek"))</f>
        <v>0</v>
      </c>
      <c r="AO57" s="364">
        <f>SUM(COUNTIF('Plan MB'!$C60:$BE60,"Schäfer")+COUNTIF('Plan WIW'!$C60:$AU60,"Schäfer")+COUNTIF('Plan ET'!$E61:$BD61,"Schäfer"))</f>
        <v>0</v>
      </c>
      <c r="AP57" s="364">
        <f>SUM(COUNTIF('Plan MB'!$C60:$BE60,"Schulz")+COUNTIF('Plan WIW'!$C60:$AU60,"Schulz")+COUNTIF('Plan ET'!$E61:$BD61,"Schulz"))</f>
        <v>0</v>
      </c>
      <c r="AQ57" s="364">
        <f>SUM(COUNTIF('Plan MB'!$C60:$BE60,"Svoboda")+COUNTIF('Plan WIW'!$C60:$AU60,"Svoboda")+COUNTIF('Plan ET'!$E61:$BD61,"Svoboda"))</f>
        <v>0</v>
      </c>
      <c r="AR57" s="364"/>
      <c r="AS57" s="364">
        <f>SUM(COUNTIF('Plan MB'!$C60:$BE60,"Kretzer")+COUNTIF('Plan WIW'!$C60:$AU60,"Kretzer")+COUNTIF('Plan ET'!$E61:$BD61,"Kretzer"))</f>
        <v>0</v>
      </c>
      <c r="AT57" s="364">
        <f>SUM(COUNTIF('Plan MB'!$C60:$BE60,"Mensch-Schäfer")+COUNTIF('Plan WIW'!$C60:$AU60,"Mensch-Schäfer")+COUNTIF('Plan ET'!$E61:$BD61,"Mensch-Schäfer"))</f>
        <v>0</v>
      </c>
      <c r="AU57" s="364">
        <f>SUM(COUNTIF('Plan MB'!$C60:$BE60,"Schmidt")+COUNTIF('Plan WIW'!$C60:$AU60,"Schmidt")+COUNTIF('Plan ET'!$E61:$BD61,"Schmidt"))</f>
        <v>0</v>
      </c>
      <c r="AV57" s="372"/>
      <c r="AW57" s="372"/>
      <c r="AX57" s="372"/>
      <c r="AY57" s="373"/>
      <c r="AZ57" s="373">
        <f>SUM(COUNTIF('Plan MB'!$C60:$BE60,"Brenn")+COUNTIF('Plan WIW'!$C60:$AU60,"Brenn")+COUNTIF('Plan ET'!$E61:$BD61,"Brenn"))</f>
        <v>0</v>
      </c>
      <c r="BA57" s="373">
        <f>SUM(COUNTIF('Plan MB'!$C60:$BE60,"Jakobi")+COUNTIF('Plan WIW'!$C60:$AU60,"Jakobi")+COUNTIF('Plan ET'!$E61:$BD61,"Jakobi"))</f>
        <v>0</v>
      </c>
      <c r="BB57" s="373">
        <f>SUM(COUNTIF('Plan MB'!$C60:$BE60,"Krause")+COUNTIF('Plan WIW'!$C60:$AU60,"Krause")+COUNTIF('Plan ET'!$E61:$BD61,"Krause"))</f>
        <v>0</v>
      </c>
      <c r="BC57" s="373">
        <f>SUM(COUNTIF('Plan MB'!$C60:$BE60,"Margraf")+COUNTIF('Plan WIW'!$C60:$AU60,"Margraf")+COUNTIF('Plan ET'!$E61:$BD61,"Margraf"))</f>
        <v>0</v>
      </c>
      <c r="BD57" s="373">
        <f>SUM(COUNTIF('Plan MB'!$C60:$BE60,"Tischer")+COUNTIF('Plan WIW'!$C60:$AU60,"Tischer")+COUNTIF('Plan ET'!$E61:$BD61,"Tischer"))</f>
        <v>0</v>
      </c>
      <c r="BE57" s="369"/>
      <c r="BF57" s="373">
        <f>SUM(COUNTIF('Plan MB'!$C60:$BE60,"Bagchi")+COUNTIF('Plan WIW'!$C60:$AU60,"Bagchi")+COUNTIF('Plan ET'!$E61:$BD61,"Bagchi"))</f>
        <v>0</v>
      </c>
      <c r="BG57" s="373">
        <f>SUM(COUNTIF('Plan MB'!$C60:$BE60,"Fr.Gratz")+COUNTIF('Plan WIW'!$C60:$AU60,"Fr.Gratz")+COUNTIF('Plan ET'!$E61:$BD61,"Fr.Gratz"))</f>
        <v>0</v>
      </c>
      <c r="BH57" s="373">
        <f>SUM(COUNTIF('Plan MB'!$C60:$BE60,"Fr.Müller")+COUNTIF('Plan WIW'!$C60:$AU60,"Fr.Müller")+COUNTIF('Plan ET'!$E61:$BD61,"Fr.Müller"))</f>
        <v>0</v>
      </c>
      <c r="BI57" s="325"/>
    </row>
    <row r="58" spans="1:61">
      <c r="A58" s="1318"/>
      <c r="B58" s="1317" t="s">
        <v>59</v>
      </c>
      <c r="C58" s="364">
        <f>SUM(COUNTIF('Plan MB'!$C61:$BE61,"Braunschweig")+COUNTIF('Plan WIW'!$C61:$AU61,"Braunschweig")+COUNTIF('Plan ET'!$C62:$AX62,"Braunschweig"))</f>
        <v>0</v>
      </c>
      <c r="D58" s="364">
        <f>SUM(COUNTIF('Plan MB'!$C61:$BE61,"Behn")+COUNTIF('Plan WIW'!$C61:$AU61,"Behn")+COUNTIF('Plan ET'!$C62:$BP62,"Behn"))</f>
        <v>0</v>
      </c>
      <c r="E58" s="364">
        <f>SUM(COUNTIF('Plan MB'!$C61:$BE61,"Roth")+COUNTIF('Plan WIW'!$C61:$AU61,"Roth")+COUNTIF('Plan ET'!$C62:$BP62,"Roth"))</f>
        <v>0</v>
      </c>
      <c r="F58" s="364">
        <f>SUM(COUNTIF('Plan MB'!$C61:$BE61,"Beugel")+COUNTIF('Plan WIW'!$C61:$AU61,"Beugel")+COUNTIF('Plan ET'!$C62:$BP62,"Beugel"))</f>
        <v>0</v>
      </c>
      <c r="G58" s="364">
        <f>SUM(COUNTIF('Plan MB'!$C61:$BE61,"Christ")+COUNTIF('Plan WIW'!$C61:$AU61,"Christ")+COUNTIF('Plan ET'!$C62:$BP62,"Christ"))</f>
        <v>0</v>
      </c>
      <c r="H58" s="364">
        <f>SUM(COUNTIF('Plan MB'!$C61:$BE61,"Kolev")+COUNTIF('Plan WIW'!$C61:$AU61,"Kolev")+COUNTIF('Plan ET'!$C62:$BP62,"Kolev"))</f>
        <v>0</v>
      </c>
      <c r="I58" s="381">
        <f>SUM(COUNTIF('Plan MB'!$C61:$BE61,"C.Behn")+COUNTIF('Plan WIW'!$C61:$AU61,"C.Behn")+COUNTIF('Plan ET'!$C62:$BP62,"C.Behn"))</f>
        <v>0</v>
      </c>
      <c r="J58" s="364">
        <f>SUM(COUNTIF('Plan MB'!$C61:$BE61,"Dorner-Reisel")+COUNTIF('Plan WIW'!$C61:$AU61,"Dorner-Reisel")+COUNTIF('Plan ET'!$C62:$BP62,"Dorner-Reisel"))</f>
        <v>0</v>
      </c>
      <c r="K58" s="364">
        <f>SUM(COUNTIF('Plan MB'!$C61:$BE61,"Pietzsch")+COUNTIF('Plan WIW'!$C61:$AU61,"Pietzsch")+COUNTIF('Plan ET'!$C62:$BP62,"Pietzsch"))</f>
        <v>0</v>
      </c>
      <c r="L58" s="381">
        <f>SUM(COUNTIF('Plan MB'!$C61:$BE61,"Seul")+COUNTIF('Plan WIW'!$C61:$AU61,"Seul")+COUNTIF('Plan ET'!$C62:$BP62,"Seul"))</f>
        <v>0</v>
      </c>
      <c r="M58" s="364">
        <f>SUM(COUNTIF('Plan MB'!$C61:$BE61,"Raßbach")+COUNTIF('Plan WIW'!$C61:$AU61,"Raßbach")+COUNTIF('Plan ET'!$C62:$BP62,"Raßbach"))</f>
        <v>0</v>
      </c>
      <c r="N58" s="364">
        <f>SUM(COUNTIF('Plan MB'!$C61:$BE61,"Vogel")+COUNTIF('Plan WIW'!$C61:$AU61,"Vogel")+COUNTIF('Plan ET'!$C62:$BP62,"Vogel"))</f>
        <v>0</v>
      </c>
      <c r="O58" s="364">
        <f>SUM(COUNTIF('Plan MB'!$C61:$BE61,"Weidner")+COUNTIF('Plan WIW'!$C61:$AU61,"Weidner")+COUNTIF('Plan ET'!$C62:$BP62,"Weidner"))</f>
        <v>0</v>
      </c>
      <c r="P58" s="364">
        <f>SUM(COUNTIF('Plan MB'!$C61:$BE61,"Schreiber")+COUNTIF('Plan WIW'!$C61:$AU61,"Schreiber")+COUNTIF('Plan ET'!$C62:$BP62,"Schreiber"))</f>
        <v>0</v>
      </c>
      <c r="Q58" s="381">
        <f>SUM(COUNTIF('Plan MB'!$C61:$BE61,"SM9")+COUNTIF('Plan WIW'!$C61:$AU61,"SM9")+COUNTIF('Plan ET'!$C62:$BP62,"SM9"))</f>
        <v>0</v>
      </c>
      <c r="R58" s="364">
        <f>SUM(COUNTIF('Plan MB'!$C61:$BE61,"Löser")+COUNTIF('Plan WIW'!$C61:$AU61,"Löser")+COUNTIF('Plan ET'!$C62:$BP62,"Löser"))</f>
        <v>0</v>
      </c>
      <c r="S58" s="364">
        <f>SUM(COUNTIF('Plan MB'!$C61:$BE61,"Römhild")+COUNTIF('Plan WIW'!$C61:$AU61,"Römhild")+COUNTIF('Plan ET'!$C62:$BD62,"Römhild"))</f>
        <v>0</v>
      </c>
      <c r="T58" s="364">
        <f>SUM(COUNTIF('Plan MB'!$C61:$BE61,"Kny")+COUNTIF('Plan WIW'!$C61:$AU61,"Kny")+COUNTIF('Plan ET'!$C62:$BD62,"Kny"))</f>
        <v>1</v>
      </c>
      <c r="U58" s="364">
        <f>SUM(COUNTIF('Plan MB'!$C61:$BE61,"Schrodt")+COUNTIF('Plan WIW'!$C61:$AU61,"Schrodt")+COUNTIF('Plan ET'!$C62:$BD62,"Schrodt"))</f>
        <v>0</v>
      </c>
      <c r="V58" s="364">
        <f>SUM(COUNTIF('Plan MB'!$C61:$BE61,"Albrecht")+COUNTIF('Plan WIW'!$C61:$AU61,"Albrecht")+COUNTIF('Plan ET'!$C62:$BD62,"Albrecht"))</f>
        <v>0</v>
      </c>
      <c r="W58" s="364">
        <f>SUM(COUNTIF('Plan MB'!$C61:$BE61,"Hornaff")+COUNTIF('Plan WIW'!$C61:$AU61,"Hornaff")+COUNTIF('Plan ET'!$C62:$BD62,"Hornaff"))</f>
        <v>0</v>
      </c>
      <c r="X58" s="364">
        <f>SUM(COUNTIF('Plan MB'!$C61:$BE61,"Wahrenberg")+COUNTIF('Plan WIW'!$C61:$AU61,"Wahrenberg")+COUNTIF('Plan ET'!E62:BD62,"Wahrenberg"))</f>
        <v>0</v>
      </c>
      <c r="Y58" s="380">
        <f>SUM(COUNTIF('Plan MB'!$C61:$BE61,"Orf")+COUNTIF('Plan WIW'!$C61:$AU61,"Orf")+COUNTIF('Plan ET'!F62:BE62,"Orf"))</f>
        <v>1</v>
      </c>
      <c r="Z58" s="324"/>
      <c r="AA58" s="364">
        <f>SUM(COUNTIF('Plan MB'!$C61:$BE61,"Bachmann")+COUNTIF('Plan WIW'!$C61:$AU61,"Bachmann")+COUNTIF('Plan ET'!$E62:$BD62,"Bachmann"))</f>
        <v>0</v>
      </c>
      <c r="AB58" s="364">
        <f>SUM(COUNTIF('Plan MB'!$C61:$BE61,"B.-Schmitt")+COUNTIF('Plan WIW'!$C61:$AU61,"B.-Schmitt")+COUNTIF('Plan ET'!$E62:$BD62,"B.-Schmitt"))</f>
        <v>0</v>
      </c>
      <c r="AC58" s="364">
        <f>SUM(COUNTIF('Plan MB'!$C61:$BE61,"Blancke")+COUNTIF('Plan WIW'!$C61:$AU61,"Blancke")+COUNTIF('Plan ET'!$E62:$BD62,"Blancke"))</f>
        <v>0</v>
      </c>
      <c r="AD58" s="364">
        <f>SUM(COUNTIF('Plan MB'!$C61:$BE61,"Dechant")+COUNTIF('Plan WIW'!$C61:$AU61,"Dechant")+COUNTIF('Plan ET'!$E62:BD62,"Dechant"))</f>
        <v>0</v>
      </c>
      <c r="AE58" s="364">
        <f>SUM(COUNTIF('Plan MB'!$C61:$BE61,"Fischer")+COUNTIF('Plan WIW'!$C61:$AU61,"Fischer")+COUNTIF('Plan ET'!$E62:$BD62,"Fischer"))</f>
        <v>0</v>
      </c>
      <c r="AF58" s="364">
        <f>SUM(COUNTIF('Plan MB'!$C61:$BE61,"Gratz")+COUNTIF('Plan WIW'!$C61:$AU61,"Gratz")+COUNTIF('Plan ET'!$E62:$BD62,"Gratz"))</f>
        <v>0</v>
      </c>
      <c r="AG58" s="364">
        <f>SUM(COUNTIF('Plan MB'!$C61:$BE61,"Grünler")+COUNTIF('Plan WIW'!$C61:$AU61,"Grünler")+COUNTIF('Plan ET'!$E62:$BD62,"Grünler"))</f>
        <v>0</v>
      </c>
      <c r="AH58" s="364">
        <f>SUM(COUNTIF('Plan MB'!$C61:$BE61,"Heinemann")+COUNTIF('Plan WIW'!$C61:$AU61,"Heinemann")+COUNTIF('Plan ET'!$E62:$BD62,"Heinemann"))</f>
        <v>0</v>
      </c>
      <c r="AI58" s="364">
        <f>SUM(COUNTIF('Plan MB'!$C61:$BE61,"Kamprath")+COUNTIF('Plan WIW'!$C61:$AU61,"Kamprath")+COUNTIF('Plan ET'!$E62:$BD62,"Kamprath"))</f>
        <v>0</v>
      </c>
      <c r="AJ58" s="364">
        <f>SUM(COUNTIF('Plan MB'!$C61:$BE61,"Kelber")+COUNTIF('Plan WIW'!$C61:$AU61,"Kelber")+COUNTIF('Plan ET'!$E62:$BD62,"Kelber"))</f>
        <v>0</v>
      </c>
      <c r="AK58" s="364">
        <f>SUM(COUNTIF('Plan MB'!$C61:$BE61,"Michelfeit")+COUNTIF('Plan WIW'!$C61:$AU61,"Michelfeit")+COUNTIF('Plan ET'!$E62:$BD62,"Michelfeit"))</f>
        <v>0</v>
      </c>
      <c r="AL58" s="364">
        <f>SUM(COUNTIF('Plan MB'!$C61:$BE61,"Müller")+COUNTIF('Plan WIW'!$C61:$AU61,"Müller")+COUNTIF('Plan ET'!$E62:$BD62,"Müller"))</f>
        <v>0</v>
      </c>
      <c r="AM58" s="364">
        <f>SUM(COUNTIF('Plan MB'!$C61:$BE61,"Roppel")+COUNTIF('Plan WIW'!$C61:$AU61,"Roppel")+COUNTIF('Plan ET'!$E62:$BD62,"Roppel"))</f>
        <v>0</v>
      </c>
      <c r="AN58" s="364">
        <f>SUM(COUNTIF('Plan MB'!$C61:$BE61,"Rozek")+COUNTIF('Plan WIW'!$C61:$AU61,"Rozek")+COUNTIF('Plan ET'!$E62:$BD62,"Rozek"))</f>
        <v>0</v>
      </c>
      <c r="AO58" s="364">
        <f>SUM(COUNTIF('Plan MB'!$C61:$BE61,"Schäfer")+COUNTIF('Plan WIW'!$C61:$AU61,"Schäfer")+COUNTIF('Plan ET'!$E62:$BD62,"Schäfer"))</f>
        <v>0</v>
      </c>
      <c r="AP58" s="364">
        <f>SUM(COUNTIF('Plan MB'!$C61:$BE61,"Schulz")+COUNTIF('Plan WIW'!$C61:$AU61,"Schulz")+COUNTIF('Plan ET'!$E62:$BD62,"Schulz"))</f>
        <v>0</v>
      </c>
      <c r="AQ58" s="364">
        <f>SUM(COUNTIF('Plan MB'!$C61:$BE61,"Svoboda")+COUNTIF('Plan WIW'!$C61:$AU61,"Svoboda")+COUNTIF('Plan ET'!$E62:$BD62,"Svoboda"))</f>
        <v>0</v>
      </c>
      <c r="AR58" s="364"/>
      <c r="AS58" s="364">
        <f>SUM(COUNTIF('Plan MB'!$C61:$BE61,"Kretzer")+COUNTIF('Plan WIW'!$C61:$AU61,"Kretzer")+COUNTIF('Plan ET'!$E62:$BD62,"Kretzer"))</f>
        <v>0</v>
      </c>
      <c r="AT58" s="364">
        <f>SUM(COUNTIF('Plan MB'!$C61:$BE61,"Mensch-Schäfer")+COUNTIF('Plan WIW'!$C61:$AU61,"Mensch-Schäfer")+COUNTIF('Plan ET'!$E62:$BD62,"Mensch-Schäfer"))</f>
        <v>0</v>
      </c>
      <c r="AU58" s="364">
        <f>SUM(COUNTIF('Plan MB'!$C61:$BE61,"Schmidt")+COUNTIF('Plan WIW'!$C61:$AU61,"Schmidt")+COUNTIF('Plan ET'!$E62:$BD62,"Schmidt"))</f>
        <v>0</v>
      </c>
      <c r="AV58" s="372"/>
      <c r="AW58" s="372"/>
      <c r="AX58" s="372"/>
      <c r="AY58" s="373"/>
      <c r="AZ58" s="373">
        <f>SUM(COUNTIF('Plan MB'!$C61:$BE61,"Brenn")+COUNTIF('Plan WIW'!$C61:$AU61,"Brenn")+COUNTIF('Plan ET'!$E62:$BD62,"Brenn"))</f>
        <v>0</v>
      </c>
      <c r="BA58" s="373">
        <f>SUM(COUNTIF('Plan MB'!$C61:$BE61,"Jakobi")+COUNTIF('Plan WIW'!$C61:$AU61,"Jakobi")+COUNTIF('Plan ET'!$E62:$BD62,"Jakobi"))</f>
        <v>0</v>
      </c>
      <c r="BB58" s="373">
        <f>SUM(COUNTIF('Plan MB'!$C61:$BE61,"Krause")+COUNTIF('Plan WIW'!$C61:$AU61,"Krause")+COUNTIF('Plan ET'!$E62:$BD62,"Krause"))</f>
        <v>0</v>
      </c>
      <c r="BC58" s="373">
        <f>SUM(COUNTIF('Plan MB'!$C61:$BE61,"Margraf")+COUNTIF('Plan WIW'!$C61:$AU61,"Margraf")+COUNTIF('Plan ET'!$E62:$BD62,"Margraf"))</f>
        <v>0</v>
      </c>
      <c r="BD58" s="373">
        <f>SUM(COUNTIF('Plan MB'!$C61:$BE61,"Tischer")+COUNTIF('Plan WIW'!$C61:$AU61,"Tischer")+COUNTIF('Plan ET'!$E62:$BD62,"Tischer"))</f>
        <v>0</v>
      </c>
      <c r="BE58" s="369"/>
      <c r="BF58" s="373">
        <f>SUM(COUNTIF('Plan MB'!$C61:$BE61,"Bagchi")+COUNTIF('Plan WIW'!$C61:$AU61,"Bagchi")+COUNTIF('Plan ET'!$E62:$BD62,"Bagchi"))</f>
        <v>0</v>
      </c>
      <c r="BG58" s="373">
        <f>SUM(COUNTIF('Plan MB'!$C61:$BE61,"Fr.Gratz")+COUNTIF('Plan WIW'!$C61:$AU61,"Fr.Gratz")+COUNTIF('Plan ET'!$E62:$BD62,"Fr.Gratz"))</f>
        <v>0</v>
      </c>
      <c r="BH58" s="373">
        <f>SUM(COUNTIF('Plan MB'!$C61:$BE61,"Fr.Müller")+COUNTIF('Plan WIW'!$C61:$AU61,"Fr.Müller")+COUNTIF('Plan ET'!$E62:$BD62,"Fr.Müller"))</f>
        <v>0</v>
      </c>
      <c r="BI58" s="325"/>
    </row>
    <row r="59" spans="1:61" s="215" customFormat="1">
      <c r="A59" s="1318"/>
      <c r="B59" s="1317"/>
      <c r="C59" s="364">
        <f>SUM(COUNTIF('Plan MB'!$C62:$BE62,"Braunschweig")+COUNTIF('Plan WIW'!$C62:$AU62,"Braunschweig")+COUNTIF('Plan ET'!$C63:$AX63,"Braunschweig"))</f>
        <v>0</v>
      </c>
      <c r="D59" s="364">
        <f>SUM(COUNTIF('Plan MB'!$C62:$BE62,"Behn")+COUNTIF('Plan WIW'!$C62:$AU62,"Behn")+COUNTIF('Plan ET'!$C63:$BP63,"Behn"))</f>
        <v>0</v>
      </c>
      <c r="E59" s="364">
        <f>SUM(COUNTIF('Plan MB'!$C62:$BE62,"Roth")+COUNTIF('Plan WIW'!$C62:$AU62,"Roth")+COUNTIF('Plan ET'!$C63:$BP63,"Roth"))</f>
        <v>0</v>
      </c>
      <c r="F59" s="364">
        <f>SUM(COUNTIF('Plan MB'!$C62:$BE62,"Beugel")+COUNTIF('Plan WIW'!$C62:$AU62,"Beugel")+COUNTIF('Plan ET'!$C63:$BP63,"Beugel"))</f>
        <v>0</v>
      </c>
      <c r="G59" s="364">
        <f>SUM(COUNTIF('Plan MB'!$C62:$BE62,"Christ")+COUNTIF('Plan WIW'!$C62:$AU62,"Christ")+COUNTIF('Plan ET'!$C63:$BP63,"Christ"))</f>
        <v>0</v>
      </c>
      <c r="H59" s="364">
        <f>SUM(COUNTIF('Plan MB'!$C62:$BE62,"Kolev")+COUNTIF('Plan WIW'!$C62:$AU62,"Kolev")+COUNTIF('Plan ET'!$C63:$BP63,"Kolev"))</f>
        <v>0</v>
      </c>
      <c r="I59" s="381">
        <f>SUM(COUNTIF('Plan MB'!$C62:$BE62,"C.Behn")+COUNTIF('Plan WIW'!$C62:$AU62,"C.Behn")+COUNTIF('Plan ET'!$C63:$BP63,"C.Behn"))</f>
        <v>0</v>
      </c>
      <c r="J59" s="364">
        <f>SUM(COUNTIF('Plan MB'!$C62:$BE62,"Dorner-Reisel")+COUNTIF('Plan WIW'!$C62:$AU62,"Dorner-Reisel")+COUNTIF('Plan ET'!$C63:$BP63,"Dorner-Reisel"))</f>
        <v>0</v>
      </c>
      <c r="K59" s="364">
        <f>SUM(COUNTIF('Plan MB'!$C62:$BE62,"Pietzsch")+COUNTIF('Plan WIW'!$C62:$AU62,"Pietzsch")+COUNTIF('Plan ET'!$C63:$BP63,"Pietzsch"))</f>
        <v>0</v>
      </c>
      <c r="L59" s="381">
        <f>SUM(COUNTIF('Plan MB'!$C62:$BE62,"Seul")+COUNTIF('Plan WIW'!$C62:$AU62,"Seul")+COUNTIF('Plan ET'!$C63:$BP63,"Seul"))</f>
        <v>0</v>
      </c>
      <c r="M59" s="364">
        <f>SUM(COUNTIF('Plan MB'!$C62:$BE62,"Raßbach")+COUNTIF('Plan WIW'!$C62:$AU62,"Raßbach")+COUNTIF('Plan ET'!$C63:$BP63,"Raßbach"))</f>
        <v>0</v>
      </c>
      <c r="N59" s="364">
        <f>SUM(COUNTIF('Plan MB'!$C62:$BE62,"Vogel")+COUNTIF('Plan WIW'!$C62:$AU62,"Vogel")+COUNTIF('Plan ET'!$C63:$BP63,"Vogel"))</f>
        <v>0</v>
      </c>
      <c r="O59" s="364">
        <f>SUM(COUNTIF('Plan MB'!$C62:$BE62,"Weidner")+COUNTIF('Plan WIW'!$C62:$AU62,"Weidner")+COUNTIF('Plan ET'!$C63:$BP63,"Weidner"))</f>
        <v>0</v>
      </c>
      <c r="P59" s="364">
        <f>SUM(COUNTIF('Plan MB'!$C62:$BE62,"Schreiber")+COUNTIF('Plan WIW'!$C62:$AU62,"Schreiber")+COUNTIF('Plan ET'!$C63:$BP63,"Schreiber"))</f>
        <v>0</v>
      </c>
      <c r="Q59" s="381">
        <f>SUM(COUNTIF('Plan MB'!$C62:$BE62,"SM9")+COUNTIF('Plan WIW'!$C62:$AU62,"SM9")+COUNTIF('Plan ET'!$C63:$BP63,"SM9"))</f>
        <v>0</v>
      </c>
      <c r="R59" s="364">
        <f>SUM(COUNTIF('Plan MB'!$C62:$BE62,"Löser")+COUNTIF('Plan WIW'!$C62:$AU62,"Löser")+COUNTIF('Plan ET'!$C63:$BP63,"Löser"))</f>
        <v>0</v>
      </c>
      <c r="S59" s="364">
        <f>SUM(COUNTIF('Plan MB'!$C62:$BE62,"Römhild")+COUNTIF('Plan WIW'!$C62:$AU62,"Römhild")+COUNTIF('Plan ET'!$C63:$BD63,"Römhild"))</f>
        <v>0</v>
      </c>
      <c r="T59" s="364">
        <f>SUM(COUNTIF('Plan MB'!$C62:$BE62,"Kny")+COUNTIF('Plan WIW'!$C62:$AU62,"Kny")+COUNTIF('Plan ET'!$C63:$BD63,"Kny"))</f>
        <v>0</v>
      </c>
      <c r="U59" s="364">
        <f>SUM(COUNTIF('Plan MB'!$C62:$BE62,"Schrodt")+COUNTIF('Plan WIW'!$C62:$AU62,"Schrodt")+COUNTIF('Plan ET'!$C63:$BD63,"Schrodt"))</f>
        <v>0</v>
      </c>
      <c r="V59" s="364">
        <f>SUM(COUNTIF('Plan MB'!$C62:$BE62,"Albrecht")+COUNTIF('Plan WIW'!$C62:$AU62,"Albrecht")+COUNTIF('Plan ET'!$C63:$BD63,"Albrecht"))</f>
        <v>0</v>
      </c>
      <c r="W59" s="364">
        <f>SUM(COUNTIF('Plan MB'!$C62:$BE62,"Hornaff")+COUNTIF('Plan WIW'!$C62:$AU62,"Hornaff")+COUNTIF('Plan ET'!$C63:$BD63,"Hornaff"))</f>
        <v>0</v>
      </c>
      <c r="X59" s="364">
        <f>SUM(COUNTIF('Plan MB'!$C62:$BE62,"Wahrenberg")+COUNTIF('Plan WIW'!$C62:$AU62,"Wahrenberg")+COUNTIF('Plan ET'!E63:BD63,"Wahrenberg"))</f>
        <v>0</v>
      </c>
      <c r="Y59" s="380">
        <f>SUM(COUNTIF('Plan MB'!$C62:$BE62,"Orf")+COUNTIF('Plan WIW'!$C62:$AU62,"Orf")+COUNTIF('Plan ET'!F63:BE63,"Orf"))</f>
        <v>1</v>
      </c>
      <c r="Z59" s="324"/>
      <c r="AA59" s="364">
        <f>SUM(COUNTIF('Plan MB'!$C62:$BE62,"Bachmann")+COUNTIF('Plan WIW'!$C62:$AU62,"Bachmann")+COUNTIF('Plan ET'!$E63:$BD63,"Bachmann"))</f>
        <v>0</v>
      </c>
      <c r="AB59" s="364">
        <f>SUM(COUNTIF('Plan MB'!$C62:$BE62,"B.-Schmitt")+COUNTIF('Plan WIW'!$C62:$AU62,"B.-Schmitt")+COUNTIF('Plan ET'!$E63:$BD63,"B.-Schmitt"))</f>
        <v>0</v>
      </c>
      <c r="AC59" s="364">
        <f>SUM(COUNTIF('Plan MB'!$C62:$BE62,"Blancke")+COUNTIF('Plan WIW'!$C62:$AU62,"Blancke")+COUNTIF('Plan ET'!$E63:$BD63,"Blancke"))</f>
        <v>0</v>
      </c>
      <c r="AD59" s="364">
        <f>SUM(COUNTIF('Plan MB'!$C62:$BE62,"Dechant")+COUNTIF('Plan WIW'!$C62:$AU62,"Dechant")+COUNTIF('Plan ET'!$E63:BD63,"Dechant"))</f>
        <v>0</v>
      </c>
      <c r="AE59" s="364">
        <f>SUM(COUNTIF('Plan MB'!$C62:$BE62,"Fischer")+COUNTIF('Plan WIW'!$C62:$AU62,"Fischer")+COUNTIF('Plan ET'!$E63:$BD63,"Fischer"))</f>
        <v>0</v>
      </c>
      <c r="AF59" s="364">
        <f>SUM(COUNTIF('Plan MB'!$C62:$BE62,"Gratz")+COUNTIF('Plan WIW'!$C62:$AU62,"Gratz")+COUNTIF('Plan ET'!$E63:$BD63,"Gratz"))</f>
        <v>0</v>
      </c>
      <c r="AG59" s="364">
        <f>SUM(COUNTIF('Plan MB'!$C62:$BE62,"Grünler")+COUNTIF('Plan WIW'!$C62:$AU62,"Grünler")+COUNTIF('Plan ET'!$E63:$BD63,"Grünler"))</f>
        <v>0</v>
      </c>
      <c r="AH59" s="364">
        <f>SUM(COUNTIF('Plan MB'!$C62:$BE62,"Heinemann")+COUNTIF('Plan WIW'!$C62:$AU62,"Heinemann")+COUNTIF('Plan ET'!$E63:$BD63,"Heinemann"))</f>
        <v>0</v>
      </c>
      <c r="AI59" s="364">
        <f>SUM(COUNTIF('Plan MB'!$C62:$BE62,"Kamprath")+COUNTIF('Plan WIW'!$C62:$AU62,"Kamprath")+COUNTIF('Plan ET'!$E63:$BD63,"Kamprath"))</f>
        <v>0</v>
      </c>
      <c r="AJ59" s="364">
        <f>SUM(COUNTIF('Plan MB'!$C62:$BE62,"Kelber")+COUNTIF('Plan WIW'!$C62:$AU62,"Kelber")+COUNTIF('Plan ET'!$E63:$BD63,"Kelber"))</f>
        <v>0</v>
      </c>
      <c r="AK59" s="364">
        <f>SUM(COUNTIF('Plan MB'!$C62:$BE62,"Michelfeit")+COUNTIF('Plan WIW'!$C62:$AU62,"Michelfeit")+COUNTIF('Plan ET'!$E63:$BD63,"Michelfeit"))</f>
        <v>0</v>
      </c>
      <c r="AL59" s="364">
        <f>SUM(COUNTIF('Plan MB'!$C62:$BE62,"Müller")+COUNTIF('Plan WIW'!$C62:$AU62,"Müller")+COUNTIF('Plan ET'!$E63:$BD63,"Müller"))</f>
        <v>0</v>
      </c>
      <c r="AM59" s="364">
        <f>SUM(COUNTIF('Plan MB'!$C62:$BE62,"Roppel")+COUNTIF('Plan WIW'!$C62:$AU62,"Roppel")+COUNTIF('Plan ET'!$E63:$BD63,"Roppel"))</f>
        <v>0</v>
      </c>
      <c r="AN59" s="364">
        <f>SUM(COUNTIF('Plan MB'!$C62:$BE62,"Rozek")+COUNTIF('Plan WIW'!$C62:$AU62,"Rozek")+COUNTIF('Plan ET'!$E63:$BD63,"Rozek"))</f>
        <v>0</v>
      </c>
      <c r="AO59" s="364">
        <f>SUM(COUNTIF('Plan MB'!$C62:$BE62,"Schäfer")+COUNTIF('Plan WIW'!$C62:$AU62,"Schäfer")+COUNTIF('Plan ET'!$E63:$BD63,"Schäfer"))</f>
        <v>0</v>
      </c>
      <c r="AP59" s="364">
        <f>SUM(COUNTIF('Plan MB'!$C62:$BE62,"Schulz")+COUNTIF('Plan WIW'!$C62:$AU62,"Schulz")+COUNTIF('Plan ET'!$E63:$BD63,"Schulz"))</f>
        <v>0</v>
      </c>
      <c r="AQ59" s="364">
        <f>SUM(COUNTIF('Plan MB'!$C62:$BE62,"Svoboda")+COUNTIF('Plan WIW'!$C62:$AU62,"Svoboda")+COUNTIF('Plan ET'!$E63:$BD63,"Svoboda"))</f>
        <v>0</v>
      </c>
      <c r="AR59" s="364"/>
      <c r="AS59" s="364">
        <f>SUM(COUNTIF('Plan MB'!$C62:$BE62,"Kretzer")+COUNTIF('Plan WIW'!$C62:$AU62,"Kretzer")+COUNTIF('Plan ET'!$E63:$BD63,"Kretzer"))</f>
        <v>0</v>
      </c>
      <c r="AT59" s="364">
        <f>SUM(COUNTIF('Plan MB'!$C62:$BE62,"Mensch-Schäfer")+COUNTIF('Plan WIW'!$C62:$AU62,"Mensch-Schäfer")+COUNTIF('Plan ET'!$E63:$BD63,"Mensch-Schäfer"))</f>
        <v>0</v>
      </c>
      <c r="AU59" s="364">
        <f>SUM(COUNTIF('Plan MB'!$C62:$BE62,"Schmidt")+COUNTIF('Plan WIW'!$C62:$AU62,"Schmidt")+COUNTIF('Plan ET'!$E63:$BD63,"Schmidt"))</f>
        <v>0</v>
      </c>
      <c r="AV59" s="372"/>
      <c r="AW59" s="372"/>
      <c r="AX59" s="372"/>
      <c r="AY59" s="373"/>
      <c r="AZ59" s="373">
        <f>SUM(COUNTIF('Plan MB'!$C62:$BE62,"Brenn")+COUNTIF('Plan WIW'!$C62:$AU62,"Brenn")+COUNTIF('Plan ET'!$E63:$BD63,"Brenn"))</f>
        <v>0</v>
      </c>
      <c r="BA59" s="373">
        <f>SUM(COUNTIF('Plan MB'!$C62:$BE62,"Jakobi")+COUNTIF('Plan WIW'!$C62:$AU62,"Jakobi")+COUNTIF('Plan ET'!$E63:$BD63,"Jakobi"))</f>
        <v>0</v>
      </c>
      <c r="BB59" s="373">
        <f>SUM(COUNTIF('Plan MB'!$C62:$BE62,"Krause")+COUNTIF('Plan WIW'!$C62:$AU62,"Krause")+COUNTIF('Plan ET'!$E63:$BD63,"Krause"))</f>
        <v>0</v>
      </c>
      <c r="BC59" s="373">
        <f>SUM(COUNTIF('Plan MB'!$C62:$BE62,"Margraf")+COUNTIF('Plan WIW'!$C62:$AU62,"Margraf")+COUNTIF('Plan ET'!$E63:$BD63,"Margraf"))</f>
        <v>0</v>
      </c>
      <c r="BD59" s="373">
        <f>SUM(COUNTIF('Plan MB'!$C62:$BE62,"Tischer")+COUNTIF('Plan WIW'!$C62:$AU62,"Tischer")+COUNTIF('Plan ET'!$E63:$BD63,"Tischer"))</f>
        <v>0</v>
      </c>
      <c r="BE59" s="369"/>
      <c r="BF59" s="373">
        <f>SUM(COUNTIF('Plan MB'!$C62:$BE62,"Bagchi")+COUNTIF('Plan WIW'!$C62:$AU62,"Bagchi")+COUNTIF('Plan ET'!$E63:$BD63,"Bagchi"))</f>
        <v>0</v>
      </c>
      <c r="BG59" s="373">
        <f>SUM(COUNTIF('Plan MB'!$C62:$BE62,"Fr.Gratz")+COUNTIF('Plan WIW'!$C62:$AU62,"Fr.Gratz")+COUNTIF('Plan ET'!$E63:$BD63,"Fr.Gratz"))</f>
        <v>0</v>
      </c>
      <c r="BH59" s="373">
        <f>SUM(COUNTIF('Plan MB'!$C62:$BE62,"Fr.Müller")+COUNTIF('Plan WIW'!$C62:$AU62,"Fr.Müller")+COUNTIF('Plan ET'!$E63:$BD63,"Fr.Müller"))</f>
        <v>0</v>
      </c>
      <c r="BI59" s="325"/>
    </row>
    <row r="60" spans="1:61">
      <c r="A60" s="1318"/>
      <c r="B60" s="1317"/>
      <c r="C60" s="364">
        <f>SUM(COUNTIF('Plan MB'!$C63:$BE63,"Braunschweig")+COUNTIF('Plan WIW'!$C63:$AU63,"Braunschweig")+COUNTIF('Plan ET'!$C64:$AX64,"Braunschweig"))</f>
        <v>0</v>
      </c>
      <c r="D60" s="364">
        <f>SUM(COUNTIF('Plan MB'!$C63:$BE63,"Behn")+COUNTIF('Plan WIW'!$C63:$AU63,"Behn")+COUNTIF('Plan ET'!$C64:$BP64,"Behn"))</f>
        <v>0</v>
      </c>
      <c r="E60" s="364">
        <f>SUM(COUNTIF('Plan MB'!$C63:$BE63,"Roth")+COUNTIF('Plan WIW'!$C63:$AU63,"Roth")+COUNTIF('Plan ET'!$C64:$BP64,"Roth"))</f>
        <v>0</v>
      </c>
      <c r="F60" s="364">
        <f>SUM(COUNTIF('Plan MB'!$C63:$BE63,"Beugel")+COUNTIF('Plan WIW'!$C63:$AU63,"Beugel")+COUNTIF('Plan ET'!$C64:$BP64,"Beugel"))</f>
        <v>0</v>
      </c>
      <c r="G60" s="364">
        <f>SUM(COUNTIF('Plan MB'!$C63:$BE63,"Christ")+COUNTIF('Plan WIW'!$C63:$AU63,"Christ")+COUNTIF('Plan ET'!$C64:$BP64,"Christ"))</f>
        <v>0</v>
      </c>
      <c r="H60" s="364">
        <f>SUM(COUNTIF('Plan MB'!$C63:$BE63,"Kolev")+COUNTIF('Plan WIW'!$C63:$AU63,"Kolev")+COUNTIF('Plan ET'!$C64:$BP64,"Kolev"))</f>
        <v>0</v>
      </c>
      <c r="I60" s="381">
        <f>SUM(COUNTIF('Plan MB'!$C63:$BE63,"C.Behn")+COUNTIF('Plan WIW'!$C63:$AU63,"C.Behn")+COUNTIF('Plan ET'!$C64:$BP64,"C.Behn"))</f>
        <v>0</v>
      </c>
      <c r="J60" s="364">
        <f>SUM(COUNTIF('Plan MB'!$C63:$BE63,"Dorner-Reisel")+COUNTIF('Plan WIW'!$C63:$AU63,"Dorner-Reisel")+COUNTIF('Plan ET'!$C64:$BP64,"Dorner-Reisel"))</f>
        <v>0</v>
      </c>
      <c r="K60" s="364">
        <f>SUM(COUNTIF('Plan MB'!$C63:$BE63,"Pietzsch")+COUNTIF('Plan WIW'!$C63:$AU63,"Pietzsch")+COUNTIF('Plan ET'!$C64:$BP64,"Pietzsch"))</f>
        <v>0</v>
      </c>
      <c r="L60" s="381">
        <f>SUM(COUNTIF('Plan MB'!$C63:$BE63,"Seul")+COUNTIF('Plan WIW'!$C63:$AU63,"Seul")+COUNTIF('Plan ET'!$C64:$BP64,"Seul"))</f>
        <v>0</v>
      </c>
      <c r="M60" s="364">
        <f>SUM(COUNTIF('Plan MB'!$C63:$BE63,"Raßbach")+COUNTIF('Plan WIW'!$C63:$AU63,"Raßbach")+COUNTIF('Plan ET'!$C64:$BP64,"Raßbach"))</f>
        <v>0</v>
      </c>
      <c r="N60" s="364">
        <f>SUM(COUNTIF('Plan MB'!$C63:$BE63,"Vogel")+COUNTIF('Plan WIW'!$C63:$AU63,"Vogel")+COUNTIF('Plan ET'!$C64:$BP64,"Vogel"))</f>
        <v>0</v>
      </c>
      <c r="O60" s="364">
        <f>SUM(COUNTIF('Plan MB'!$C63:$BE63,"Weidner")+COUNTIF('Plan WIW'!$C63:$AU63,"Weidner")+COUNTIF('Plan ET'!$C64:$BP64,"Weidner"))</f>
        <v>0</v>
      </c>
      <c r="P60" s="364">
        <f>SUM(COUNTIF('Plan MB'!$C63:$BE63,"Schreiber")+COUNTIF('Plan WIW'!$C63:$AU63,"Schreiber")+COUNTIF('Plan ET'!$C64:$BP64,"Schreiber"))</f>
        <v>0</v>
      </c>
      <c r="Q60" s="381">
        <f>SUM(COUNTIF('Plan MB'!$C63:$BE63,"SM9")+COUNTIF('Plan WIW'!$C63:$AU63,"SM9")+COUNTIF('Plan ET'!$C64:$BP64,"SM9"))</f>
        <v>0</v>
      </c>
      <c r="R60" s="364">
        <f>SUM(COUNTIF('Plan MB'!$C63:$BE63,"Löser")+COUNTIF('Plan WIW'!$C63:$AU63,"Löser")+COUNTIF('Plan ET'!$C64:$BP64,"Löser"))</f>
        <v>0</v>
      </c>
      <c r="S60" s="364">
        <f>SUM(COUNTIF('Plan MB'!$C63:$BE63,"Römhild")+COUNTIF('Plan WIW'!$C63:$AU63,"Römhild")+COUNTIF('Plan ET'!$C64:$BD64,"Römhild"))</f>
        <v>0</v>
      </c>
      <c r="T60" s="364">
        <f>SUM(COUNTIF('Plan MB'!$C63:$BE63,"Kny")+COUNTIF('Plan WIW'!$C63:$AU63,"Kny")+COUNTIF('Plan ET'!$C64:$BD64,"Kny"))</f>
        <v>0</v>
      </c>
      <c r="U60" s="364">
        <f>SUM(COUNTIF('Plan MB'!$C63:$BE63,"Schrodt")+COUNTIF('Plan WIW'!$C63:$AU63,"Schrodt")+COUNTIF('Plan ET'!$C64:$BD64,"Schrodt"))</f>
        <v>0</v>
      </c>
      <c r="V60" s="364">
        <f>SUM(COUNTIF('Plan MB'!$C63:$BE63,"Albrecht")+COUNTIF('Plan WIW'!$C63:$AU63,"Albrecht")+COUNTIF('Plan ET'!$C64:$BD64,"Albrecht"))</f>
        <v>0</v>
      </c>
      <c r="W60" s="364">
        <f>SUM(COUNTIF('Plan MB'!$C63:$BE63,"Hornaff")+COUNTIF('Plan WIW'!$C63:$AU63,"Hornaff")+COUNTIF('Plan ET'!$C64:$BD64,"Hornaff"))</f>
        <v>0</v>
      </c>
      <c r="X60" s="364">
        <f>SUM(COUNTIF('Plan MB'!$C63:$BE63,"Wahrenberg")+COUNTIF('Plan WIW'!$C63:$AU63,"Wahrenberg")+COUNTIF('Plan ET'!E64:BD64,"Wahrenberg"))</f>
        <v>0</v>
      </c>
      <c r="Y60" s="364">
        <f>SUM(COUNTIF('Plan MB'!$C63:$BE63,"Orf")+COUNTIF('Plan WIW'!$C63:$AU63,"Orf")+COUNTIF('Plan ET'!F64:BE64,"Orf"))</f>
        <v>0</v>
      </c>
      <c r="Z60" s="324"/>
      <c r="AA60" s="364">
        <f>SUM(COUNTIF('Plan MB'!$C63:$BE63,"Bachmann")+COUNTIF('Plan WIW'!$C63:$AU63,"Bachmann")+COUNTIF('Plan ET'!$E64:$BD64,"Bachmann"))</f>
        <v>0</v>
      </c>
      <c r="AB60" s="364">
        <f>SUM(COUNTIF('Plan MB'!$C63:$BE63,"B.-Schmitt")+COUNTIF('Plan WIW'!$C63:$AU63,"B.-Schmitt")+COUNTIF('Plan ET'!$E64:$BD64,"B.-Schmitt"))</f>
        <v>0</v>
      </c>
      <c r="AC60" s="364">
        <f>SUM(COUNTIF('Plan MB'!$C63:$BE63,"Blancke")+COUNTIF('Plan WIW'!$C63:$AU63,"Blancke")+COUNTIF('Plan ET'!$E64:$BD64,"Blancke"))</f>
        <v>0</v>
      </c>
      <c r="AD60" s="364">
        <f>SUM(COUNTIF('Plan MB'!$C63:$BE63,"Dechant")+COUNTIF('Plan WIW'!$C63:$AU63,"Dechant")+COUNTIF('Plan ET'!$E64:BD64,"Dechant"))</f>
        <v>0</v>
      </c>
      <c r="AE60" s="364">
        <f>SUM(COUNTIF('Plan MB'!$C63:$BE63,"Fischer")+COUNTIF('Plan WIW'!$C63:$AU63,"Fischer")+COUNTIF('Plan ET'!$E64:$BD64,"Fischer"))</f>
        <v>0</v>
      </c>
      <c r="AF60" s="364">
        <f>SUM(COUNTIF('Plan MB'!$C63:$BE63,"Gratz")+COUNTIF('Plan WIW'!$C63:$AU63,"Gratz")+COUNTIF('Plan ET'!$E64:$BD64,"Gratz"))</f>
        <v>0</v>
      </c>
      <c r="AG60" s="364">
        <f>SUM(COUNTIF('Plan MB'!$C63:$BE63,"Grünler")+COUNTIF('Plan WIW'!$C63:$AU63,"Grünler")+COUNTIF('Plan ET'!$E64:$BD64,"Grünler"))</f>
        <v>0</v>
      </c>
      <c r="AH60" s="364">
        <f>SUM(COUNTIF('Plan MB'!$C63:$BE63,"Heinemann")+COUNTIF('Plan WIW'!$C63:$AU63,"Heinemann")+COUNTIF('Plan ET'!$E64:$BD64,"Heinemann"))</f>
        <v>0</v>
      </c>
      <c r="AI60" s="364">
        <f>SUM(COUNTIF('Plan MB'!$C63:$BE63,"Kamprath")+COUNTIF('Plan WIW'!$C63:$AU63,"Kamprath")+COUNTIF('Plan ET'!$E64:$BD64,"Kamprath"))</f>
        <v>0</v>
      </c>
      <c r="AJ60" s="364">
        <f>SUM(COUNTIF('Plan MB'!$C63:$BE63,"Kelber")+COUNTIF('Plan WIW'!$C63:$AU63,"Kelber")+COUNTIF('Plan ET'!$E64:$BD64,"Kelber"))</f>
        <v>0</v>
      </c>
      <c r="AK60" s="364">
        <f>SUM(COUNTIF('Plan MB'!$C63:$BE63,"Michelfeit")+COUNTIF('Plan WIW'!$C63:$AU63,"Michelfeit")+COUNTIF('Plan ET'!$E64:$BD64,"Michelfeit"))</f>
        <v>0</v>
      </c>
      <c r="AL60" s="364">
        <f>SUM(COUNTIF('Plan MB'!$C63:$BE63,"Müller")+COUNTIF('Plan WIW'!$C63:$AU63,"Müller")+COUNTIF('Plan ET'!$E64:$BD64,"Müller"))</f>
        <v>0</v>
      </c>
      <c r="AM60" s="364">
        <f>SUM(COUNTIF('Plan MB'!$C63:$BE63,"Roppel")+COUNTIF('Plan WIW'!$C63:$AU63,"Roppel")+COUNTIF('Plan ET'!$E64:$BD64,"Roppel"))</f>
        <v>0</v>
      </c>
      <c r="AN60" s="364">
        <f>SUM(COUNTIF('Plan MB'!$C63:$BE63,"Rozek")+COUNTIF('Plan WIW'!$C63:$AU63,"Rozek")+COUNTIF('Plan ET'!$E64:$BD64,"Rozek"))</f>
        <v>0</v>
      </c>
      <c r="AO60" s="364">
        <f>SUM(COUNTIF('Plan MB'!$C63:$BE63,"Schäfer")+COUNTIF('Plan WIW'!$C63:$AU63,"Schäfer")+COUNTIF('Plan ET'!$E64:$BD64,"Schäfer"))</f>
        <v>0</v>
      </c>
      <c r="AP60" s="364">
        <f>SUM(COUNTIF('Plan MB'!$C63:$BE63,"Schulz")+COUNTIF('Plan WIW'!$C63:$AU63,"Schulz")+COUNTIF('Plan ET'!$E64:$BD64,"Schulz"))</f>
        <v>0</v>
      </c>
      <c r="AQ60" s="364">
        <f>SUM(COUNTIF('Plan MB'!$C63:$BE63,"Svoboda")+COUNTIF('Plan WIW'!$C63:$AU63,"Svoboda")+COUNTIF('Plan ET'!$E64:$BD64,"Svoboda"))</f>
        <v>0</v>
      </c>
      <c r="AR60" s="364"/>
      <c r="AS60" s="364">
        <f>SUM(COUNTIF('Plan MB'!$C63:$BE63,"Kretzer")+COUNTIF('Plan WIW'!$C63:$AU63,"Kretzer")+COUNTIF('Plan ET'!$E64:$BD64,"Kretzer"))</f>
        <v>0</v>
      </c>
      <c r="AT60" s="364">
        <f>SUM(COUNTIF('Plan MB'!$C63:$BE63,"Mensch-Schäfer")+COUNTIF('Plan WIW'!$C63:$AU63,"Mensch-Schäfer")+COUNTIF('Plan ET'!$E64:$BD64,"Mensch-Schäfer"))</f>
        <v>0</v>
      </c>
      <c r="AU60" s="364">
        <f>SUM(COUNTIF('Plan MB'!$C63:$BE63,"Schmidt")+COUNTIF('Plan WIW'!$C63:$AU63,"Schmidt")+COUNTIF('Plan ET'!$E64:$BD64,"Schmidt"))</f>
        <v>0</v>
      </c>
      <c r="AV60" s="372"/>
      <c r="AW60" s="372"/>
      <c r="AX60" s="372"/>
      <c r="AY60" s="373"/>
      <c r="AZ60" s="373">
        <f>SUM(COUNTIF('Plan MB'!$C63:$BE63,"Brenn")+COUNTIF('Plan WIW'!$C63:$AU63,"Brenn")+COUNTIF('Plan ET'!$E64:$BD64,"Brenn"))</f>
        <v>0</v>
      </c>
      <c r="BA60" s="373">
        <f>SUM(COUNTIF('Plan MB'!$C63:$BE63,"Jakobi")+COUNTIF('Plan WIW'!$C63:$AU63,"Jakobi")+COUNTIF('Plan ET'!$E64:$BD64,"Jakobi"))</f>
        <v>0</v>
      </c>
      <c r="BB60" s="373">
        <f>SUM(COUNTIF('Plan MB'!$C63:$BE63,"Krause")+COUNTIF('Plan WIW'!$C63:$AU63,"Krause")+COUNTIF('Plan ET'!$E64:$BD64,"Krause"))</f>
        <v>0</v>
      </c>
      <c r="BC60" s="373">
        <f>SUM(COUNTIF('Plan MB'!$C63:$BE63,"Margraf")+COUNTIF('Plan WIW'!$C63:$AU63,"Margraf")+COUNTIF('Plan ET'!$E64:$BD64,"Margraf"))</f>
        <v>0</v>
      </c>
      <c r="BD60" s="373">
        <f>SUM(COUNTIF('Plan MB'!$C63:$BE63,"Tischer")+COUNTIF('Plan WIW'!$C63:$AU63,"Tischer")+COUNTIF('Plan ET'!$E64:$BD64,"Tischer"))</f>
        <v>0</v>
      </c>
      <c r="BE60" s="369"/>
      <c r="BF60" s="373">
        <f>SUM(COUNTIF('Plan MB'!$C63:$BE63,"Bagchi")+COUNTIF('Plan WIW'!$C63:$AU63,"Bagchi")+COUNTIF('Plan ET'!$E64:$BD64,"Bagchi"))</f>
        <v>0</v>
      </c>
      <c r="BG60" s="373">
        <f>SUM(COUNTIF('Plan MB'!$C63:$BE63,"Fr.Gratz")+COUNTIF('Plan WIW'!$C63:$AU63,"Fr.Gratz")+COUNTIF('Plan ET'!$E64:$BD64,"Fr.Gratz"))</f>
        <v>0</v>
      </c>
      <c r="BH60" s="373">
        <f>SUM(COUNTIF('Plan MB'!$C63:$BE63,"Fr.Müller")+COUNTIF('Plan WIW'!$C63:$AU63,"Fr.Müller")+COUNTIF('Plan ET'!$E64:$BD64,"Fr.Müller"))</f>
        <v>0</v>
      </c>
      <c r="BI60" s="325"/>
    </row>
    <row r="61" spans="1:61">
      <c r="A61" s="1318"/>
      <c r="B61" s="1317"/>
      <c r="C61" s="364">
        <f>SUM(COUNTIF('Plan MB'!$C64:$BE64,"Braunschweig")+COUNTIF('Plan WIW'!$C64:$AU64,"Braunschweig")+COUNTIF('Plan ET'!$C65:$AX65,"Braunschweig"))</f>
        <v>0</v>
      </c>
      <c r="D61" s="364">
        <f>SUM(COUNTIF('Plan MB'!$C64:$BE64,"Behn")+COUNTIF('Plan WIW'!$C64:$AU64,"Behn")+COUNTIF('Plan ET'!$C65:$BP65,"Behn"))</f>
        <v>0</v>
      </c>
      <c r="E61" s="364">
        <f>SUM(COUNTIF('Plan MB'!$C64:$BE64,"Roth")+COUNTIF('Plan WIW'!$C64:$AU64,"Roth")+COUNTIF('Plan ET'!$C65:$BP65,"Roth"))</f>
        <v>0</v>
      </c>
      <c r="F61" s="364">
        <f>SUM(COUNTIF('Plan MB'!$C64:$BE64,"Beugel")+COUNTIF('Plan WIW'!$C64:$AU64,"Beugel")+COUNTIF('Plan ET'!$C65:$BP65,"Beugel"))</f>
        <v>0</v>
      </c>
      <c r="G61" s="364">
        <f>SUM(COUNTIF('Plan MB'!$C64:$BE64,"Christ")+COUNTIF('Plan WIW'!$C64:$AU64,"Christ")+COUNTIF('Plan ET'!$C65:$BP65,"Christ"))</f>
        <v>0</v>
      </c>
      <c r="H61" s="364">
        <f>SUM(COUNTIF('Plan MB'!$C64:$BE64,"Kolev")+COUNTIF('Plan WIW'!$C64:$AU64,"Kolev")+COUNTIF('Plan ET'!$C65:$BP65,"Kolev"))</f>
        <v>0</v>
      </c>
      <c r="I61" s="381">
        <f>SUM(COUNTIF('Plan MB'!$C64:$BE64,"C.Behn")+COUNTIF('Plan WIW'!$C64:$AU64,"C.Behn")+COUNTIF('Plan ET'!$C65:$BP65,"C.Behn"))</f>
        <v>0</v>
      </c>
      <c r="J61" s="364">
        <f>SUM(COUNTIF('Plan MB'!$C64:$BE64,"Dorner-Reisel")+COUNTIF('Plan WIW'!$C64:$AU64,"Dorner-Reisel")+COUNTIF('Plan ET'!$C65:$BP65,"Dorner-Reisel"))</f>
        <v>0</v>
      </c>
      <c r="K61" s="364">
        <f>SUM(COUNTIF('Plan MB'!$C64:$BE64,"Pietzsch")+COUNTIF('Plan WIW'!$C64:$AU64,"Pietzsch")+COUNTIF('Plan ET'!$C65:$BP65,"Pietzsch"))</f>
        <v>0</v>
      </c>
      <c r="L61" s="381">
        <f>SUM(COUNTIF('Plan MB'!$C64:$BE64,"Seul")+COUNTIF('Plan WIW'!$C64:$AU64,"Seul")+COUNTIF('Plan ET'!$C65:$BP65,"Seul"))</f>
        <v>0</v>
      </c>
      <c r="M61" s="364">
        <f>SUM(COUNTIF('Plan MB'!$C64:$BE64,"Raßbach")+COUNTIF('Plan WIW'!$C64:$AU64,"Raßbach")+COUNTIF('Plan ET'!$C65:$BP65,"Raßbach"))</f>
        <v>0</v>
      </c>
      <c r="N61" s="364">
        <f>SUM(COUNTIF('Plan MB'!$C64:$BE64,"Vogel")+COUNTIF('Plan WIW'!$C64:$AU64,"Vogel")+COUNTIF('Plan ET'!$C65:$BP65,"Vogel"))</f>
        <v>0</v>
      </c>
      <c r="O61" s="364">
        <f>SUM(COUNTIF('Plan MB'!$C64:$BE64,"Weidner")+COUNTIF('Plan WIW'!$C64:$AU64,"Weidner")+COUNTIF('Plan ET'!$C65:$BP65,"Weidner"))</f>
        <v>0</v>
      </c>
      <c r="P61" s="364">
        <f>SUM(COUNTIF('Plan MB'!$C64:$BE64,"Schreiber")+COUNTIF('Plan WIW'!$C64:$AU64,"Schreiber")+COUNTIF('Plan ET'!$C65:$BP65,"Schreiber"))</f>
        <v>0</v>
      </c>
      <c r="Q61" s="381">
        <f>SUM(COUNTIF('Plan MB'!$C64:$BE64,"SM9")+COUNTIF('Plan WIW'!$C64:$AU64,"SM9")+COUNTIF('Plan ET'!$C65:$BP65,"SM9"))</f>
        <v>0</v>
      </c>
      <c r="R61" s="364">
        <f>SUM(COUNTIF('Plan MB'!$C64:$BE64,"Löser")+COUNTIF('Plan WIW'!$C64:$AU64,"Löser")+COUNTIF('Plan ET'!$C65:$BP65,"Löser"))</f>
        <v>0</v>
      </c>
      <c r="S61" s="364">
        <f>SUM(COUNTIF('Plan MB'!$C64:$BE64,"Römhild")+COUNTIF('Plan WIW'!$C64:$AU64,"Römhild")+COUNTIF('Plan ET'!$C65:$BD65,"Römhild"))</f>
        <v>0</v>
      </c>
      <c r="T61" s="364">
        <f>SUM(COUNTIF('Plan MB'!$C64:$BE64,"Kny")+COUNTIF('Plan WIW'!$C64:$AU64,"Kny")+COUNTIF('Plan ET'!$C65:$BD65,"Kny"))</f>
        <v>0</v>
      </c>
      <c r="U61" s="364">
        <f>SUM(COUNTIF('Plan MB'!$C64:$BE64,"Schrodt")+COUNTIF('Plan WIW'!$C64:$AU64,"Schrodt")+COUNTIF('Plan ET'!$C65:$BD65,"Schrodt"))</f>
        <v>0</v>
      </c>
      <c r="V61" s="364">
        <f>SUM(COUNTIF('Plan MB'!$C64:$BE64,"Albrecht")+COUNTIF('Plan WIW'!$C64:$AU64,"Albrecht")+COUNTIF('Plan ET'!$C65:$BD65,"Albrecht"))</f>
        <v>0</v>
      </c>
      <c r="W61" s="364">
        <f>SUM(COUNTIF('Plan MB'!$C64:$BE64,"Hornaff")+COUNTIF('Plan WIW'!$C64:$AU64,"Hornaff")+COUNTIF('Plan ET'!$C65:$BD65,"Hornaff"))</f>
        <v>0</v>
      </c>
      <c r="X61" s="364">
        <f>SUM(COUNTIF('Plan MB'!$C64:$BE64,"Wahrenberg")+COUNTIF('Plan WIW'!$C64:$AU64,"Wahrenberg")+COUNTIF('Plan ET'!E65:BD65,"Wahrenberg"))</f>
        <v>0</v>
      </c>
      <c r="Y61" s="364">
        <f>SUM(COUNTIF('Plan MB'!$C64:$BE64,"Orf")+COUNTIF('Plan WIW'!$C64:$AU64,"Orf")+COUNTIF('Plan ET'!F65:BE65,"Orf"))</f>
        <v>0</v>
      </c>
      <c r="Z61" s="324"/>
      <c r="AA61" s="364">
        <f>SUM(COUNTIF('Plan MB'!$C64:$BE64,"Bachmann")+COUNTIF('Plan WIW'!$C64:$AU64,"Bachmann")+COUNTIF('Plan ET'!$E65:$BD65,"Bachmann"))</f>
        <v>0</v>
      </c>
      <c r="AB61" s="364">
        <f>SUM(COUNTIF('Plan MB'!$C64:$BE64,"B.-Schmitt")+COUNTIF('Plan WIW'!$C64:$AU64,"B.-Schmitt")+COUNTIF('Plan ET'!$E65:$BD65,"B.-Schmitt"))</f>
        <v>0</v>
      </c>
      <c r="AC61" s="364">
        <f>SUM(COUNTIF('Plan MB'!$C64:$BE64,"Blancke")+COUNTIF('Plan WIW'!$C64:$AU64,"Blancke")+COUNTIF('Plan ET'!$E65:$BD65,"Blancke"))</f>
        <v>0</v>
      </c>
      <c r="AD61" s="364">
        <f>SUM(COUNTIF('Plan MB'!$C64:$BE64,"Dechant")+COUNTIF('Plan WIW'!$C64:$AU64,"Dechant")+COUNTIF('Plan ET'!$E65:BD65,"Dechant"))</f>
        <v>0</v>
      </c>
      <c r="AE61" s="364">
        <f>SUM(COUNTIF('Plan MB'!$C64:$BE64,"Fischer")+COUNTIF('Plan WIW'!$C64:$AU64,"Fischer")+COUNTIF('Plan ET'!$E65:$BD65,"Fischer"))</f>
        <v>0</v>
      </c>
      <c r="AF61" s="364">
        <f>SUM(COUNTIF('Plan MB'!$C64:$BE64,"Gratz")+COUNTIF('Plan WIW'!$C64:$AU64,"Gratz")+COUNTIF('Plan ET'!$E65:$BD65,"Gratz"))</f>
        <v>0</v>
      </c>
      <c r="AG61" s="364">
        <f>SUM(COUNTIF('Plan MB'!$C64:$BE64,"Grünler")+COUNTIF('Plan WIW'!$C64:$AU64,"Grünler")+COUNTIF('Plan ET'!$E65:$BD65,"Grünler"))</f>
        <v>0</v>
      </c>
      <c r="AH61" s="364">
        <f>SUM(COUNTIF('Plan MB'!$C64:$BE64,"Heinemann")+COUNTIF('Plan WIW'!$C64:$AU64,"Heinemann")+COUNTIF('Plan ET'!$E65:$BD65,"Heinemann"))</f>
        <v>0</v>
      </c>
      <c r="AI61" s="364">
        <f>SUM(COUNTIF('Plan MB'!$C64:$BE64,"Kamprath")+COUNTIF('Plan WIW'!$C64:$AU64,"Kamprath")+COUNTIF('Plan ET'!$E65:$BD65,"Kamprath"))</f>
        <v>0</v>
      </c>
      <c r="AJ61" s="364">
        <f>SUM(COUNTIF('Plan MB'!$C64:$BE64,"Kelber")+COUNTIF('Plan WIW'!$C64:$AU64,"Kelber")+COUNTIF('Plan ET'!$E65:$BD65,"Kelber"))</f>
        <v>0</v>
      </c>
      <c r="AK61" s="364">
        <f>SUM(COUNTIF('Plan MB'!$C64:$BE64,"Michelfeit")+COUNTIF('Plan WIW'!$C64:$AU64,"Michelfeit")+COUNTIF('Plan ET'!$E65:$BD65,"Michelfeit"))</f>
        <v>0</v>
      </c>
      <c r="AL61" s="364">
        <f>SUM(COUNTIF('Plan MB'!$C64:$BE64,"Müller")+COUNTIF('Plan WIW'!$C64:$AU64,"Müller")+COUNTIF('Plan ET'!$E65:$BD65,"Müller"))</f>
        <v>0</v>
      </c>
      <c r="AM61" s="364">
        <f>SUM(COUNTIF('Plan MB'!$C64:$BE64,"Roppel")+COUNTIF('Plan WIW'!$C64:$AU64,"Roppel")+COUNTIF('Plan ET'!$E65:$BD65,"Roppel"))</f>
        <v>0</v>
      </c>
      <c r="AN61" s="364">
        <f>SUM(COUNTIF('Plan MB'!$C64:$BE64,"Rozek")+COUNTIF('Plan WIW'!$C64:$AU64,"Rozek")+COUNTIF('Plan ET'!$E65:$BD65,"Rozek"))</f>
        <v>0</v>
      </c>
      <c r="AO61" s="364">
        <f>SUM(COUNTIF('Plan MB'!$C64:$BE64,"Schäfer")+COUNTIF('Plan WIW'!$C64:$AU64,"Schäfer")+COUNTIF('Plan ET'!$E65:$BD65,"Schäfer"))</f>
        <v>0</v>
      </c>
      <c r="AP61" s="364">
        <f>SUM(COUNTIF('Plan MB'!$C64:$BE64,"Schulz")+COUNTIF('Plan WIW'!$C64:$AU64,"Schulz")+COUNTIF('Plan ET'!$E65:$BD65,"Schulz"))</f>
        <v>0</v>
      </c>
      <c r="AQ61" s="364">
        <f>SUM(COUNTIF('Plan MB'!$C64:$BE64,"Svoboda")+COUNTIF('Plan WIW'!$C64:$AU64,"Svoboda")+COUNTIF('Plan ET'!$E65:$BD65,"Svoboda"))</f>
        <v>0</v>
      </c>
      <c r="AR61" s="364"/>
      <c r="AS61" s="364">
        <f>SUM(COUNTIF('Plan MB'!$C64:$BE64,"Kretzer")+COUNTIF('Plan WIW'!$C64:$AU64,"Kretzer")+COUNTIF('Plan ET'!$E65:$BD65,"Kretzer"))</f>
        <v>0</v>
      </c>
      <c r="AT61" s="364">
        <f>SUM(COUNTIF('Plan MB'!$C64:$BE64,"Mensch-Schäfer")+COUNTIF('Plan WIW'!$C64:$AU64,"Mensch-Schäfer")+COUNTIF('Plan ET'!$E65:$BD65,"Mensch-Schäfer"))</f>
        <v>0</v>
      </c>
      <c r="AU61" s="364">
        <f>SUM(COUNTIF('Plan MB'!$C64:$BE64,"Schmidt")+COUNTIF('Plan WIW'!$C64:$AU64,"Schmidt")+COUNTIF('Plan ET'!$E65:$BD65,"Schmidt"))</f>
        <v>0</v>
      </c>
      <c r="AV61" s="372"/>
      <c r="AW61" s="372"/>
      <c r="AX61" s="372"/>
      <c r="AY61" s="373"/>
      <c r="AZ61" s="373">
        <f>SUM(COUNTIF('Plan MB'!$C64:$BE64,"Brenn")+COUNTIF('Plan WIW'!$C64:$AU64,"Brenn")+COUNTIF('Plan ET'!$E65:$BD65,"Brenn"))</f>
        <v>0</v>
      </c>
      <c r="BA61" s="373">
        <f>SUM(COUNTIF('Plan MB'!$C64:$BE64,"Jakobi")+COUNTIF('Plan WIW'!$C64:$AU64,"Jakobi")+COUNTIF('Plan ET'!$E65:$BD65,"Jakobi"))</f>
        <v>0</v>
      </c>
      <c r="BB61" s="373">
        <f>SUM(COUNTIF('Plan MB'!$C64:$BE64,"Krause")+COUNTIF('Plan WIW'!$C64:$AU64,"Krause")+COUNTIF('Plan ET'!$E65:$BD65,"Krause"))</f>
        <v>0</v>
      </c>
      <c r="BC61" s="373">
        <f>SUM(COUNTIF('Plan MB'!$C64:$BE64,"Margraf")+COUNTIF('Plan WIW'!$C64:$AU64,"Margraf")+COUNTIF('Plan ET'!$E65:$BD65,"Margraf"))</f>
        <v>0</v>
      </c>
      <c r="BD61" s="373">
        <f>SUM(COUNTIF('Plan MB'!$C64:$BE64,"Tischer")+COUNTIF('Plan WIW'!$C64:$AU64,"Tischer")+COUNTIF('Plan ET'!$E65:$BD65,"Tischer"))</f>
        <v>0</v>
      </c>
      <c r="BE61" s="369"/>
      <c r="BF61" s="373">
        <f>SUM(COUNTIF('Plan MB'!$C64:$BE64,"Bagchi")+COUNTIF('Plan WIW'!$C64:$AU64,"Bagchi")+COUNTIF('Plan ET'!$E65:$BD65,"Bagchi"))</f>
        <v>0</v>
      </c>
      <c r="BG61" s="373">
        <f>SUM(COUNTIF('Plan MB'!$C64:$BE64,"Fr.Gratz")+COUNTIF('Plan WIW'!$C64:$AU64,"Fr.Gratz")+COUNTIF('Plan ET'!$E65:$BD65,"Fr.Gratz"))</f>
        <v>0</v>
      </c>
      <c r="BH61" s="373">
        <f>SUM(COUNTIF('Plan MB'!$C64:$BE64,"Fr.Müller")+COUNTIF('Plan WIW'!$C64:$AU64,"Fr.Müller")+COUNTIF('Plan ET'!$E65:$BD65,"Fr.Müller"))</f>
        <v>0</v>
      </c>
      <c r="BI61" s="325"/>
    </row>
    <row r="62" spans="1:61">
      <c r="A62" s="1318"/>
      <c r="B62" s="1317"/>
      <c r="C62" s="364">
        <f>SUM(COUNTIF('Plan MB'!$C65:$BE65,"Braunschweig")+COUNTIF('Plan WIW'!$C65:$AU65,"Braunschweig")+COUNTIF('Plan ET'!$C66:$AX66,"Braunschweig"))</f>
        <v>0</v>
      </c>
      <c r="D62" s="364">
        <f>SUM(COUNTIF('Plan MB'!$C65:$BE65,"Behn")+COUNTIF('Plan WIW'!$C65:$AU65,"Behn")+COUNTIF('Plan ET'!$C66:$BP66,"Behn"))</f>
        <v>0</v>
      </c>
      <c r="E62" s="364">
        <f>SUM(COUNTIF('Plan MB'!$C65:$BE65,"Roth")+COUNTIF('Plan WIW'!$C65:$AU65,"Roth")+COUNTIF('Plan ET'!$C66:$BP66,"Roth"))</f>
        <v>0</v>
      </c>
      <c r="F62" s="364">
        <f>SUM(COUNTIF('Plan MB'!$C65:$BE65,"Beugel")+COUNTIF('Plan WIW'!$C65:$AU65,"Beugel")+COUNTIF('Plan ET'!$C66:$BP66,"Beugel"))</f>
        <v>0</v>
      </c>
      <c r="G62" s="364">
        <f>SUM(COUNTIF('Plan MB'!$C65:$BE65,"Christ")+COUNTIF('Plan WIW'!$C65:$AU65,"Christ")+COUNTIF('Plan ET'!$C66:$BP66,"Christ"))</f>
        <v>0</v>
      </c>
      <c r="H62" s="364">
        <f>SUM(COUNTIF('Plan MB'!$C65:$BE65,"Kolev")+COUNTIF('Plan WIW'!$C65:$AU65,"Kolev")+COUNTIF('Plan ET'!$C66:$BP66,"Kolev"))</f>
        <v>0</v>
      </c>
      <c r="I62" s="381">
        <f>SUM(COUNTIF('Plan MB'!$C65:$BE65,"C.Behn")+COUNTIF('Plan WIW'!$C65:$AU65,"C.Behn")+COUNTIF('Plan ET'!$C66:$BP66,"C.Behn"))</f>
        <v>0</v>
      </c>
      <c r="J62" s="364">
        <f>SUM(COUNTIF('Plan MB'!$C65:$BE65,"Dorner-Reisel")+COUNTIF('Plan WIW'!$C65:$AU65,"Dorner-Reisel")+COUNTIF('Plan ET'!$C66:$BP66,"Dorner-Reisel"))</f>
        <v>0</v>
      </c>
      <c r="K62" s="364">
        <f>SUM(COUNTIF('Plan MB'!$C65:$BE65,"Pietzsch")+COUNTIF('Plan WIW'!$C65:$AU65,"Pietzsch")+COUNTIF('Plan ET'!$C66:$BP66,"Pietzsch"))</f>
        <v>0</v>
      </c>
      <c r="L62" s="381">
        <f>SUM(COUNTIF('Plan MB'!$C65:$BE65,"Seul")+COUNTIF('Plan WIW'!$C65:$AU65,"Seul")+COUNTIF('Plan ET'!$C66:$BP66,"Seul"))</f>
        <v>0</v>
      </c>
      <c r="M62" s="364">
        <f>SUM(COUNTIF('Plan MB'!$C65:$BE65,"Raßbach")+COUNTIF('Plan WIW'!$C65:$AU65,"Raßbach")+COUNTIF('Plan ET'!$C66:$BP66,"Raßbach"))</f>
        <v>0</v>
      </c>
      <c r="N62" s="364">
        <f>SUM(COUNTIF('Plan MB'!$C65:$BE65,"Vogel")+COUNTIF('Plan WIW'!$C65:$AU65,"Vogel")+COUNTIF('Plan ET'!$C66:$BP66,"Vogel"))</f>
        <v>0</v>
      </c>
      <c r="O62" s="364">
        <f>SUM(COUNTIF('Plan MB'!$C65:$BE65,"Weidner")+COUNTIF('Plan WIW'!$C65:$AU65,"Weidner")+COUNTIF('Plan ET'!$C66:$BP66,"Weidner"))</f>
        <v>0</v>
      </c>
      <c r="P62" s="364">
        <f>SUM(COUNTIF('Plan MB'!$C65:$BE65,"Schreiber")+COUNTIF('Plan WIW'!$C65:$AU65,"Schreiber")+COUNTIF('Plan ET'!$C66:$BP66,"Schreiber"))</f>
        <v>0</v>
      </c>
      <c r="Q62" s="381">
        <f>SUM(COUNTIF('Plan MB'!$C65:$BE65,"SM9")+COUNTIF('Plan WIW'!$C65:$AU65,"SM9")+COUNTIF('Plan ET'!$C66:$BP66,"SM9"))</f>
        <v>0</v>
      </c>
      <c r="R62" s="364">
        <f>SUM(COUNTIF('Plan MB'!$C65:$BE65,"Löser")+COUNTIF('Plan WIW'!$C65:$AU65,"Löser")+COUNTIF('Plan ET'!$C66:$BP66,"Löser"))</f>
        <v>0</v>
      </c>
      <c r="S62" s="364">
        <f>SUM(COUNTIF('Plan MB'!$C65:$BE65,"Römhild")+COUNTIF('Plan WIW'!$C65:$AU65,"Römhild")+COUNTIF('Plan ET'!$C66:$BD66,"Römhild"))</f>
        <v>0</v>
      </c>
      <c r="T62" s="364">
        <f>SUM(COUNTIF('Plan MB'!$C65:$BE65,"Kny")+COUNTIF('Plan WIW'!$C65:$AU65,"Kny")+COUNTIF('Plan ET'!$C66:$BD66,"Kny"))</f>
        <v>0</v>
      </c>
      <c r="U62" s="364">
        <f>SUM(COUNTIF('Plan MB'!$C65:$BE65,"Schrodt")+COUNTIF('Plan WIW'!$C65:$AU65,"Schrodt")+COUNTIF('Plan ET'!$C66:$BD66,"Schrodt"))</f>
        <v>0</v>
      </c>
      <c r="V62" s="364">
        <f>SUM(COUNTIF('Plan MB'!$C65:$BE65,"Albrecht")+COUNTIF('Plan WIW'!$C65:$AU65,"Albrecht")+COUNTIF('Plan ET'!$C66:$BD66,"Albrecht"))</f>
        <v>0</v>
      </c>
      <c r="W62" s="364">
        <f>SUM(COUNTIF('Plan MB'!$C65:$BE65,"Hornaff")+COUNTIF('Plan WIW'!$C65:$AU65,"Hornaff")+COUNTIF('Plan ET'!$C66:$BD66,"Hornaff"))</f>
        <v>0</v>
      </c>
      <c r="X62" s="364">
        <f>SUM(COUNTIF('Plan MB'!$C65:$BE65,"Wahrenberg")+COUNTIF('Plan WIW'!$C65:$AU65,"Wahrenberg")+COUNTIF('Plan ET'!E66:BD66,"Wahrenberg"))</f>
        <v>0</v>
      </c>
      <c r="Y62" s="364">
        <f>SUM(COUNTIF('Plan MB'!$C65:$BE65,"Orf")+COUNTIF('Plan WIW'!$C65:$AU65,"Orf")+COUNTIF('Plan ET'!F66:BE66,"Orf"))</f>
        <v>0</v>
      </c>
      <c r="Z62" s="324"/>
      <c r="AA62" s="364">
        <f>SUM(COUNTIF('Plan MB'!$C65:$BE65,"Bachmann")+COUNTIF('Plan WIW'!$C65:$AU65,"Bachmann")+COUNTIF('Plan ET'!$E66:$BD66,"Bachmann"))</f>
        <v>0</v>
      </c>
      <c r="AB62" s="364">
        <f>SUM(COUNTIF('Plan MB'!$C65:$BE65,"B.-Schmitt")+COUNTIF('Plan WIW'!$C65:$AU65,"B.-Schmitt")+COUNTIF('Plan ET'!$E66:$BD66,"B.-Schmitt"))</f>
        <v>0</v>
      </c>
      <c r="AC62" s="364">
        <f>SUM(COUNTIF('Plan MB'!$C65:$BE65,"Blancke")+COUNTIF('Plan WIW'!$C65:$AU65,"Blancke")+COUNTIF('Plan ET'!$E66:$BD66,"Blancke"))</f>
        <v>0</v>
      </c>
      <c r="AD62" s="364">
        <f>SUM(COUNTIF('Plan MB'!$C65:$BE65,"Dechant")+COUNTIF('Plan WIW'!$C65:$AU65,"Dechant")+COUNTIF('Plan ET'!$E66:BD66,"Dechant"))</f>
        <v>0</v>
      </c>
      <c r="AE62" s="364">
        <f>SUM(COUNTIF('Plan MB'!$C65:$BE65,"Fischer")+COUNTIF('Plan WIW'!$C65:$AU65,"Fischer")+COUNTIF('Plan ET'!$E66:$BD66,"Fischer"))</f>
        <v>0</v>
      </c>
      <c r="AF62" s="364">
        <f>SUM(COUNTIF('Plan MB'!$C65:$BE65,"Gratz")+COUNTIF('Plan WIW'!$C65:$AU65,"Gratz")+COUNTIF('Plan ET'!$E66:$BD66,"Gratz"))</f>
        <v>0</v>
      </c>
      <c r="AG62" s="364">
        <f>SUM(COUNTIF('Plan MB'!$C65:$BE65,"Grünler")+COUNTIF('Plan WIW'!$C65:$AU65,"Grünler")+COUNTIF('Plan ET'!$E66:$BD66,"Grünler"))</f>
        <v>0</v>
      </c>
      <c r="AH62" s="364">
        <f>SUM(COUNTIF('Plan MB'!$C65:$BE65,"Heinemann")+COUNTIF('Plan WIW'!$C65:$AU65,"Heinemann")+COUNTIF('Plan ET'!$E66:$BD66,"Heinemann"))</f>
        <v>0</v>
      </c>
      <c r="AI62" s="364">
        <f>SUM(COUNTIF('Plan MB'!$C65:$BE65,"Kamprath")+COUNTIF('Plan WIW'!$C65:$AU65,"Kamprath")+COUNTIF('Plan ET'!$E66:$BD66,"Kamprath"))</f>
        <v>0</v>
      </c>
      <c r="AJ62" s="364">
        <f>SUM(COUNTIF('Plan MB'!$C65:$BE65,"Kelber")+COUNTIF('Plan WIW'!$C65:$AU65,"Kelber")+COUNTIF('Plan ET'!$E66:$BD66,"Kelber"))</f>
        <v>0</v>
      </c>
      <c r="AK62" s="364">
        <f>SUM(COUNTIF('Plan MB'!$C65:$BE65,"Michelfeit")+COUNTIF('Plan WIW'!$C65:$AU65,"Michelfeit")+COUNTIF('Plan ET'!$E66:$BD66,"Michelfeit"))</f>
        <v>0</v>
      </c>
      <c r="AL62" s="364">
        <f>SUM(COUNTIF('Plan MB'!$C65:$BE65,"Müller")+COUNTIF('Plan WIW'!$C65:$AU65,"Müller")+COUNTIF('Plan ET'!$E66:$BD66,"Müller"))</f>
        <v>0</v>
      </c>
      <c r="AM62" s="364">
        <f>SUM(COUNTIF('Plan MB'!$C65:$BE65,"Roppel")+COUNTIF('Plan WIW'!$C65:$AU65,"Roppel")+COUNTIF('Plan ET'!$E66:$BD66,"Roppel"))</f>
        <v>0</v>
      </c>
      <c r="AN62" s="364">
        <f>SUM(COUNTIF('Plan MB'!$C65:$BE65,"Rozek")+COUNTIF('Plan WIW'!$C65:$AU65,"Rozek")+COUNTIF('Plan ET'!$E66:$BD66,"Rozek"))</f>
        <v>0</v>
      </c>
      <c r="AO62" s="364">
        <f>SUM(COUNTIF('Plan MB'!$C65:$BE65,"Schäfer")+COUNTIF('Plan WIW'!$C65:$AU65,"Schäfer")+COUNTIF('Plan ET'!$E66:$BD66,"Schäfer"))</f>
        <v>0</v>
      </c>
      <c r="AP62" s="364">
        <f>SUM(COUNTIF('Plan MB'!$C65:$BE65,"Schulz")+COUNTIF('Plan WIW'!$C65:$AU65,"Schulz")+COUNTIF('Plan ET'!$E66:$BD66,"Schulz"))</f>
        <v>0</v>
      </c>
      <c r="AQ62" s="364">
        <f>SUM(COUNTIF('Plan MB'!$C65:$BE65,"Svoboda")+COUNTIF('Plan WIW'!$C65:$AU65,"Svoboda")+COUNTIF('Plan ET'!$E66:$BD66,"Svoboda"))</f>
        <v>0</v>
      </c>
      <c r="AR62" s="364"/>
      <c r="AS62" s="364">
        <f>SUM(COUNTIF('Plan MB'!$C65:$BE65,"Kretzer")+COUNTIF('Plan WIW'!$C65:$AU65,"Kretzer")+COUNTIF('Plan ET'!$E66:$BD66,"Kretzer"))</f>
        <v>0</v>
      </c>
      <c r="AT62" s="364">
        <f>SUM(COUNTIF('Plan MB'!$C65:$BE65,"Mensch-Schäfer")+COUNTIF('Plan WIW'!$C65:$AU65,"Mensch-Schäfer")+COUNTIF('Plan ET'!$E66:$BD66,"Mensch-Schäfer"))</f>
        <v>0</v>
      </c>
      <c r="AU62" s="364">
        <f>SUM(COUNTIF('Plan MB'!$C65:$BE65,"Schmidt")+COUNTIF('Plan WIW'!$C65:$AU65,"Schmidt")+COUNTIF('Plan ET'!$E66:$BD66,"Schmidt"))</f>
        <v>0</v>
      </c>
      <c r="AV62" s="372"/>
      <c r="AW62" s="372"/>
      <c r="AX62" s="372"/>
      <c r="AY62" s="373"/>
      <c r="AZ62" s="373">
        <f>SUM(COUNTIF('Plan MB'!$C65:$BE65,"Brenn")+COUNTIF('Plan WIW'!$C65:$AU65,"Brenn")+COUNTIF('Plan ET'!$E66:$BD66,"Brenn"))</f>
        <v>0</v>
      </c>
      <c r="BA62" s="373">
        <f>SUM(COUNTIF('Plan MB'!$C65:$BE65,"Jakobi")+COUNTIF('Plan WIW'!$C65:$AU65,"Jakobi")+COUNTIF('Plan ET'!$E66:$BD66,"Jakobi"))</f>
        <v>0</v>
      </c>
      <c r="BB62" s="373">
        <f>SUM(COUNTIF('Plan MB'!$C65:$BE65,"Krause")+COUNTIF('Plan WIW'!$C65:$AU65,"Krause")+COUNTIF('Plan ET'!$E66:$BD66,"Krause"))</f>
        <v>0</v>
      </c>
      <c r="BC62" s="373">
        <f>SUM(COUNTIF('Plan MB'!$C65:$BE65,"Margraf")+COUNTIF('Plan WIW'!$C65:$AU65,"Margraf")+COUNTIF('Plan ET'!$E66:$BD66,"Margraf"))</f>
        <v>0</v>
      </c>
      <c r="BD62" s="373">
        <f>SUM(COUNTIF('Plan MB'!$C65:$BE65,"Tischer")+COUNTIF('Plan WIW'!$C65:$AU65,"Tischer")+COUNTIF('Plan ET'!$E66:$BD66,"Tischer"))</f>
        <v>0</v>
      </c>
      <c r="BE62" s="369"/>
      <c r="BF62" s="373">
        <f>SUM(COUNTIF('Plan MB'!$C65:$BE65,"Bagchi")+COUNTIF('Plan WIW'!$C65:$AU65,"Bagchi")+COUNTIF('Plan ET'!$E66:$BD66,"Bagchi"))</f>
        <v>0</v>
      </c>
      <c r="BG62" s="373">
        <f>SUM(COUNTIF('Plan MB'!$C65:$BE65,"Fr.Gratz")+COUNTIF('Plan WIW'!$C65:$AU65,"Fr.Gratz")+COUNTIF('Plan ET'!$E66:$BD66,"Fr.Gratz"))</f>
        <v>0</v>
      </c>
      <c r="BH62" s="373">
        <f>SUM(COUNTIF('Plan MB'!$C65:$BE65,"Fr.Müller")+COUNTIF('Plan WIW'!$C65:$AU65,"Fr.Müller")+COUNTIF('Plan ET'!$E66:$BD66,"Fr.Müller"))</f>
        <v>0</v>
      </c>
      <c r="BI62" s="325"/>
    </row>
    <row r="63" spans="1:61" ht="14">
      <c r="A63" s="374"/>
      <c r="B63" s="375"/>
      <c r="C63" s="324">
        <f>SUM(COUNTIF('Plan MB'!$C66:$BE66,"Braunschweig")+COUNTIF('Plan WIW'!$C66:$AU66,"Braunschweig")+COUNTIF('Plan ET'!$C67:$AX67,"Braunschweig"))</f>
        <v>0</v>
      </c>
      <c r="D63" s="324">
        <f>SUM(COUNTIF('Plan MB'!$C66:$BE66,"Behn")+COUNTIF('Plan WIW'!$C66:$AU66,"Behn")+COUNTIF('Plan ET'!$C67:$BP67,"Behn"))</f>
        <v>0</v>
      </c>
      <c r="E63" s="324">
        <f>SUM(COUNTIF('Plan MB'!$C66:$BE66,"Roth")+COUNTIF('Plan WIW'!$C66:$AU66,"Roth")+COUNTIF('Plan ET'!$C67:$BP67,"Roth"))</f>
        <v>0</v>
      </c>
      <c r="F63" s="324">
        <f>SUM(COUNTIF('Plan MB'!$C66:$BE66,"Beugel")+COUNTIF('Plan WIW'!$C66:$AU66,"Beugel")+COUNTIF('Plan ET'!$C67:$BP67,"Beugel"))</f>
        <v>0</v>
      </c>
      <c r="G63" s="324">
        <f>SUM(COUNTIF('Plan MB'!$C66:$BE66,"Christ")+COUNTIF('Plan WIW'!$C66:$AU66,"Christ")+COUNTIF('Plan ET'!$C67:$BP67,"Christ"))</f>
        <v>0</v>
      </c>
      <c r="H63" s="324">
        <f>SUM(COUNTIF('Plan MB'!$C66:$BE66,"Kolev")+COUNTIF('Plan WIW'!$C66:$AU66,"Kolev")+COUNTIF('Plan ET'!$C67:$BP67,"Kolev"))</f>
        <v>0</v>
      </c>
      <c r="I63" s="324">
        <f>SUM(COUNTIF('Plan MB'!$C66:$BE66,"C.Behn")+COUNTIF('Plan WIW'!$C66:$AU66,"C.Behn")+COUNTIF('Plan ET'!$C67:$BP67,"C.Behn"))</f>
        <v>0</v>
      </c>
      <c r="J63" s="324">
        <f>SUM(COUNTIF('Plan MB'!$C66:$BE66,"Dorner-Reisel")+COUNTIF('Plan WIW'!$C66:$AU66,"Dorner-Reisel")+COUNTIF('Plan ET'!$C67:$BP67,"Dorner-Reisel"))</f>
        <v>0</v>
      </c>
      <c r="K63" s="324">
        <f>SUM(COUNTIF('Plan MB'!$C66:$BE66,"Pietzsch")+COUNTIF('Plan WIW'!$C66:$AU66,"Pietzsch")+COUNTIF('Plan ET'!$C67:$BP67,"Pietzsch"))</f>
        <v>0</v>
      </c>
      <c r="L63" s="324">
        <f>SUM(COUNTIF('Plan MB'!$C66:$BE66,"Seul")+COUNTIF('Plan WIW'!$C66:$AU66,"Seul")+COUNTIF('Plan ET'!$C67:$BP67,"Seul"))</f>
        <v>0</v>
      </c>
      <c r="M63" s="324">
        <f>SUM(COUNTIF('Plan MB'!$C66:$BE66,"Raßbach")+COUNTIF('Plan WIW'!$C66:$AU66,"Raßbach")+COUNTIF('Plan ET'!$C67:$BP67,"Raßbach"))</f>
        <v>0</v>
      </c>
      <c r="N63" s="324">
        <f>SUM(COUNTIF('Plan MB'!$C66:$BE66,"Vogel")+COUNTIF('Plan WIW'!$C66:$AU66,"Vogel")+COUNTIF('Plan ET'!$C67:$BP67,"Vogel"))</f>
        <v>0</v>
      </c>
      <c r="O63" s="324">
        <f>SUM(COUNTIF('Plan MB'!$C66:$BE66,"Weidner")+COUNTIF('Plan WIW'!$C66:$AU66,"Weidner")+COUNTIF('Plan ET'!$C67:$BP67,"Weidner"))</f>
        <v>0</v>
      </c>
      <c r="P63" s="324">
        <f>SUM(COUNTIF('Plan MB'!$C66:$BE66,"Schreiber")+COUNTIF('Plan WIW'!$C66:$AU66,"Schreiber")+COUNTIF('Plan ET'!$C67:$BP67,"Schreiber"))</f>
        <v>0</v>
      </c>
      <c r="Q63" s="324">
        <f>SUM(COUNTIF('Plan MB'!$C66:$BE66,"SM9")+COUNTIF('Plan WIW'!$C66:$AU66,"SM9")+COUNTIF('Plan ET'!$C67:$BP67,"SM9"))</f>
        <v>0</v>
      </c>
      <c r="R63" s="324">
        <f>SUM(COUNTIF('Plan MB'!$C66:$BE66,"Löser")+COUNTIF('Plan WIW'!$C66:$AU66,"Löser")+COUNTIF('Plan ET'!$C67:$BP67,"Löser"))</f>
        <v>0</v>
      </c>
      <c r="S63" s="324">
        <f>SUM(COUNTIF('Plan MB'!$C66:$BE66,"Römhild")+COUNTIF('Plan WIW'!$C66:$AU66,"Römhild")+COUNTIF('Plan ET'!$C67:$BD67,"Römhild"))</f>
        <v>0</v>
      </c>
      <c r="T63" s="324">
        <f>SUM(COUNTIF('Plan MB'!$C66:$BE66,"Kny")+COUNTIF('Plan WIW'!$C66:$AU66,"Kny")+COUNTIF('Plan ET'!$C67:$BD67,"Kny"))</f>
        <v>0</v>
      </c>
      <c r="U63" s="324">
        <f>SUM(COUNTIF('Plan MB'!$C66:$BE66,"Schrodt")+COUNTIF('Plan WIW'!$C66:$AU66,"Schrodt")+COUNTIF('Plan ET'!$C67:$BD67,"Schrodt"))</f>
        <v>0</v>
      </c>
      <c r="V63" s="324">
        <f>SUM(COUNTIF('Plan MB'!$C66:$BE66,"Albrecht")+COUNTIF('Plan WIW'!$C66:$AU66,"Albrecht")+COUNTIF('Plan ET'!$C67:$BD67,"Albrecht"))</f>
        <v>0</v>
      </c>
      <c r="W63" s="324">
        <f>SUM(COUNTIF('Plan MB'!$C66:$BE66,"Hornaff")+COUNTIF('Plan WIW'!$C66:$AU66,"Hornaff")+COUNTIF('Plan ET'!$C67:$BD67,"Hornaff"))</f>
        <v>0</v>
      </c>
      <c r="X63" s="324">
        <f>SUM(COUNTIF('Plan MB'!$C66:$BE66,"Wahrenberg")+COUNTIF('Plan WIW'!$C66:$AU66,"Wahrenberg")+COUNTIF('Plan ET'!E67:BD67,"Wahrenberg"))</f>
        <v>0</v>
      </c>
      <c r="Y63" s="324">
        <f>SUM(COUNTIF('Plan MB'!$C66:$BE66,"Orf")+COUNTIF('Plan WIW'!$C66:$AU66,"Orf")+COUNTIF('Plan ET'!F67:BE67,"Orf"))</f>
        <v>0</v>
      </c>
      <c r="Z63" s="324"/>
      <c r="AA63" s="324">
        <f>SUM(COUNTIF('Plan MB'!$C66:$BE66,"Bachmann")+COUNTIF('Plan WIW'!$C66:$AU66,"Bachmann")+COUNTIF('Plan ET'!$E67:$BD67,"Bachmann"))</f>
        <v>0</v>
      </c>
      <c r="AB63" s="324">
        <f>SUM(COUNTIF('Plan MB'!$C66:$BE66,"B.-Schmitt")+COUNTIF('Plan WIW'!$C66:$AU66,"B.-Schmitt")+COUNTIF('Plan ET'!$E67:$BD67,"B.-Schmitt"))</f>
        <v>0</v>
      </c>
      <c r="AC63" s="324">
        <f>SUM(COUNTIF('Plan MB'!$C66:$BE66,"Blancke")+COUNTIF('Plan WIW'!$C66:$AU66,"Blancke")+COUNTIF('Plan ET'!$E67:$BD67,"Blancke"))</f>
        <v>0</v>
      </c>
      <c r="AD63" s="324">
        <f>SUM(COUNTIF('Plan MB'!$C66:$BE66,"Dechant")+COUNTIF('Plan WIW'!$C66:$AU66,"Dechant")+COUNTIF('Plan ET'!$E67:BD67,"Dechant"))</f>
        <v>0</v>
      </c>
      <c r="AE63" s="324">
        <f>SUM(COUNTIF('Plan MB'!$C66:$BE66,"Fischer")+COUNTIF('Plan WIW'!$C66:$AU66,"Fischer")+COUNTIF('Plan ET'!$E67:$BD67,"Fischer"))</f>
        <v>0</v>
      </c>
      <c r="AF63" s="324">
        <f>SUM(COUNTIF('Plan MB'!$C66:$BE66,"Gratz")+COUNTIF('Plan WIW'!$C66:$AU66,"Gratz")+COUNTIF('Plan ET'!$E67:$BD67,"Gratz"))</f>
        <v>0</v>
      </c>
      <c r="AG63" s="324">
        <f>SUM(COUNTIF('Plan MB'!$C66:$BE66,"Grünler")+COUNTIF('Plan WIW'!$C66:$AU66,"Grünler")+COUNTIF('Plan ET'!$E67:$BD67,"Grünler"))</f>
        <v>0</v>
      </c>
      <c r="AH63" s="324">
        <f>SUM(COUNTIF('Plan MB'!$C66:$BE66,"Heinemann")+COUNTIF('Plan WIW'!$C66:$AU66,"Heinemann")+COUNTIF('Plan ET'!$E67:$BD67,"Heinemann"))</f>
        <v>0</v>
      </c>
      <c r="AI63" s="324">
        <f>SUM(COUNTIF('Plan MB'!$C66:$BE66,"Kamprath")+COUNTIF('Plan WIW'!$C66:$AU66,"Kamprath")+COUNTIF('Plan ET'!$E67:$BD67,"Kamprath"))</f>
        <v>0</v>
      </c>
      <c r="AJ63" s="324">
        <f>SUM(COUNTIF('Plan MB'!$C66:$BE66,"Kelber")+COUNTIF('Plan WIW'!$C66:$AU66,"Kelber")+COUNTIF('Plan ET'!$E67:$BD67,"Kelber"))</f>
        <v>0</v>
      </c>
      <c r="AK63" s="324">
        <f>SUM(COUNTIF('Plan MB'!$C66:$BE66,"Michelfeit")+COUNTIF('Plan WIW'!$C66:$AU66,"Michelfeit")+COUNTIF('Plan ET'!$E67:$BD67,"Michelfeit"))</f>
        <v>0</v>
      </c>
      <c r="AL63" s="324">
        <f>SUM(COUNTIF('Plan MB'!$C66:$BE66,"Müller")+COUNTIF('Plan WIW'!$C66:$AU66,"Müller")+COUNTIF('Plan ET'!$E67:$BD67,"Müller"))</f>
        <v>0</v>
      </c>
      <c r="AM63" s="324">
        <f>SUM(COUNTIF('Plan MB'!$C66:$BE66,"Roppel")+COUNTIF('Plan WIW'!$C66:$AU66,"Roppel")+COUNTIF('Plan ET'!$E67:$BD67,"Roppel"))</f>
        <v>0</v>
      </c>
      <c r="AN63" s="324">
        <f>SUM(COUNTIF('Plan MB'!$C66:$BE66,"Rozek")+COUNTIF('Plan WIW'!$C66:$AU66,"Rozek")+COUNTIF('Plan ET'!$E67:$BD67,"Rozek"))</f>
        <v>0</v>
      </c>
      <c r="AO63" s="324">
        <f>SUM(COUNTIF('Plan MB'!$C66:$BE66,"Schäfer")+COUNTIF('Plan WIW'!$C66:$AU66,"Schäfer")+COUNTIF('Plan ET'!$E67:$BD67,"Schäfer"))</f>
        <v>0</v>
      </c>
      <c r="AP63" s="324">
        <f>SUM(COUNTIF('Plan MB'!$C66:$BE66,"Schulz")+COUNTIF('Plan WIW'!$C66:$AU66,"Schulz")+COUNTIF('Plan ET'!$E67:$BD67,"Schulz"))</f>
        <v>0</v>
      </c>
      <c r="AQ63" s="324">
        <f>SUM(COUNTIF('Plan MB'!$C66:$BE66,"Svoboda")+COUNTIF('Plan WIW'!$C66:$AU66,"Svoboda")+COUNTIF('Plan ET'!$E67:$BD67,"Svoboda"))</f>
        <v>0</v>
      </c>
      <c r="AR63" s="324"/>
      <c r="AS63" s="324">
        <f>SUM(COUNTIF('Plan MB'!$C66:$BE66,"Kretzer")+COUNTIF('Plan WIW'!$C66:$AU66,"Kretzer")+COUNTIF('Plan ET'!$E67:$BD67,"Kretzer"))</f>
        <v>0</v>
      </c>
      <c r="AT63" s="324">
        <f>SUM(COUNTIF('Plan MB'!$C66:$BE66,"Mensch-Schäfer")+COUNTIF('Plan WIW'!$C66:$AU66,"Mensch-Schäfer")+COUNTIF('Plan ET'!$E67:$BD67,"Mensch-Schäfer"))</f>
        <v>0</v>
      </c>
      <c r="AU63" s="324">
        <f>SUM(COUNTIF('Plan MB'!$C66:$BE66,"Schmidt")+COUNTIF('Plan WIW'!$C66:$AU66,"Schmidt")+COUNTIF('Plan ET'!$E67:$BD67,"Schmidt"))</f>
        <v>0</v>
      </c>
      <c r="AV63" s="368"/>
      <c r="AW63" s="368"/>
      <c r="AX63" s="368"/>
      <c r="AY63" s="369"/>
      <c r="AZ63" s="369">
        <f>SUM(COUNTIF('Plan MB'!$C66:$BE66,"Brenn")+COUNTIF('Plan WIW'!$C66:$AU66,"Brenn")+COUNTIF('Plan ET'!$E67:$BD67,"Brenn"))</f>
        <v>0</v>
      </c>
      <c r="BA63" s="369">
        <f>SUM(COUNTIF('Plan MB'!$C66:$BE66,"Jakobi")+COUNTIF('Plan WIW'!$C66:$AU66,"Jakobi")+COUNTIF('Plan ET'!$E67:$BD67,"Jakobi"))</f>
        <v>0</v>
      </c>
      <c r="BB63" s="369">
        <f>SUM(COUNTIF('Plan MB'!$C66:$BE66,"Krause")+COUNTIF('Plan WIW'!$C66:$AU66,"Krause")+COUNTIF('Plan ET'!$E67:$BD67,"Krause"))</f>
        <v>0</v>
      </c>
      <c r="BC63" s="369">
        <f>SUM(COUNTIF('Plan MB'!$C66:$BE66,"Margraf")+COUNTIF('Plan WIW'!$C66:$AU66,"Margraf")+COUNTIF('Plan ET'!$E67:$BD67,"Margraf"))</f>
        <v>0</v>
      </c>
      <c r="BD63" s="369">
        <f>SUM(COUNTIF('Plan MB'!$C66:$BE66,"Tischer")+COUNTIF('Plan WIW'!$C66:$AU66,"Tischer")+COUNTIF('Plan ET'!$E67:$BD67,"Tischer"))</f>
        <v>0</v>
      </c>
      <c r="BE63" s="369"/>
      <c r="BF63" s="369">
        <f>SUM(COUNTIF('Plan MB'!$C66:$BE66,"Bagchi")+COUNTIF('Plan WIW'!$C66:$AU66,"Bagchi")+COUNTIF('Plan ET'!$E67:$BD67,"Bagchi"))</f>
        <v>0</v>
      </c>
      <c r="BG63" s="369">
        <f>SUM(COUNTIF('Plan MB'!$C66:$BE66,"Fr.Gratz")+COUNTIF('Plan WIW'!$C66:$AU66,"Fr.Gratz")+COUNTIF('Plan ET'!$E67:$BD67,"Fr.Gratz"))</f>
        <v>0</v>
      </c>
      <c r="BH63" s="369">
        <f>SUM(COUNTIF('Plan MB'!$C66:$BE66,"Fr.Müller")+COUNTIF('Plan WIW'!$C66:$AU66,"Fr.Müller")+COUNTIF('Plan ET'!$E67:$BD67,"Fr.Müller"))</f>
        <v>0</v>
      </c>
      <c r="BI63" s="325"/>
    </row>
    <row r="64" spans="1:61">
      <c r="A64" s="1316" t="s">
        <v>51</v>
      </c>
      <c r="B64" s="1317" t="s">
        <v>54</v>
      </c>
      <c r="C64" s="379">
        <f>SUM(COUNTIF('Plan MB'!$C67:$BE67,"Braunschweig")+COUNTIF('Plan WIW'!$C67:$AU67,"Braunschweig")+COUNTIF('Plan ET'!$C68:$AX68,"Braunschweig"))</f>
        <v>2</v>
      </c>
      <c r="D64" s="364">
        <f>SUM(COUNTIF('Plan MB'!$C67:$BE67,"Behn")+COUNTIF('Plan WIW'!$C67:$AU67,"Behn")+COUNTIF('Plan ET'!$C68:$BP68,"Behn"))</f>
        <v>1</v>
      </c>
      <c r="E64" s="364">
        <f>SUM(COUNTIF('Plan MB'!$C67:$BE67,"Roth")+COUNTIF('Plan WIW'!$C67:$AU67,"Roth")+COUNTIF('Plan ET'!$C68:$BP68,"Roth"))</f>
        <v>1</v>
      </c>
      <c r="F64" s="364">
        <f>SUM(COUNTIF('Plan MB'!$C67:$BE67,"Beugel")+COUNTIF('Plan WIW'!$C67:$AU67,"Beugel")+COUNTIF('Plan ET'!$C68:$BP68,"Beugel"))</f>
        <v>0</v>
      </c>
      <c r="G64" s="364">
        <f>SUM(COUNTIF('Plan MB'!$C67:$BE67,"Christ")+COUNTIF('Plan WIW'!$C67:$AU67,"Christ")+COUNTIF('Plan ET'!$C68:$BP68,"Christ"))</f>
        <v>0</v>
      </c>
      <c r="H64" s="364">
        <f>SUM(COUNTIF('Plan MB'!$C67:$BE67,"Kolev")+COUNTIF('Plan WIW'!$C67:$AU67,"Kolev")+COUNTIF('Plan ET'!$C68:$BP68,"Kolev"))</f>
        <v>0</v>
      </c>
      <c r="I64" s="364">
        <f>SUM(COUNTIF('Plan MB'!$C67:$BE67,"C.Behn")+COUNTIF('Plan WIW'!$C67:$AU67,"C.Behn")+COUNTIF('Plan ET'!$C68:$BP68,"C.Behn"))</f>
        <v>0</v>
      </c>
      <c r="J64" s="364">
        <f>SUM(COUNTIF('Plan MB'!$C67:$BE67,"Dorner-Reisel")+COUNTIF('Plan WIW'!$C67:$AU67,"Dorner-Reisel")+COUNTIF('Plan ET'!$C68:$BP68,"Dorner-Reisel"))</f>
        <v>0</v>
      </c>
      <c r="K64" s="364">
        <f>SUM(COUNTIF('Plan MB'!$C67:$BE67,"Pietzsch")+COUNTIF('Plan WIW'!$C67:$AU67,"Pietzsch")+COUNTIF('Plan ET'!$C68:$BP68,"Pietzsch"))</f>
        <v>0</v>
      </c>
      <c r="L64" s="381">
        <f>SUM(COUNTIF('Plan MB'!$C67:$BE67,"Seul")+COUNTIF('Plan WIW'!$C67:$AU67,"Seul")+COUNTIF('Plan ET'!$C68:$BP68,"Seul"))</f>
        <v>0</v>
      </c>
      <c r="M64" s="364">
        <f>SUM(COUNTIF('Plan MB'!$C67:$BE67,"Raßbach")+COUNTIF('Plan WIW'!$C67:$AU67,"Raßbach")+COUNTIF('Plan ET'!$C68:$BP68,"Raßbach"))</f>
        <v>1</v>
      </c>
      <c r="N64" s="380">
        <f>SUM(COUNTIF('Plan MB'!$C67:$BE67,"Vogel")+COUNTIF('Plan WIW'!$C67:$AU67,"Vogel")+COUNTIF('Plan ET'!$C68:$BP68,"Vogel"))</f>
        <v>1</v>
      </c>
      <c r="O64" s="364">
        <f>SUM(COUNTIF('Plan MB'!$C67:$BE67,"Weidner")+COUNTIF('Plan WIW'!$C67:$AU67,"Weidner")+COUNTIF('Plan ET'!$C68:$BP68,"Weidner"))</f>
        <v>0</v>
      </c>
      <c r="P64" s="380">
        <f>SUM(COUNTIF('Plan MB'!$C67:$BE67,"Schreiber")+COUNTIF('Plan WIW'!$C67:$AU67,"Schreiber")+COUNTIF('Plan ET'!$C68:$BP68,"Schreiber"))</f>
        <v>1</v>
      </c>
      <c r="Q64" s="364">
        <f>SUM(COUNTIF('Plan MB'!$C67:$BE67,"SM9")+COUNTIF('Plan WIW'!$C67:$AU67,"SM9")+COUNTIF('Plan ET'!$C68:$BP68,"SM9"))</f>
        <v>0</v>
      </c>
      <c r="R64" s="380">
        <f>SUM(COUNTIF('Plan MB'!$C67:$BE67,"Löser")+COUNTIF('Plan WIW'!$C67:$AU67,"Löser")+COUNTIF('Plan ET'!$C68:$BP68,"Löser"))</f>
        <v>1</v>
      </c>
      <c r="S64" s="381">
        <f>SUM(COUNTIF('Plan MB'!$C67:$BE67,"Römhild")+COUNTIF('Plan WIW'!$C67:$AU67,"Römhild")+COUNTIF('Plan ET'!$C68:$BD68,"Römhild"))</f>
        <v>0</v>
      </c>
      <c r="T64" s="364">
        <f>SUM(COUNTIF('Plan MB'!$C67:$BE67,"Kny")+COUNTIF('Plan WIW'!$C67:$AU67,"Kny")+COUNTIF('Plan ET'!$C68:$BD68,"Kny"))</f>
        <v>0</v>
      </c>
      <c r="U64" s="364">
        <f>SUM(COUNTIF('Plan MB'!$C67:$BE67,"Schrodt")+COUNTIF('Plan WIW'!$C67:$AU67,"Schrodt")+COUNTIF('Plan ET'!$C68:$BD68,"Schrodt"))</f>
        <v>0</v>
      </c>
      <c r="V64" s="364">
        <f>SUM(COUNTIF('Plan MB'!$C67:$BE67,"Albrecht")+COUNTIF('Plan WIW'!$C67:$AU67,"Albrecht")+COUNTIF('Plan ET'!$C68:$BD68,"Albrecht"))</f>
        <v>0</v>
      </c>
      <c r="W64" s="364">
        <f>SUM(COUNTIF('Plan MB'!$C67:$BE67,"Hornaff")+COUNTIF('Plan WIW'!$C67:$AU67,"Hornaff")+COUNTIF('Plan ET'!$C68:$BD68,"Hornaff"))</f>
        <v>1</v>
      </c>
      <c r="X64" s="364">
        <f>SUM(COUNTIF('Plan MB'!$C67:$BE67,"Wahrenberg")+COUNTIF('Plan WIW'!$C67:$AU67,"Wahrenberg")+COUNTIF('Plan ET'!E68:BD68,"Wahrenberg"))</f>
        <v>2</v>
      </c>
      <c r="Y64" s="388">
        <f>SUM(COUNTIF('Plan MB'!$C67:$BE67,"Orf")+COUNTIF('Plan WIW'!$C67:$AU67,"Orf")+COUNTIF('Plan ET'!F68:BE68,"Orf"))</f>
        <v>0</v>
      </c>
      <c r="Z64" s="324"/>
      <c r="AA64" s="389">
        <f>SUM(COUNTIF('Plan MB'!$C67:$BE67,"Bachmann")+COUNTIF('Plan WIW'!$C67:$AU67,"Bachmann")+COUNTIF('Plan ET'!$E68:$BD68,"Bachmann"))</f>
        <v>1</v>
      </c>
      <c r="AB64" s="364">
        <f>SUM(COUNTIF('Plan MB'!$C67:$BE67,"B.-Schmitt")+COUNTIF('Plan WIW'!$C67:$AU67,"B.-Schmitt")+COUNTIF('Plan ET'!$E68:$BD68,"B.-Schmitt"))</f>
        <v>0</v>
      </c>
      <c r="AC64" s="364">
        <f>SUM(COUNTIF('Plan MB'!$C67:$BE67,"Blancke")+COUNTIF('Plan WIW'!$C67:$AU67,"Blancke")+COUNTIF('Plan ET'!$E68:$BD68,"Blancke"))</f>
        <v>0</v>
      </c>
      <c r="AD64" s="364">
        <f>SUM(COUNTIF('Plan MB'!$C67:$BE67,"Dechant")+COUNTIF('Plan WIW'!$C67:$AU67,"Dechant")+COUNTIF('Plan ET'!$E68:BD68,"Dechant"))</f>
        <v>0</v>
      </c>
      <c r="AE64" s="364">
        <f>SUM(COUNTIF('Plan MB'!$C67:$BE67,"Fischer")+COUNTIF('Plan WIW'!$C67:$AU67,"Fischer")+COUNTIF('Plan ET'!$E68:$BD68,"Fischer"))</f>
        <v>0</v>
      </c>
      <c r="AF64" s="364">
        <f>SUM(COUNTIF('Plan MB'!$C67:$BE67,"Gratz")+COUNTIF('Plan WIW'!$C67:$AU67,"Gratz")+COUNTIF('Plan ET'!$E68:$BD68,"Gratz"))</f>
        <v>0</v>
      </c>
      <c r="AG64" s="364">
        <f>SUM(COUNTIF('Plan MB'!$C67:$BE67,"Grünler")+COUNTIF('Plan WIW'!$C67:$AU67,"Grünler")+COUNTIF('Plan ET'!$E68:$BD68,"Grünler"))</f>
        <v>0</v>
      </c>
      <c r="AH64" s="364">
        <f>SUM(COUNTIF('Plan MB'!$C67:$BE67,"Heinemann")+COUNTIF('Plan WIW'!$C67:$AU67,"Heinemann")+COUNTIF('Plan ET'!$E68:$BD68,"Heinemann"))</f>
        <v>0</v>
      </c>
      <c r="AI64" s="364">
        <f>SUM(COUNTIF('Plan MB'!$C67:$BE67,"Kamprath")+COUNTIF('Plan WIW'!$C67:$AU67,"Kamprath")+COUNTIF('Plan ET'!$E68:$BD68,"Kamprath"))</f>
        <v>0</v>
      </c>
      <c r="AJ64" s="364">
        <f>SUM(COUNTIF('Plan MB'!$C67:$BE67,"Kelber")+COUNTIF('Plan WIW'!$C67:$AU67,"Kelber")+COUNTIF('Plan ET'!$E68:$BD68,"Kelber"))</f>
        <v>0</v>
      </c>
      <c r="AK64" s="364">
        <f>SUM(COUNTIF('Plan MB'!$C67:$BE67,"Michelfeit")+COUNTIF('Plan WIW'!$C67:$AU67,"Michelfeit")+COUNTIF('Plan ET'!$E68:$BD68,"Michelfeit"))</f>
        <v>0</v>
      </c>
      <c r="AL64" s="364">
        <f>SUM(COUNTIF('Plan MB'!$C67:$BE67,"Müller")+COUNTIF('Plan WIW'!$C67:$AU67,"Müller")+COUNTIF('Plan ET'!$E68:$BD68,"Müller"))</f>
        <v>0</v>
      </c>
      <c r="AM64" s="364">
        <f>SUM(COUNTIF('Plan MB'!$C67:$BE67,"Roppel")+COUNTIF('Plan WIW'!$C67:$AU67,"Roppel")+COUNTIF('Plan ET'!$E68:$BD68,"Roppel"))</f>
        <v>0</v>
      </c>
      <c r="AN64" s="364">
        <f>SUM(COUNTIF('Plan MB'!$C67:$BE67,"Rozek")+COUNTIF('Plan WIW'!$C67:$AU67,"Rozek")+COUNTIF('Plan ET'!$E68:$BD68,"Rozek"))</f>
        <v>0</v>
      </c>
      <c r="AO64" s="364">
        <f>SUM(COUNTIF('Plan MB'!$C67:$BE67,"Schäfer")+COUNTIF('Plan WIW'!$C67:$AU67,"Schäfer")+COUNTIF('Plan ET'!$E68:$BD68,"Schäfer"))</f>
        <v>0</v>
      </c>
      <c r="AP64" s="364">
        <f>SUM(COUNTIF('Plan MB'!$C67:$BE67,"Schulz")+COUNTIF('Plan WIW'!$C67:$AU67,"Schulz")+COUNTIF('Plan ET'!$E68:$BD68,"Schulz"))</f>
        <v>1</v>
      </c>
      <c r="AQ64" s="364">
        <f>SUM(COUNTIF('Plan MB'!$C67:$BE67,"Svoboda")+COUNTIF('Plan WIW'!$C67:$AU67,"Svoboda")+COUNTIF('Plan ET'!$E68:$BD68,"Svoboda"))</f>
        <v>0</v>
      </c>
      <c r="AR64" s="364"/>
      <c r="AS64" s="364">
        <f>SUM(COUNTIF('Plan MB'!$C67:$BE67,"Kretzer")+COUNTIF('Plan WIW'!$C67:$AU67,"Kretzer")+COUNTIF('Plan ET'!$E68:$BD68,"Kretzer"))</f>
        <v>0</v>
      </c>
      <c r="AT64" s="364">
        <f>SUM(COUNTIF('Plan MB'!$C67:$BE67,"Mensch-Schäfer")+COUNTIF('Plan WIW'!$C67:$AU67,"Mensch-Schäfer")+COUNTIF('Plan ET'!$E68:$BD68,"Mensch-Schäfer"))</f>
        <v>0</v>
      </c>
      <c r="AU64" s="364">
        <f>SUM(COUNTIF('Plan MB'!$C67:$BE67,"Schmidt")+COUNTIF('Plan WIW'!$C67:$AU67,"Schmidt")+COUNTIF('Plan ET'!$E68:$BD68,"Schmidt"))</f>
        <v>0</v>
      </c>
      <c r="AV64" s="372"/>
      <c r="AW64" s="372"/>
      <c r="AX64" s="372"/>
      <c r="AY64" s="373"/>
      <c r="AZ64" s="373">
        <f>SUM(COUNTIF('Plan MB'!$C67:$BE67,"Brenn")+COUNTIF('Plan WIW'!$C67:$AU67,"Brenn")+COUNTIF('Plan ET'!$E68:$BD68,"Brenn"))</f>
        <v>0</v>
      </c>
      <c r="BA64" s="373">
        <f>SUM(COUNTIF('Plan MB'!$C67:$BE67,"Jakobi")+COUNTIF('Plan WIW'!$C67:$AU67,"Jakobi")+COUNTIF('Plan ET'!$E68:$BD68,"Jakobi"))</f>
        <v>0</v>
      </c>
      <c r="BB64" s="373">
        <f>SUM(COUNTIF('Plan MB'!$C67:$BE67,"Krause")+COUNTIF('Plan WIW'!$C67:$AU67,"Krause")+COUNTIF('Plan ET'!$E68:$BD68,"Krause"))</f>
        <v>0</v>
      </c>
      <c r="BC64" s="373">
        <f>SUM(COUNTIF('Plan MB'!$C67:$BE67,"Margraf")+COUNTIF('Plan WIW'!$C67:$AU67,"Margraf")+COUNTIF('Plan ET'!$E68:$BD68,"Margraf"))</f>
        <v>0</v>
      </c>
      <c r="BD64" s="373">
        <f>SUM(COUNTIF('Plan MB'!$C67:$BE67,"Tischer")+COUNTIF('Plan WIW'!$C67:$AU67,"Tischer")+COUNTIF('Plan ET'!$E68:$BD68,"Tischer"))</f>
        <v>0</v>
      </c>
      <c r="BE64" s="369"/>
      <c r="BF64" s="373">
        <f>SUM(COUNTIF('Plan MB'!$C67:$BE67,"Bagchi")+COUNTIF('Plan WIW'!$C67:$AU67,"Bagchi")+COUNTIF('Plan ET'!$E68:$BD68,"Bagchi"))</f>
        <v>0</v>
      </c>
      <c r="BG64" s="373">
        <f>SUM(COUNTIF('Plan MB'!$C67:$BE67,"Fr.Gratz")+COUNTIF('Plan WIW'!$C67:$AU67,"Fr.Gratz")+COUNTIF('Plan ET'!$E68:$BD68,"Fr.Gratz"))</f>
        <v>2</v>
      </c>
      <c r="BH64" s="373">
        <f>SUM(COUNTIF('Plan MB'!$C67:$BE67,"Fr.Müller")+COUNTIF('Plan WIW'!$C67:$AU67,"Fr.Müller")+COUNTIF('Plan ET'!$E68:$BD68,"Fr.Müller"))</f>
        <v>0</v>
      </c>
      <c r="BI64" s="325"/>
    </row>
    <row r="65" spans="1:61">
      <c r="A65" s="1316"/>
      <c r="B65" s="1317"/>
      <c r="C65" s="364">
        <f>SUM(COUNTIF('Plan MB'!$C68:$BE68,"Braunschweig")+COUNTIF('Plan WIW'!$C68:$AU68,"Braunschweig")+COUNTIF('Plan ET'!$C69:$AX69,"Braunschweig"))</f>
        <v>0</v>
      </c>
      <c r="D65" s="364">
        <f>SUM(COUNTIF('Plan MB'!$C68:$BE68,"Behn")+COUNTIF('Plan WIW'!$C68:$AU68,"Behn")+COUNTIF('Plan ET'!$C69:$BP69,"Behn"))</f>
        <v>0</v>
      </c>
      <c r="E65" s="364">
        <f>SUM(COUNTIF('Plan MB'!$C68:$BE68,"Roth")+COUNTIF('Plan WIW'!$C68:$AU68,"Roth")+COUNTIF('Plan ET'!$C69:$BP69,"Roth"))</f>
        <v>0</v>
      </c>
      <c r="F65" s="364">
        <f>SUM(COUNTIF('Plan MB'!$C68:$BE68,"Beugel")+COUNTIF('Plan WIW'!$C68:$AU68,"Beugel")+COUNTIF('Plan ET'!$C69:$BP69,"Beugel"))</f>
        <v>0</v>
      </c>
      <c r="G65" s="364">
        <f>SUM(COUNTIF('Plan MB'!$C68:$BE68,"Christ")+COUNTIF('Plan WIW'!$C68:$AU68,"Christ")+COUNTIF('Plan ET'!$C69:$BP69,"Christ"))</f>
        <v>1</v>
      </c>
      <c r="H65" s="364">
        <f>SUM(COUNTIF('Plan MB'!$C68:$BE68,"Kolev")+COUNTIF('Plan WIW'!$C68:$AU68,"Kolev")+COUNTIF('Plan ET'!$C69:$BP69,"Kolev"))</f>
        <v>1</v>
      </c>
      <c r="I65" s="364">
        <f>SUM(COUNTIF('Plan MB'!$C68:$BE68,"C.Behn")+COUNTIF('Plan WIW'!$C68:$AU68,"C.Behn")+COUNTIF('Plan ET'!$C69:$BP69,"C.Behn"))</f>
        <v>0</v>
      </c>
      <c r="J65" s="364">
        <f>SUM(COUNTIF('Plan MB'!$C68:$BE68,"Dorner-Reisel")+COUNTIF('Plan WIW'!$C68:$AU68,"Dorner-Reisel")+COUNTIF('Plan ET'!$C69:$BP69,"Dorner-Reisel"))</f>
        <v>0</v>
      </c>
      <c r="K65" s="364">
        <f>SUM(COUNTIF('Plan MB'!$C68:$BE68,"Pietzsch")+COUNTIF('Plan WIW'!$C68:$AU68,"Pietzsch")+COUNTIF('Plan ET'!$C69:$BP69,"Pietzsch"))</f>
        <v>0</v>
      </c>
      <c r="L65" s="381">
        <f>SUM(COUNTIF('Plan MB'!$C68:$BE68,"Seul")+COUNTIF('Plan WIW'!$C68:$AU68,"Seul")+COUNTIF('Plan ET'!$C69:$BP69,"Seul"))</f>
        <v>0</v>
      </c>
      <c r="M65" s="364">
        <f>SUM(COUNTIF('Plan MB'!$C68:$BE68,"Raßbach")+COUNTIF('Plan WIW'!$C68:$AU68,"Raßbach")+COUNTIF('Plan ET'!$C69:$BP69,"Raßbach"))</f>
        <v>0</v>
      </c>
      <c r="N65" s="380">
        <f>SUM(COUNTIF('Plan MB'!$C68:$BE68,"Vogel")+COUNTIF('Plan WIW'!$C68:$AU68,"Vogel")+COUNTIF('Plan ET'!$C69:$BP69,"Vogel"))</f>
        <v>1</v>
      </c>
      <c r="O65" s="364">
        <f>SUM(COUNTIF('Plan MB'!$C68:$BE68,"Weidner")+COUNTIF('Plan WIW'!$C68:$AU68,"Weidner")+COUNTIF('Plan ET'!$C69:$BP69,"Weidner"))</f>
        <v>0</v>
      </c>
      <c r="P65" s="364">
        <f>SUM(COUNTIF('Plan MB'!$C68:$BE68,"Schreiber")+COUNTIF('Plan WIW'!$C68:$AU68,"Schreiber")+COUNTIF('Plan ET'!$C69:$BP69,"Schreiber"))</f>
        <v>0</v>
      </c>
      <c r="Q65" s="364">
        <f>SUM(COUNTIF('Plan MB'!$C68:$BE68,"SM9")+COUNTIF('Plan WIW'!$C68:$AU68,"SM9")+COUNTIF('Plan ET'!$C69:$BP69,"SM9"))</f>
        <v>0</v>
      </c>
      <c r="R65" s="380">
        <f>SUM(COUNTIF('Plan MB'!$C68:$BE68,"Löser")+COUNTIF('Plan WIW'!$C68:$AU68,"Löser")+COUNTIF('Plan ET'!$C69:$BP69,"Löser"))</f>
        <v>2</v>
      </c>
      <c r="S65" s="381">
        <f>SUM(COUNTIF('Plan MB'!$C68:$BE68,"Römhild")+COUNTIF('Plan WIW'!$C68:$AU68,"Römhild")+COUNTIF('Plan ET'!$C69:$BD69,"Römhild"))</f>
        <v>0</v>
      </c>
      <c r="T65" s="364">
        <f>SUM(COUNTIF('Plan MB'!$C68:$BE68,"Kny")+COUNTIF('Plan WIW'!$C68:$AU68,"Kny")+COUNTIF('Plan ET'!$C69:$BD69,"Kny"))</f>
        <v>1</v>
      </c>
      <c r="U65" s="364">
        <f>SUM(COUNTIF('Plan MB'!$C68:$BE68,"Schrodt")+COUNTIF('Plan WIW'!$C68:$AU68,"Schrodt")+COUNTIF('Plan ET'!$C69:$BD69,"Schrodt"))</f>
        <v>0</v>
      </c>
      <c r="V65" s="364">
        <f>SUM(COUNTIF('Plan MB'!$C68:$BE68,"Albrecht")+COUNTIF('Plan WIW'!$C68:$AU68,"Albrecht")+COUNTIF('Plan ET'!$C69:$BD69,"Albrecht"))</f>
        <v>0</v>
      </c>
      <c r="W65" s="364">
        <f>SUM(COUNTIF('Plan MB'!$C68:$BE68,"Hornaff")+COUNTIF('Plan WIW'!$C68:$AU68,"Hornaff")+COUNTIF('Plan ET'!$C69:$BD69,"Hornaff"))</f>
        <v>1</v>
      </c>
      <c r="X65" s="364">
        <f>SUM(COUNTIF('Plan MB'!$C68:$BE68,"Wahrenberg")+COUNTIF('Plan WIW'!$C68:$AU68,"Wahrenberg")+COUNTIF('Plan ET'!E69:BD69,"Wahrenberg"))</f>
        <v>0</v>
      </c>
      <c r="Y65" s="388">
        <f>SUM(COUNTIF('Plan MB'!$C68:$BE68,"Orf")+COUNTIF('Plan WIW'!$C68:$AU68,"Orf")+COUNTIF('Plan ET'!F69:BE69,"Orf"))</f>
        <v>0</v>
      </c>
      <c r="Z65" s="324"/>
      <c r="AA65" s="389">
        <f>SUM(COUNTIF('Plan MB'!$C68:$BE68,"Bachmann")+COUNTIF('Plan WIW'!$C68:$AU68,"Bachmann")+COUNTIF('Plan ET'!$E69:$BD69,"Bachmann"))</f>
        <v>1</v>
      </c>
      <c r="AB65" s="364">
        <f>SUM(COUNTIF('Plan MB'!$C68:$BE68,"B.-Schmitt")+COUNTIF('Plan WIW'!$C68:$AU68,"B.-Schmitt")+COUNTIF('Plan ET'!$E69:$BD69,"B.-Schmitt"))</f>
        <v>0</v>
      </c>
      <c r="AC65" s="364">
        <f>SUM(COUNTIF('Plan MB'!$C68:$BE68,"Blancke")+COUNTIF('Plan WIW'!$C68:$AU68,"Blancke")+COUNTIF('Plan ET'!$E69:$BD69,"Blancke"))</f>
        <v>0</v>
      </c>
      <c r="AD65" s="364">
        <f>SUM(COUNTIF('Plan MB'!$C68:$BE68,"Dechant")+COUNTIF('Plan WIW'!$C68:$AU68,"Dechant")+COUNTIF('Plan ET'!$E69:BD69,"Dechant"))</f>
        <v>0</v>
      </c>
      <c r="AE65" s="364">
        <f>SUM(COUNTIF('Plan MB'!$C68:$BE68,"Fischer")+COUNTIF('Plan WIW'!$C68:$AU68,"Fischer")+COUNTIF('Plan ET'!$E69:$BD69,"Fischer"))</f>
        <v>0</v>
      </c>
      <c r="AF65" s="364">
        <f>SUM(COUNTIF('Plan MB'!$C68:$BE68,"Gratz")+COUNTIF('Plan WIW'!$C68:$AU68,"Gratz")+COUNTIF('Plan ET'!$E69:$BD69,"Gratz"))</f>
        <v>0</v>
      </c>
      <c r="AG65" s="364">
        <f>SUM(COUNTIF('Plan MB'!$C68:$BE68,"Grünler")+COUNTIF('Plan WIW'!$C68:$AU68,"Grünler")+COUNTIF('Plan ET'!$E69:$BD69,"Grünler"))</f>
        <v>1</v>
      </c>
      <c r="AH65" s="364">
        <f>SUM(COUNTIF('Plan MB'!$C68:$BE68,"Heinemann")+COUNTIF('Plan WIW'!$C68:$AU68,"Heinemann")+COUNTIF('Plan ET'!$E69:$BD69,"Heinemann"))</f>
        <v>0</v>
      </c>
      <c r="AI65" s="364">
        <f>SUM(COUNTIF('Plan MB'!$C68:$BE68,"Kamprath")+COUNTIF('Plan WIW'!$C68:$AU68,"Kamprath")+COUNTIF('Plan ET'!$E69:$BD69,"Kamprath"))</f>
        <v>0</v>
      </c>
      <c r="AJ65" s="364">
        <f>SUM(COUNTIF('Plan MB'!$C68:$BE68,"Kelber")+COUNTIF('Plan WIW'!$C68:$AU68,"Kelber")+COUNTIF('Plan ET'!$E69:$BD69,"Kelber"))</f>
        <v>0</v>
      </c>
      <c r="AK65" s="364">
        <f>SUM(COUNTIF('Plan MB'!$C68:$BE68,"Michelfeit")+COUNTIF('Plan WIW'!$C68:$AU68,"Michelfeit")+COUNTIF('Plan ET'!$E69:$BD69,"Michelfeit"))</f>
        <v>0</v>
      </c>
      <c r="AL65" s="364">
        <f>SUM(COUNTIF('Plan MB'!$C68:$BE68,"Müller")+COUNTIF('Plan WIW'!$C68:$AU68,"Müller")+COUNTIF('Plan ET'!$E69:$BD69,"Müller"))</f>
        <v>0</v>
      </c>
      <c r="AM65" s="364">
        <f>SUM(COUNTIF('Plan MB'!$C68:$BE68,"Roppel")+COUNTIF('Plan WIW'!$C68:$AU68,"Roppel")+COUNTIF('Plan ET'!$E69:$BD69,"Roppel"))</f>
        <v>0</v>
      </c>
      <c r="AN65" s="364">
        <f>SUM(COUNTIF('Plan MB'!$C68:$BE68,"Rozek")+COUNTIF('Plan WIW'!$C68:$AU68,"Rozek")+COUNTIF('Plan ET'!$E69:$BD69,"Rozek"))</f>
        <v>0</v>
      </c>
      <c r="AO65" s="364">
        <f>SUM(COUNTIF('Plan MB'!$C68:$BE68,"Schäfer")+COUNTIF('Plan WIW'!$C68:$AU68,"Schäfer")+COUNTIF('Plan ET'!$E69:$BD69,"Schäfer"))</f>
        <v>0</v>
      </c>
      <c r="AP65" s="364">
        <f>SUM(COUNTIF('Plan MB'!$C68:$BE68,"Schulz")+COUNTIF('Plan WIW'!$C68:$AU68,"Schulz")+COUNTIF('Plan ET'!$E69:$BD69,"Schulz"))</f>
        <v>0</v>
      </c>
      <c r="AQ65" s="364">
        <f>SUM(COUNTIF('Plan MB'!$C68:$BE68,"Svoboda")+COUNTIF('Plan WIW'!$C68:$AU68,"Svoboda")+COUNTIF('Plan ET'!$E69:$BD69,"Svoboda"))</f>
        <v>0</v>
      </c>
      <c r="AR65" s="364"/>
      <c r="AS65" s="364">
        <f>SUM(COUNTIF('Plan MB'!$C68:$BE68,"Kretzer")+COUNTIF('Plan WIW'!$C68:$AU68,"Kretzer")+COUNTIF('Plan ET'!$E69:$BD69,"Kretzer"))</f>
        <v>0</v>
      </c>
      <c r="AT65" s="364">
        <f>SUM(COUNTIF('Plan MB'!$C68:$BE68,"Mensch-Schäfer")+COUNTIF('Plan WIW'!$C68:$AU68,"Mensch-Schäfer")+COUNTIF('Plan ET'!$E69:$BD69,"Mensch-Schäfer"))</f>
        <v>0</v>
      </c>
      <c r="AU65" s="364">
        <f>SUM(COUNTIF('Plan MB'!$C68:$BE68,"Schmidt")+COUNTIF('Plan WIW'!$C68:$AU68,"Schmidt")+COUNTIF('Plan ET'!$E69:$BD69,"Schmidt"))</f>
        <v>0</v>
      </c>
      <c r="AV65" s="372"/>
      <c r="AW65" s="372"/>
      <c r="AX65" s="372"/>
      <c r="AY65" s="373"/>
      <c r="AZ65" s="373">
        <f>SUM(COUNTIF('Plan MB'!$C68:$BE68,"Brenn")+COUNTIF('Plan WIW'!$C68:$AU68,"Brenn")+COUNTIF('Plan ET'!$E69:$BD69,"Brenn"))</f>
        <v>0</v>
      </c>
      <c r="BA65" s="373">
        <f>SUM(COUNTIF('Plan MB'!$C68:$BE68,"Jakobi")+COUNTIF('Plan WIW'!$C68:$AU68,"Jakobi")+COUNTIF('Plan ET'!$E69:$BD69,"Jakobi"))</f>
        <v>0</v>
      </c>
      <c r="BB65" s="373">
        <f>SUM(COUNTIF('Plan MB'!$C68:$BE68,"Krause")+COUNTIF('Plan WIW'!$C68:$AU68,"Krause")+COUNTIF('Plan ET'!$E69:$BD69,"Krause"))</f>
        <v>0</v>
      </c>
      <c r="BC65" s="373">
        <f>SUM(COUNTIF('Plan MB'!$C68:$BE68,"Margraf")+COUNTIF('Plan WIW'!$C68:$AU68,"Margraf")+COUNTIF('Plan ET'!$E69:$BD69,"Margraf"))</f>
        <v>0</v>
      </c>
      <c r="BD65" s="373">
        <f>SUM(COUNTIF('Plan MB'!$C68:$BE68,"Tischer")+COUNTIF('Plan WIW'!$C68:$AU68,"Tischer")+COUNTIF('Plan ET'!$E69:$BD69,"Tischer"))</f>
        <v>0</v>
      </c>
      <c r="BE65" s="369"/>
      <c r="BF65" s="373">
        <f>SUM(COUNTIF('Plan MB'!$C68:$BE68,"Bagchi")+COUNTIF('Plan WIW'!$C68:$AU68,"Bagchi")+COUNTIF('Plan ET'!$E69:$BD69,"Bagchi"))</f>
        <v>0</v>
      </c>
      <c r="BG65" s="373">
        <f>SUM(COUNTIF('Plan MB'!$C68:$BE68,"Fr.Gratz")+COUNTIF('Plan WIW'!$C68:$AU68,"Fr.Gratz")+COUNTIF('Plan ET'!$E69:$BD69,"Fr.Gratz"))</f>
        <v>0</v>
      </c>
      <c r="BH65" s="373">
        <f>SUM(COUNTIF('Plan MB'!$C68:$BE68,"Fr.Müller")+COUNTIF('Plan WIW'!$C68:$AU68,"Fr.Müller")+COUNTIF('Plan ET'!$E69:$BD69,"Fr.Müller"))</f>
        <v>0</v>
      </c>
      <c r="BI65" s="325"/>
    </row>
    <row r="66" spans="1:61" s="215" customFormat="1">
      <c r="A66" s="1316"/>
      <c r="B66" s="1317"/>
      <c r="C66" s="364">
        <f>SUM(COUNTIF('Plan MB'!$C69:$BE69,"Braunschweig")+COUNTIF('Plan WIW'!$C69:$AU69,"Braunschweig")+COUNTIF('Plan ET'!$C70:$AX70,"Braunschweig"))</f>
        <v>0</v>
      </c>
      <c r="D66" s="364">
        <f>SUM(COUNTIF('Plan MB'!$C69:$BE69,"Behn")+COUNTIF('Plan WIW'!$C69:$AU69,"Behn")+COUNTIF('Plan ET'!$C70:$BP70,"Behn"))</f>
        <v>0</v>
      </c>
      <c r="E66" s="364">
        <f>SUM(COUNTIF('Plan MB'!$C69:$BE69,"Roth")+COUNTIF('Plan WIW'!$C69:$AU69,"Roth")+COUNTIF('Plan ET'!$C70:$BP70,"Roth"))</f>
        <v>0</v>
      </c>
      <c r="F66" s="364">
        <f>SUM(COUNTIF('Plan MB'!$C69:$BE69,"Beugel")+COUNTIF('Plan WIW'!$C69:$AU69,"Beugel")+COUNTIF('Plan ET'!$C70:$BP70,"Beugel"))</f>
        <v>1</v>
      </c>
      <c r="G66" s="364">
        <f>SUM(COUNTIF('Plan MB'!$C69:$BE69,"Christ")+COUNTIF('Plan WIW'!$C69:$AU69,"Christ")+COUNTIF('Plan ET'!$C70:$BP70,"Christ"))</f>
        <v>0</v>
      </c>
      <c r="H66" s="364">
        <f>SUM(COUNTIF('Plan MB'!$C69:$BE69,"Kolev")+COUNTIF('Plan WIW'!$C69:$AU69,"Kolev")+COUNTIF('Plan ET'!$C70:$BP70,"Kolev"))</f>
        <v>0</v>
      </c>
      <c r="I66" s="364">
        <f>SUM(COUNTIF('Plan MB'!$C69:$BE69,"C.Behn")+COUNTIF('Plan WIW'!$C69:$AU69,"C.Behn")+COUNTIF('Plan ET'!$C70:$BP70,"C.Behn"))</f>
        <v>0</v>
      </c>
      <c r="J66" s="364">
        <f>SUM(COUNTIF('Plan MB'!$C69:$BE69,"Dorner-Reisel")+COUNTIF('Plan WIW'!$C69:$AU69,"Dorner-Reisel")+COUNTIF('Plan ET'!$C70:$BP70,"Dorner-Reisel"))</f>
        <v>0</v>
      </c>
      <c r="K66" s="364">
        <f>SUM(COUNTIF('Plan MB'!$C69:$BE69,"Pietzsch")+COUNTIF('Plan WIW'!$C69:$AU69,"Pietzsch")+COUNTIF('Plan ET'!$C70:$BP70,"Pietzsch"))</f>
        <v>0</v>
      </c>
      <c r="L66" s="381">
        <f>SUM(COUNTIF('Plan MB'!$C69:$BE69,"Seul")+COUNTIF('Plan WIW'!$C69:$AU69,"Seul")+COUNTIF('Plan ET'!$C70:$BP70,"Seul"))</f>
        <v>0</v>
      </c>
      <c r="M66" s="364">
        <f>SUM(COUNTIF('Plan MB'!$C69:$BE69,"Raßbach")+COUNTIF('Plan WIW'!$C69:$AU69,"Raßbach")+COUNTIF('Plan ET'!$C70:$BP70,"Raßbach"))</f>
        <v>0</v>
      </c>
      <c r="N66" s="364">
        <f>SUM(COUNTIF('Plan MB'!$C69:$BE69,"Vogel")+COUNTIF('Plan WIW'!$C69:$AU69,"Vogel")+COUNTIF('Plan ET'!$C70:$BP70,"Vogel"))</f>
        <v>0</v>
      </c>
      <c r="O66" s="364">
        <f>SUM(COUNTIF('Plan MB'!$C69:$BE69,"Weidner")+COUNTIF('Plan WIW'!$C69:$AU69,"Weidner")+COUNTIF('Plan ET'!$C70:$BP70,"Weidner"))</f>
        <v>0</v>
      </c>
      <c r="P66" s="364">
        <f>SUM(COUNTIF('Plan MB'!$C69:$BE69,"Schreiber")+COUNTIF('Plan WIW'!$C69:$AU69,"Schreiber")+COUNTIF('Plan ET'!$C70:$BP70,"Schreiber"))</f>
        <v>0</v>
      </c>
      <c r="Q66" s="364">
        <f>SUM(COUNTIF('Plan MB'!$C69:$BE69,"SM9")+COUNTIF('Plan WIW'!$C69:$AU69,"SM9")+COUNTIF('Plan ET'!$C70:$BP70,"SM9"))</f>
        <v>0</v>
      </c>
      <c r="R66" s="364">
        <f>SUM(COUNTIF('Plan MB'!$C69:$BE69,"Löser")+COUNTIF('Plan WIW'!$C69:$AU69,"Löser")+COUNTIF('Plan ET'!$C70:$BP70,"Löser"))</f>
        <v>0</v>
      </c>
      <c r="S66" s="381">
        <f>SUM(COUNTIF('Plan MB'!$C69:$BE69,"Römhild")+COUNTIF('Plan WIW'!$C69:$AU69,"Römhild")+COUNTIF('Plan ET'!$C70:$BD70,"Römhild"))</f>
        <v>0</v>
      </c>
      <c r="T66" s="364">
        <f>SUM(COUNTIF('Plan MB'!$C69:$BE69,"Kny")+COUNTIF('Plan WIW'!$C69:$AU69,"Kny")+COUNTIF('Plan ET'!$C70:$BD70,"Kny"))</f>
        <v>0</v>
      </c>
      <c r="U66" s="364">
        <f>SUM(COUNTIF('Plan MB'!$C69:$BE69,"Schrodt")+COUNTIF('Plan WIW'!$C69:$AU69,"Schrodt")+COUNTIF('Plan ET'!$C70:$BD70,"Schrodt"))</f>
        <v>1</v>
      </c>
      <c r="V66" s="364">
        <f>SUM(COUNTIF('Plan MB'!$C69:$BE69,"Albrecht")+COUNTIF('Plan WIW'!$C69:$AU69,"Albrecht")+COUNTIF('Plan ET'!$C70:$BD70,"Albrecht"))</f>
        <v>0</v>
      </c>
      <c r="W66" s="364">
        <f>SUM(COUNTIF('Plan MB'!$C69:$BE69,"Hornaff")+COUNTIF('Plan WIW'!$C69:$AU69,"Hornaff")+COUNTIF('Plan ET'!$C70:$BD70,"Hornaff"))</f>
        <v>0</v>
      </c>
      <c r="X66" s="364">
        <f>SUM(COUNTIF('Plan MB'!$C69:$BE69,"Wahrenberg")+COUNTIF('Plan WIW'!$C69:$AU69,"Wahrenberg")+COUNTIF('Plan ET'!E70:BD70,"Wahrenberg"))</f>
        <v>0</v>
      </c>
      <c r="Y66" s="388">
        <f>SUM(COUNTIF('Plan MB'!$C69:$BE69,"Orf")+COUNTIF('Plan WIW'!$C69:$AU69,"Orf")+COUNTIF('Plan ET'!F70:BE70,"Orf"))</f>
        <v>0</v>
      </c>
      <c r="Z66" s="324"/>
      <c r="AA66" s="364">
        <f>SUM(COUNTIF('Plan MB'!$C69:$BE69,"Bachmann")+COUNTIF('Plan WIW'!$C69:$AU69,"Bachmann")+COUNTIF('Plan ET'!$E70:$BD70,"Bachmann"))</f>
        <v>0</v>
      </c>
      <c r="AB66" s="364">
        <f>SUM(COUNTIF('Plan MB'!$C69:$BE69,"B.-Schmitt")+COUNTIF('Plan WIW'!$C69:$AU69,"B.-Schmitt")+COUNTIF('Plan ET'!$E70:$BD70,"B.-Schmitt"))</f>
        <v>0</v>
      </c>
      <c r="AC66" s="364">
        <f>SUM(COUNTIF('Plan MB'!$C69:$BE69,"Blancke")+COUNTIF('Plan WIW'!$C69:$AU69,"Blancke")+COUNTIF('Plan ET'!$E70:$BD70,"Blancke"))</f>
        <v>0</v>
      </c>
      <c r="AD66" s="364">
        <f>SUM(COUNTIF('Plan MB'!$C69:$BE69,"Dechant")+COUNTIF('Plan WIW'!$C69:$AU69,"Dechant")+COUNTIF('Plan ET'!$E70:BD70,"Dechant"))</f>
        <v>0</v>
      </c>
      <c r="AE66" s="364">
        <f>SUM(COUNTIF('Plan MB'!$C69:$BE69,"Fischer")+COUNTIF('Plan WIW'!$C69:$AU69,"Fischer")+COUNTIF('Plan ET'!$E70:$BD70,"Fischer"))</f>
        <v>0</v>
      </c>
      <c r="AF66" s="364">
        <f>SUM(COUNTIF('Plan MB'!$C69:$BE69,"Gratz")+COUNTIF('Plan WIW'!$C69:$AU69,"Gratz")+COUNTIF('Plan ET'!$E70:$BD70,"Gratz"))</f>
        <v>0</v>
      </c>
      <c r="AG66" s="364">
        <f>SUM(COUNTIF('Plan MB'!$C69:$BE69,"Grünler")+COUNTIF('Plan WIW'!$C69:$AU69,"Grünler")+COUNTIF('Plan ET'!$E70:$BD70,"Grünler"))</f>
        <v>0</v>
      </c>
      <c r="AH66" s="364">
        <f>SUM(COUNTIF('Plan MB'!$C69:$BE69,"Heinemann")+COUNTIF('Plan WIW'!$C69:$AU69,"Heinemann")+COUNTIF('Plan ET'!$E70:$BD70,"Heinemann"))</f>
        <v>0</v>
      </c>
      <c r="AI66" s="364">
        <f>SUM(COUNTIF('Plan MB'!$C69:$BE69,"Kamprath")+COUNTIF('Plan WIW'!$C69:$AU69,"Kamprath")+COUNTIF('Plan ET'!$E70:$BD70,"Kamprath"))</f>
        <v>0</v>
      </c>
      <c r="AJ66" s="364">
        <f>SUM(COUNTIF('Plan MB'!$C69:$BE69,"Kelber")+COUNTIF('Plan WIW'!$C69:$AU69,"Kelber")+COUNTIF('Plan ET'!$E70:$BD70,"Kelber"))</f>
        <v>0</v>
      </c>
      <c r="AK66" s="364">
        <f>SUM(COUNTIF('Plan MB'!$C69:$BE69,"Michelfeit")+COUNTIF('Plan WIW'!$C69:$AU69,"Michelfeit")+COUNTIF('Plan ET'!$E70:$BD70,"Michelfeit"))</f>
        <v>0</v>
      </c>
      <c r="AL66" s="364">
        <f>SUM(COUNTIF('Plan MB'!$C69:$BE69,"Müller")+COUNTIF('Plan WIW'!$C69:$AU69,"Müller")+COUNTIF('Plan ET'!$E70:$BD70,"Müller"))</f>
        <v>0</v>
      </c>
      <c r="AM66" s="364">
        <f>SUM(COUNTIF('Plan MB'!$C69:$BE69,"Roppel")+COUNTIF('Plan WIW'!$C69:$AU69,"Roppel")+COUNTIF('Plan ET'!$E70:$BD70,"Roppel"))</f>
        <v>0</v>
      </c>
      <c r="AN66" s="364">
        <f>SUM(COUNTIF('Plan MB'!$C69:$BE69,"Rozek")+COUNTIF('Plan WIW'!$C69:$AU69,"Rozek")+COUNTIF('Plan ET'!$E70:$BD70,"Rozek"))</f>
        <v>0</v>
      </c>
      <c r="AO66" s="364">
        <f>SUM(COUNTIF('Plan MB'!$C69:$BE69,"Schäfer")+COUNTIF('Plan WIW'!$C69:$AU69,"Schäfer")+COUNTIF('Plan ET'!$E70:$BD70,"Schäfer"))</f>
        <v>0</v>
      </c>
      <c r="AP66" s="364">
        <f>SUM(COUNTIF('Plan MB'!$C69:$BE69,"Schulz")+COUNTIF('Plan WIW'!$C69:$AU69,"Schulz")+COUNTIF('Plan ET'!$E70:$BD70,"Schulz"))</f>
        <v>0</v>
      </c>
      <c r="AQ66" s="364">
        <f>SUM(COUNTIF('Plan MB'!$C69:$BE69,"Svoboda")+COUNTIF('Plan WIW'!$C69:$AU69,"Svoboda")+COUNTIF('Plan ET'!$E70:$BD70,"Svoboda"))</f>
        <v>0</v>
      </c>
      <c r="AR66" s="364"/>
      <c r="AS66" s="364">
        <f>SUM(COUNTIF('Plan MB'!$C69:$BE69,"Kretzer")+COUNTIF('Plan WIW'!$C69:$AU69,"Kretzer")+COUNTIF('Plan ET'!$E70:$BD70,"Kretzer"))</f>
        <v>0</v>
      </c>
      <c r="AT66" s="364">
        <f>SUM(COUNTIF('Plan MB'!$C69:$BE69,"Mensch-Schäfer")+COUNTIF('Plan WIW'!$C69:$AU69,"Mensch-Schäfer")+COUNTIF('Plan ET'!$E70:$BD70,"Mensch-Schäfer"))</f>
        <v>0</v>
      </c>
      <c r="AU66" s="364">
        <f>SUM(COUNTIF('Plan MB'!$C69:$BE69,"Schmidt")+COUNTIF('Plan WIW'!$C69:$AU69,"Schmidt")+COUNTIF('Plan ET'!$E70:$BD70,"Schmidt"))</f>
        <v>0</v>
      </c>
      <c r="AV66" s="372"/>
      <c r="AW66" s="372"/>
      <c r="AX66" s="372"/>
      <c r="AY66" s="373"/>
      <c r="AZ66" s="373">
        <f>SUM(COUNTIF('Plan MB'!$C69:$BE69,"Brenn")+COUNTIF('Plan WIW'!$C69:$AU69,"Brenn")+COUNTIF('Plan ET'!$E70:$BD70,"Brenn"))</f>
        <v>0</v>
      </c>
      <c r="BA66" s="373">
        <f>SUM(COUNTIF('Plan MB'!$C69:$BE69,"Jakobi")+COUNTIF('Plan WIW'!$C69:$AU69,"Jakobi")+COUNTIF('Plan ET'!$E70:$BD70,"Jakobi"))</f>
        <v>0</v>
      </c>
      <c r="BB66" s="373">
        <f>SUM(COUNTIF('Plan MB'!$C69:$BE69,"Krause")+COUNTIF('Plan WIW'!$C69:$AU69,"Krause")+COUNTIF('Plan ET'!$E70:$BD70,"Krause"))</f>
        <v>0</v>
      </c>
      <c r="BC66" s="373">
        <f>SUM(COUNTIF('Plan MB'!$C69:$BE69,"Margraf")+COUNTIF('Plan WIW'!$C69:$AU69,"Margraf")+COUNTIF('Plan ET'!$E70:$BD70,"Margraf"))</f>
        <v>1</v>
      </c>
      <c r="BD66" s="373">
        <f>SUM(COUNTIF('Plan MB'!$C69:$BE69,"Tischer")+COUNTIF('Plan WIW'!$C69:$AU69,"Tischer")+COUNTIF('Plan ET'!$E70:$BD70,"Tischer"))</f>
        <v>0</v>
      </c>
      <c r="BE66" s="369"/>
      <c r="BF66" s="373">
        <f>SUM(COUNTIF('Plan MB'!$C69:$BE69,"Bagchi")+COUNTIF('Plan WIW'!$C69:$AU69,"Bagchi")+COUNTIF('Plan ET'!$E70:$BD70,"Bagchi"))</f>
        <v>0</v>
      </c>
      <c r="BG66" s="373">
        <f>SUM(COUNTIF('Plan MB'!$C69:$BE69,"Fr.Gratz")+COUNTIF('Plan WIW'!$C69:$AU69,"Fr.Gratz")+COUNTIF('Plan ET'!$E70:$BD70,"Fr.Gratz"))</f>
        <v>0</v>
      </c>
      <c r="BH66" s="373">
        <f>SUM(COUNTIF('Plan MB'!$C69:$BE69,"Fr.Müller")+COUNTIF('Plan WIW'!$C69:$AU69,"Fr.Müller")+COUNTIF('Plan ET'!$E70:$BD70,"Fr.Müller"))</f>
        <v>0</v>
      </c>
      <c r="BI66" s="325"/>
    </row>
    <row r="67" spans="1:61">
      <c r="A67" s="1316"/>
      <c r="B67" s="1317"/>
      <c r="C67" s="364">
        <f>SUM(COUNTIF('Plan MB'!$C70:$BE70,"Braunschweig")+COUNTIF('Plan WIW'!$C70:$AU70,"Braunschweig")+COUNTIF('Plan ET'!$C71:$AX71,"Braunschweig"))</f>
        <v>0</v>
      </c>
      <c r="D67" s="364">
        <f>SUM(COUNTIF('Plan MB'!$C70:$BE70,"Behn")+COUNTIF('Plan WIW'!$C70:$AU70,"Behn")+COUNTIF('Plan ET'!$C71:$BP71,"Behn"))</f>
        <v>0</v>
      </c>
      <c r="E67" s="364">
        <f>SUM(COUNTIF('Plan MB'!$C70:$BE70,"Roth")+COUNTIF('Plan WIW'!$C70:$AU70,"Roth")+COUNTIF('Plan ET'!$C71:$BP71,"Roth"))</f>
        <v>0</v>
      </c>
      <c r="F67" s="364">
        <f>SUM(COUNTIF('Plan MB'!$C70:$BE70,"Beugel")+COUNTIF('Plan WIW'!$C70:$AU70,"Beugel")+COUNTIF('Plan ET'!$C71:$BP71,"Beugel"))</f>
        <v>0</v>
      </c>
      <c r="G67" s="364">
        <f>SUM(COUNTIF('Plan MB'!$C70:$BE70,"Christ")+COUNTIF('Plan WIW'!$C70:$AU70,"Christ")+COUNTIF('Plan ET'!$C71:$BP71,"Christ"))</f>
        <v>0</v>
      </c>
      <c r="H67" s="364">
        <f>SUM(COUNTIF('Plan MB'!$C70:$BE70,"Kolev")+COUNTIF('Plan WIW'!$C70:$AU70,"Kolev")+COUNTIF('Plan ET'!$C71:$BP71,"Kolev"))</f>
        <v>0</v>
      </c>
      <c r="I67" s="364">
        <f>SUM(COUNTIF('Plan MB'!$C70:$BE70,"C.Behn")+COUNTIF('Plan WIW'!$C70:$AU70,"C.Behn")+COUNTIF('Plan ET'!$C71:$BP71,"C.Behn"))</f>
        <v>0</v>
      </c>
      <c r="J67" s="364">
        <f>SUM(COUNTIF('Plan MB'!$C70:$BE70,"Dorner-Reisel")+COUNTIF('Plan WIW'!$C70:$AU70,"Dorner-Reisel")+COUNTIF('Plan ET'!$C71:$BP71,"Dorner-Reisel"))</f>
        <v>0</v>
      </c>
      <c r="K67" s="364">
        <f>SUM(COUNTIF('Plan MB'!$C70:$BE70,"Pietzsch")+COUNTIF('Plan WIW'!$C70:$AU70,"Pietzsch")+COUNTIF('Plan ET'!$C71:$BP71,"Pietzsch"))</f>
        <v>0</v>
      </c>
      <c r="L67" s="381">
        <f>SUM(COUNTIF('Plan MB'!$C70:$BE70,"Seul")+COUNTIF('Plan WIW'!$C70:$AU70,"Seul")+COUNTIF('Plan ET'!$C71:$BP71,"Seul"))</f>
        <v>0</v>
      </c>
      <c r="M67" s="364">
        <f>SUM(COUNTIF('Plan MB'!$C70:$BE70,"Raßbach")+COUNTIF('Plan WIW'!$C70:$AU70,"Raßbach")+COUNTIF('Plan ET'!$C71:$BP71,"Raßbach"))</f>
        <v>0</v>
      </c>
      <c r="N67" s="364">
        <f>SUM(COUNTIF('Plan MB'!$C70:$BE70,"Vogel")+COUNTIF('Plan WIW'!$C70:$AU70,"Vogel")+COUNTIF('Plan ET'!$C71:$BP71,"Vogel"))</f>
        <v>0</v>
      </c>
      <c r="O67" s="364">
        <f>SUM(COUNTIF('Plan MB'!$C70:$BE70,"Weidner")+COUNTIF('Plan WIW'!$C70:$AU70,"Weidner")+COUNTIF('Plan ET'!$C71:$BP71,"Weidner"))</f>
        <v>0</v>
      </c>
      <c r="P67" s="364">
        <f>SUM(COUNTIF('Plan MB'!$C70:$BE70,"Schreiber")+COUNTIF('Plan WIW'!$C70:$AU70,"Schreiber")+COUNTIF('Plan ET'!$C71:$BP71,"Schreiber"))</f>
        <v>0</v>
      </c>
      <c r="Q67" s="364">
        <f>SUM(COUNTIF('Plan MB'!$C70:$BE70,"SM9")+COUNTIF('Plan WIW'!$C70:$AU70,"SM9")+COUNTIF('Plan ET'!$C71:$BP71,"SM9"))</f>
        <v>0</v>
      </c>
      <c r="R67" s="364">
        <f>SUM(COUNTIF('Plan MB'!$C70:$BE70,"Löser")+COUNTIF('Plan WIW'!$C70:$AU70,"Löser")+COUNTIF('Plan ET'!$C71:$BP71,"Löser"))</f>
        <v>0</v>
      </c>
      <c r="S67" s="381">
        <f>SUM(COUNTIF('Plan MB'!$C70:$BE70,"Römhild")+COUNTIF('Plan WIW'!$C70:$AU70,"Römhild")+COUNTIF('Plan ET'!$C71:$BD71,"Römhild"))</f>
        <v>0</v>
      </c>
      <c r="T67" s="364">
        <f>SUM(COUNTIF('Plan MB'!$C70:$BE70,"Kny")+COUNTIF('Plan WIW'!$C70:$AU70,"Kny")+COUNTIF('Plan ET'!$C71:$BD71,"Kny"))</f>
        <v>0</v>
      </c>
      <c r="U67" s="364">
        <f>SUM(COUNTIF('Plan MB'!$C70:$BE70,"Schrodt")+COUNTIF('Plan WIW'!$C70:$AU70,"Schrodt")+COUNTIF('Plan ET'!$C71:$BD71,"Schrodt"))</f>
        <v>0</v>
      </c>
      <c r="V67" s="364">
        <f>SUM(COUNTIF('Plan MB'!$C70:$BE70,"Albrecht")+COUNTIF('Plan WIW'!$C70:$AU70,"Albrecht")+COUNTIF('Plan ET'!$C71:$BD71,"Albrecht"))</f>
        <v>0</v>
      </c>
      <c r="W67" s="364">
        <f>SUM(COUNTIF('Plan MB'!$C70:$BE70,"Hornaff")+COUNTIF('Plan WIW'!$C70:$AU70,"Hornaff")+COUNTIF('Plan ET'!$C71:$BD71,"Hornaff"))</f>
        <v>0</v>
      </c>
      <c r="X67" s="364">
        <f>SUM(COUNTIF('Plan MB'!$C70:$BE70,"Wahrenberg")+COUNTIF('Plan WIW'!$C70:$AU70,"Wahrenberg")+COUNTIF('Plan ET'!E71:BD71,"Wahrenberg"))</f>
        <v>0</v>
      </c>
      <c r="Y67" s="388">
        <f>SUM(COUNTIF('Plan MB'!$C70:$BE70,"Orf")+COUNTIF('Plan WIW'!$C70:$AU70,"Orf")+COUNTIF('Plan ET'!F71:BE71,"Orf"))</f>
        <v>0</v>
      </c>
      <c r="Z67" s="324"/>
      <c r="AA67" s="364">
        <f>SUM(COUNTIF('Plan MB'!$C70:$BE70,"Bachmann")+COUNTIF('Plan WIW'!$C70:$AU70,"Bachmann")+COUNTIF('Plan ET'!$E71:$BD71,"Bachmann"))</f>
        <v>0</v>
      </c>
      <c r="AB67" s="364">
        <f>SUM(COUNTIF('Plan MB'!$C70:$BE70,"B.-Schmitt")+COUNTIF('Plan WIW'!$C70:$AU70,"B.-Schmitt")+COUNTIF('Plan ET'!$E71:$BD71,"B.-Schmitt"))</f>
        <v>0</v>
      </c>
      <c r="AC67" s="364">
        <f>SUM(COUNTIF('Plan MB'!$C70:$BE70,"Blancke")+COUNTIF('Plan WIW'!$C70:$AU70,"Blancke")+COUNTIF('Plan ET'!$E71:$BD71,"Blancke"))</f>
        <v>0</v>
      </c>
      <c r="AD67" s="364">
        <f>SUM(COUNTIF('Plan MB'!$C70:$BE70,"Dechant")+COUNTIF('Plan WIW'!$C70:$AU70,"Dechant")+COUNTIF('Plan ET'!$E71:BD71,"Dechant"))</f>
        <v>0</v>
      </c>
      <c r="AE67" s="364">
        <f>SUM(COUNTIF('Plan MB'!$C70:$BE70,"Fischer")+COUNTIF('Plan WIW'!$C70:$AU70,"Fischer")+COUNTIF('Plan ET'!$E71:$BD71,"Fischer"))</f>
        <v>0</v>
      </c>
      <c r="AF67" s="364">
        <f>SUM(COUNTIF('Plan MB'!$C70:$BE70,"Gratz")+COUNTIF('Plan WIW'!$C70:$AU70,"Gratz")+COUNTIF('Plan ET'!$E71:$BD71,"Gratz"))</f>
        <v>0</v>
      </c>
      <c r="AG67" s="364">
        <f>SUM(COUNTIF('Plan MB'!$C70:$BE70,"Grünler")+COUNTIF('Plan WIW'!$C70:$AU70,"Grünler")+COUNTIF('Plan ET'!$E71:$BD71,"Grünler"))</f>
        <v>0</v>
      </c>
      <c r="AH67" s="364">
        <f>SUM(COUNTIF('Plan MB'!$C70:$BE70,"Heinemann")+COUNTIF('Plan WIW'!$C70:$AU70,"Heinemann")+COUNTIF('Plan ET'!$E71:$BD71,"Heinemann"))</f>
        <v>0</v>
      </c>
      <c r="AI67" s="364">
        <f>SUM(COUNTIF('Plan MB'!$C70:$BE70,"Kamprath")+COUNTIF('Plan WIW'!$C70:$AU70,"Kamprath")+COUNTIF('Plan ET'!$E71:$BD71,"Kamprath"))</f>
        <v>0</v>
      </c>
      <c r="AJ67" s="364">
        <f>SUM(COUNTIF('Plan MB'!$C70:$BE70,"Kelber")+COUNTIF('Plan WIW'!$C70:$AU70,"Kelber")+COUNTIF('Plan ET'!$E71:$BD71,"Kelber"))</f>
        <v>0</v>
      </c>
      <c r="AK67" s="364">
        <f>SUM(COUNTIF('Plan MB'!$C70:$BE70,"Michelfeit")+COUNTIF('Plan WIW'!$C70:$AU70,"Michelfeit")+COUNTIF('Plan ET'!$E71:$BD71,"Michelfeit"))</f>
        <v>0</v>
      </c>
      <c r="AL67" s="364">
        <f>SUM(COUNTIF('Plan MB'!$C70:$BE70,"Müller")+COUNTIF('Plan WIW'!$C70:$AU70,"Müller")+COUNTIF('Plan ET'!$E71:$BD71,"Müller"))</f>
        <v>0</v>
      </c>
      <c r="AM67" s="364">
        <f>SUM(COUNTIF('Plan MB'!$C70:$BE70,"Roppel")+COUNTIF('Plan WIW'!$C70:$AU70,"Roppel")+COUNTIF('Plan ET'!$E71:$BD71,"Roppel"))</f>
        <v>0</v>
      </c>
      <c r="AN67" s="364">
        <f>SUM(COUNTIF('Plan MB'!$C70:$BE70,"Rozek")+COUNTIF('Plan WIW'!$C70:$AU70,"Rozek")+COUNTIF('Plan ET'!$E71:$BD71,"Rozek"))</f>
        <v>0</v>
      </c>
      <c r="AO67" s="364">
        <f>SUM(COUNTIF('Plan MB'!$C70:$BE70,"Schäfer")+COUNTIF('Plan WIW'!$C70:$AU70,"Schäfer")+COUNTIF('Plan ET'!$E71:$BD71,"Schäfer"))</f>
        <v>0</v>
      </c>
      <c r="AP67" s="364">
        <f>SUM(COUNTIF('Plan MB'!$C70:$BE70,"Schulz")+COUNTIF('Plan WIW'!$C70:$AU70,"Schulz")+COUNTIF('Plan ET'!$E71:$BD71,"Schulz"))</f>
        <v>0</v>
      </c>
      <c r="AQ67" s="364">
        <f>SUM(COUNTIF('Plan MB'!$C70:$BE70,"Svoboda")+COUNTIF('Plan WIW'!$C70:$AU70,"Svoboda")+COUNTIF('Plan ET'!$E71:$BD71,"Svoboda"))</f>
        <v>0</v>
      </c>
      <c r="AR67" s="364"/>
      <c r="AS67" s="364">
        <f>SUM(COUNTIF('Plan MB'!$C70:$BE70,"Kretzer")+COUNTIF('Plan WIW'!$C70:$AU70,"Kretzer")+COUNTIF('Plan ET'!$E71:$BD71,"Kretzer"))</f>
        <v>0</v>
      </c>
      <c r="AT67" s="364">
        <f>SUM(COUNTIF('Plan MB'!$C70:$BE70,"Mensch-Schäfer")+COUNTIF('Plan WIW'!$C70:$AU70,"Mensch-Schäfer")+COUNTIF('Plan ET'!$E71:$BD71,"Mensch-Schäfer"))</f>
        <v>0</v>
      </c>
      <c r="AU67" s="364">
        <f>SUM(COUNTIF('Plan MB'!$C70:$BE70,"Schmidt")+COUNTIF('Plan WIW'!$C70:$AU70,"Schmidt")+COUNTIF('Plan ET'!$E71:$BD71,"Schmidt"))</f>
        <v>0</v>
      </c>
      <c r="AV67" s="372"/>
      <c r="AW67" s="372"/>
      <c r="AX67" s="372"/>
      <c r="AY67" s="373"/>
      <c r="AZ67" s="373">
        <f>SUM(COUNTIF('Plan MB'!$C70:$BE70,"Brenn")+COUNTIF('Plan WIW'!$C70:$AU70,"Brenn")+COUNTIF('Plan ET'!$E71:$BD71,"Brenn"))</f>
        <v>0</v>
      </c>
      <c r="BA67" s="373">
        <f>SUM(COUNTIF('Plan MB'!$C70:$BE70,"Jakobi")+COUNTIF('Plan WIW'!$C70:$AU70,"Jakobi")+COUNTIF('Plan ET'!$E71:$BD71,"Jakobi"))</f>
        <v>0</v>
      </c>
      <c r="BB67" s="373">
        <f>SUM(COUNTIF('Plan MB'!$C70:$BE70,"Krause")+COUNTIF('Plan WIW'!$C70:$AU70,"Krause")+COUNTIF('Plan ET'!$E71:$BD71,"Krause"))</f>
        <v>0</v>
      </c>
      <c r="BC67" s="373">
        <f>SUM(COUNTIF('Plan MB'!$C70:$BE70,"Margraf")+COUNTIF('Plan WIW'!$C70:$AU70,"Margraf")+COUNTIF('Plan ET'!$E71:$BD71,"Margraf"))</f>
        <v>0</v>
      </c>
      <c r="BD67" s="373">
        <f>SUM(COUNTIF('Plan MB'!$C70:$BE70,"Tischer")+COUNTIF('Plan WIW'!$C70:$AU70,"Tischer")+COUNTIF('Plan ET'!$E71:$BD71,"Tischer"))</f>
        <v>0</v>
      </c>
      <c r="BE67" s="369"/>
      <c r="BF67" s="373">
        <f>SUM(COUNTIF('Plan MB'!$C70:$BE70,"Bagchi")+COUNTIF('Plan WIW'!$C70:$AU70,"Bagchi")+COUNTIF('Plan ET'!$E71:$BD71,"Bagchi"))</f>
        <v>0</v>
      </c>
      <c r="BG67" s="373">
        <f>SUM(COUNTIF('Plan MB'!$C70:$BE70,"Fr.Gratz")+COUNTIF('Plan WIW'!$C70:$AU70,"Fr.Gratz")+COUNTIF('Plan ET'!$E71:$BD71,"Fr.Gratz"))</f>
        <v>0</v>
      </c>
      <c r="BH67" s="373">
        <f>SUM(COUNTIF('Plan MB'!$C70:$BE70,"Fr.Müller")+COUNTIF('Plan WIW'!$C70:$AU70,"Fr.Müller")+COUNTIF('Plan ET'!$E71:$BD71,"Fr.Müller"))</f>
        <v>0</v>
      </c>
      <c r="BI67" s="325"/>
    </row>
    <row r="68" spans="1:61">
      <c r="A68" s="1316"/>
      <c r="B68" s="1317"/>
      <c r="C68" s="364">
        <f>SUM(COUNTIF('Plan MB'!$C71:$BE71,"Braunschweig")+COUNTIF('Plan WIW'!$C71:$AU71,"Braunschweig")+COUNTIF('Plan ET'!$C72:$AX72,"Braunschweig"))</f>
        <v>0</v>
      </c>
      <c r="D68" s="364">
        <f>SUM(COUNTIF('Plan MB'!$C71:$BE71,"Behn")+COUNTIF('Plan WIW'!$C71:$AU71,"Behn")+COUNTIF('Plan ET'!$C72:$BP72,"Behn"))</f>
        <v>0</v>
      </c>
      <c r="E68" s="364">
        <f>SUM(COUNTIF('Plan MB'!$C71:$BE71,"Roth")+COUNTIF('Plan WIW'!$C71:$AU71,"Roth")+COUNTIF('Plan ET'!$C72:$BP72,"Roth"))</f>
        <v>0</v>
      </c>
      <c r="F68" s="364">
        <f>SUM(COUNTIF('Plan MB'!$C71:$BE71,"Beugel")+COUNTIF('Plan WIW'!$C71:$AU71,"Beugel")+COUNTIF('Plan ET'!$C72:$BP72,"Beugel"))</f>
        <v>0</v>
      </c>
      <c r="G68" s="364">
        <f>SUM(COUNTIF('Plan MB'!$C71:$BE71,"Christ")+COUNTIF('Plan WIW'!$C71:$AU71,"Christ")+COUNTIF('Plan ET'!$C72:$BP72,"Christ"))</f>
        <v>0</v>
      </c>
      <c r="H68" s="364">
        <f>SUM(COUNTIF('Plan MB'!$C71:$BE71,"Kolev")+COUNTIF('Plan WIW'!$C71:$AU71,"Kolev")+COUNTIF('Plan ET'!$C72:$BP72,"Kolev"))</f>
        <v>0</v>
      </c>
      <c r="I68" s="364">
        <f>SUM(COUNTIF('Plan MB'!$C71:$BE71,"C.Behn")+COUNTIF('Plan WIW'!$C71:$AU71,"C.Behn")+COUNTIF('Plan ET'!$C72:$BP72,"C.Behn"))</f>
        <v>0</v>
      </c>
      <c r="J68" s="364">
        <f>SUM(COUNTIF('Plan MB'!$C71:$BE71,"Dorner-Reisel")+COUNTIF('Plan WIW'!$C71:$AU71,"Dorner-Reisel")+COUNTIF('Plan ET'!$C72:$BP72,"Dorner-Reisel"))</f>
        <v>0</v>
      </c>
      <c r="K68" s="364">
        <f>SUM(COUNTIF('Plan MB'!$C71:$BE71,"Pietzsch")+COUNTIF('Plan WIW'!$C71:$AU71,"Pietzsch")+COUNTIF('Plan ET'!$C72:$BP72,"Pietzsch"))</f>
        <v>0</v>
      </c>
      <c r="L68" s="381">
        <f>SUM(COUNTIF('Plan MB'!$C71:$BE71,"Seul")+COUNTIF('Plan WIW'!$C71:$AU71,"Seul")+COUNTIF('Plan ET'!$C72:$BP72,"Seul"))</f>
        <v>0</v>
      </c>
      <c r="M68" s="364">
        <f>SUM(COUNTIF('Plan MB'!$C71:$BE71,"Raßbach")+COUNTIF('Plan WIW'!$C71:$AU71,"Raßbach")+COUNTIF('Plan ET'!$C72:$BP72,"Raßbach"))</f>
        <v>0</v>
      </c>
      <c r="N68" s="364">
        <f>SUM(COUNTIF('Plan MB'!$C71:$BE71,"Vogel")+COUNTIF('Plan WIW'!$C71:$AU71,"Vogel")+COUNTIF('Plan ET'!$C72:$BP72,"Vogel"))</f>
        <v>0</v>
      </c>
      <c r="O68" s="364">
        <f>SUM(COUNTIF('Plan MB'!$C71:$BE71,"Weidner")+COUNTIF('Plan WIW'!$C71:$AU71,"Weidner")+COUNTIF('Plan ET'!$C72:$BP72,"Weidner"))</f>
        <v>0</v>
      </c>
      <c r="P68" s="364">
        <f>SUM(COUNTIF('Plan MB'!$C71:$BE71,"Schreiber")+COUNTIF('Plan WIW'!$C71:$AU71,"Schreiber")+COUNTIF('Plan ET'!$C72:$BP72,"Schreiber"))</f>
        <v>0</v>
      </c>
      <c r="Q68" s="364">
        <f>SUM(COUNTIF('Plan MB'!$C71:$BE71,"SM9")+COUNTIF('Plan WIW'!$C71:$AU71,"SM9")+COUNTIF('Plan ET'!$C72:$BP72,"SM9"))</f>
        <v>0</v>
      </c>
      <c r="R68" s="364">
        <f>SUM(COUNTIF('Plan MB'!$C71:$BE71,"Löser")+COUNTIF('Plan WIW'!$C71:$AU71,"Löser")+COUNTIF('Plan ET'!$C72:$BP72,"Löser"))</f>
        <v>0</v>
      </c>
      <c r="S68" s="381">
        <f>SUM(COUNTIF('Plan MB'!$C71:$BE71,"Römhild")+COUNTIF('Plan WIW'!$C71:$AU71,"Römhild")+COUNTIF('Plan ET'!$C72:$BD72,"Römhild"))</f>
        <v>0</v>
      </c>
      <c r="T68" s="364">
        <f>SUM(COUNTIF('Plan MB'!$C71:$BE71,"Kny")+COUNTIF('Plan WIW'!$C71:$AU71,"Kny")+COUNTIF('Plan ET'!$C72:$BD72,"Kny"))</f>
        <v>0</v>
      </c>
      <c r="U68" s="364">
        <f>SUM(COUNTIF('Plan MB'!$C71:$BE71,"Schrodt")+COUNTIF('Plan WIW'!$C71:$AU71,"Schrodt")+COUNTIF('Plan ET'!$C72:$BD72,"Schrodt"))</f>
        <v>0</v>
      </c>
      <c r="V68" s="364">
        <f>SUM(COUNTIF('Plan MB'!$C71:$BE71,"Albrecht")+COUNTIF('Plan WIW'!$C71:$AU71,"Albrecht")+COUNTIF('Plan ET'!$C72:$BD72,"Albrecht"))</f>
        <v>0</v>
      </c>
      <c r="W68" s="364">
        <f>SUM(COUNTIF('Plan MB'!$C71:$BE71,"Hornaff")+COUNTIF('Plan WIW'!$C71:$AU71,"Hornaff")+COUNTIF('Plan ET'!$C72:$BD72,"Hornaff"))</f>
        <v>0</v>
      </c>
      <c r="X68" s="364">
        <f>SUM(COUNTIF('Plan MB'!$C71:$BE71,"Wahrenberg")+COUNTIF('Plan WIW'!$C71:$AU71,"Wahrenberg")+COUNTIF('Plan ET'!E72:BD72,"Wahrenberg"))</f>
        <v>0</v>
      </c>
      <c r="Y68" s="388">
        <f>SUM(COUNTIF('Plan MB'!$C71:$BE71,"Orf")+COUNTIF('Plan WIW'!$C71:$AU71,"Orf")+COUNTIF('Plan ET'!F72:BE72,"Orf"))</f>
        <v>0</v>
      </c>
      <c r="Z68" s="324"/>
      <c r="AA68" s="364">
        <f>SUM(COUNTIF('Plan MB'!$C71:$BE71,"Bachmann")+COUNTIF('Plan WIW'!$C71:$AU71,"Bachmann")+COUNTIF('Plan ET'!$E72:$BD72,"Bachmann"))</f>
        <v>0</v>
      </c>
      <c r="AB68" s="364">
        <f>SUM(COUNTIF('Plan MB'!$C71:$BE71,"B.-Schmitt")+COUNTIF('Plan WIW'!$C71:$AU71,"B.-Schmitt")+COUNTIF('Plan ET'!$E72:$BD72,"B.-Schmitt"))</f>
        <v>0</v>
      </c>
      <c r="AC68" s="364">
        <f>SUM(COUNTIF('Plan MB'!$C71:$BE71,"Blancke")+COUNTIF('Plan WIW'!$C71:$AU71,"Blancke")+COUNTIF('Plan ET'!$E72:$BD72,"Blancke"))</f>
        <v>0</v>
      </c>
      <c r="AD68" s="364">
        <f>SUM(COUNTIF('Plan MB'!$C71:$BE71,"Dechant")+COUNTIF('Plan WIW'!$C71:$AU71,"Dechant")+COUNTIF('Plan ET'!$E72:BD72,"Dechant"))</f>
        <v>0</v>
      </c>
      <c r="AE68" s="364">
        <f>SUM(COUNTIF('Plan MB'!$C71:$BE71,"Fischer")+COUNTIF('Plan WIW'!$C71:$AU71,"Fischer")+COUNTIF('Plan ET'!$E72:$BD72,"Fischer"))</f>
        <v>0</v>
      </c>
      <c r="AF68" s="364">
        <f>SUM(COUNTIF('Plan MB'!$C71:$BE71,"Gratz")+COUNTIF('Plan WIW'!$C71:$AU71,"Gratz")+COUNTIF('Plan ET'!$E72:$BD72,"Gratz"))</f>
        <v>0</v>
      </c>
      <c r="AG68" s="364">
        <f>SUM(COUNTIF('Plan MB'!$C71:$BE71,"Grünler")+COUNTIF('Plan WIW'!$C71:$AU71,"Grünler")+COUNTIF('Plan ET'!$E72:$BD72,"Grünler"))</f>
        <v>0</v>
      </c>
      <c r="AH68" s="364">
        <f>SUM(COUNTIF('Plan MB'!$C71:$BE71,"Heinemann")+COUNTIF('Plan WIW'!$C71:$AU71,"Heinemann")+COUNTIF('Plan ET'!$E72:$BD72,"Heinemann"))</f>
        <v>0</v>
      </c>
      <c r="AI68" s="364">
        <f>SUM(COUNTIF('Plan MB'!$C71:$BE71,"Kamprath")+COUNTIF('Plan WIW'!$C71:$AU71,"Kamprath")+COUNTIF('Plan ET'!$E72:$BD72,"Kamprath"))</f>
        <v>0</v>
      </c>
      <c r="AJ68" s="364">
        <f>SUM(COUNTIF('Plan MB'!$C71:$BE71,"Kelber")+COUNTIF('Plan WIW'!$C71:$AU71,"Kelber")+COUNTIF('Plan ET'!$E72:$BD72,"Kelber"))</f>
        <v>0</v>
      </c>
      <c r="AK68" s="364">
        <f>SUM(COUNTIF('Plan MB'!$C71:$BE71,"Michelfeit")+COUNTIF('Plan WIW'!$C71:$AU71,"Michelfeit")+COUNTIF('Plan ET'!$E72:$BD72,"Michelfeit"))</f>
        <v>0</v>
      </c>
      <c r="AL68" s="364">
        <f>SUM(COUNTIF('Plan MB'!$C71:$BE71,"Müller")+COUNTIF('Plan WIW'!$C71:$AU71,"Müller")+COUNTIF('Plan ET'!$E72:$BD72,"Müller"))</f>
        <v>0</v>
      </c>
      <c r="AM68" s="364">
        <f>SUM(COUNTIF('Plan MB'!$C71:$BE71,"Roppel")+COUNTIF('Plan WIW'!$C71:$AU71,"Roppel")+COUNTIF('Plan ET'!$E72:$BD72,"Roppel"))</f>
        <v>0</v>
      </c>
      <c r="AN68" s="364">
        <f>SUM(COUNTIF('Plan MB'!$C71:$BE71,"Rozek")+COUNTIF('Plan WIW'!$C71:$AU71,"Rozek")+COUNTIF('Plan ET'!$E72:$BD72,"Rozek"))</f>
        <v>0</v>
      </c>
      <c r="AO68" s="364">
        <f>SUM(COUNTIF('Plan MB'!$C71:$BE71,"Schäfer")+COUNTIF('Plan WIW'!$C71:$AU71,"Schäfer")+COUNTIF('Plan ET'!$E72:$BD72,"Schäfer"))</f>
        <v>0</v>
      </c>
      <c r="AP68" s="364">
        <f>SUM(COUNTIF('Plan MB'!$C71:$BE71,"Schulz")+COUNTIF('Plan WIW'!$C71:$AU71,"Schulz")+COUNTIF('Plan ET'!$E72:$BD72,"Schulz"))</f>
        <v>0</v>
      </c>
      <c r="AQ68" s="364">
        <f>SUM(COUNTIF('Plan MB'!$C71:$BE71,"Svoboda")+COUNTIF('Plan WIW'!$C71:$AU71,"Svoboda")+COUNTIF('Plan ET'!$E72:$BD72,"Svoboda"))</f>
        <v>0</v>
      </c>
      <c r="AR68" s="364"/>
      <c r="AS68" s="364">
        <f>SUM(COUNTIF('Plan MB'!$C71:$BE71,"Kretzer")+COUNTIF('Plan WIW'!$C71:$AU71,"Kretzer")+COUNTIF('Plan ET'!$E72:$BD72,"Kretzer"))</f>
        <v>0</v>
      </c>
      <c r="AT68" s="364">
        <f>SUM(COUNTIF('Plan MB'!$C71:$BE71,"Mensch-Schäfer")+COUNTIF('Plan WIW'!$C71:$AU71,"Mensch-Schäfer")+COUNTIF('Plan ET'!$E72:$BD72,"Mensch-Schäfer"))</f>
        <v>0</v>
      </c>
      <c r="AU68" s="364">
        <f>SUM(COUNTIF('Plan MB'!$C71:$BE71,"Schmidt")+COUNTIF('Plan WIW'!$C71:$AU71,"Schmidt")+COUNTIF('Plan ET'!$E72:$BD72,"Schmidt"))</f>
        <v>0</v>
      </c>
      <c r="AV68" s="372"/>
      <c r="AW68" s="372"/>
      <c r="AX68" s="372"/>
      <c r="AY68" s="373"/>
      <c r="AZ68" s="373">
        <f>SUM(COUNTIF('Plan MB'!$C71:$BE71,"Brenn")+COUNTIF('Plan WIW'!$C71:$AU71,"Brenn")+COUNTIF('Plan ET'!$E72:$BD72,"Brenn"))</f>
        <v>0</v>
      </c>
      <c r="BA68" s="373">
        <f>SUM(COUNTIF('Plan MB'!$C71:$BE71,"Jakobi")+COUNTIF('Plan WIW'!$C71:$AU71,"Jakobi")+COUNTIF('Plan ET'!$E72:$BD72,"Jakobi"))</f>
        <v>0</v>
      </c>
      <c r="BB68" s="373">
        <f>SUM(COUNTIF('Plan MB'!$C71:$BE71,"Krause")+COUNTIF('Plan WIW'!$C71:$AU71,"Krause")+COUNTIF('Plan ET'!$E72:$BD72,"Krause"))</f>
        <v>0</v>
      </c>
      <c r="BC68" s="373">
        <f>SUM(COUNTIF('Plan MB'!$C71:$BE71,"Margraf")+COUNTIF('Plan WIW'!$C71:$AU71,"Margraf")+COUNTIF('Plan ET'!$E72:$BD72,"Margraf"))</f>
        <v>0</v>
      </c>
      <c r="BD68" s="373">
        <f>SUM(COUNTIF('Plan MB'!$C71:$BE71,"Tischer")+COUNTIF('Plan WIW'!$C71:$AU71,"Tischer")+COUNTIF('Plan ET'!$E72:$BD72,"Tischer"))</f>
        <v>0</v>
      </c>
      <c r="BE68" s="369"/>
      <c r="BF68" s="373">
        <f>SUM(COUNTIF('Plan MB'!$C71:$BE71,"Bagchi")+COUNTIF('Plan WIW'!$C71:$AU71,"Bagchi")+COUNTIF('Plan ET'!$E72:$BD72,"Bagchi"))</f>
        <v>0</v>
      </c>
      <c r="BG68" s="373">
        <f>SUM(COUNTIF('Plan MB'!$C71:$BE71,"Fr.Gratz")+COUNTIF('Plan WIW'!$C71:$AU71,"Fr.Gratz")+COUNTIF('Plan ET'!$E72:$BD72,"Fr.Gratz"))</f>
        <v>0</v>
      </c>
      <c r="BH68" s="373">
        <f>SUM(COUNTIF('Plan MB'!$C71:$BE71,"Fr.Müller")+COUNTIF('Plan WIW'!$C71:$AU71,"Fr.Müller")+COUNTIF('Plan ET'!$E72:$BD72,"Fr.Müller"))</f>
        <v>0</v>
      </c>
      <c r="BI68" s="325"/>
    </row>
    <row r="69" spans="1:61">
      <c r="A69" s="1316"/>
      <c r="B69" s="1317">
        <v>10</v>
      </c>
      <c r="C69" s="364">
        <f>SUM(COUNTIF('Plan MB'!$C72:$BE72,"Braunschweig")+COUNTIF('Plan WIW'!$C72:$AU72,"Braunschweig")+COUNTIF('Plan ET'!$C73:$AX73,"Braunschweig"))</f>
        <v>1</v>
      </c>
      <c r="D69" s="364">
        <f>SUM(COUNTIF('Plan MB'!$C72:$BE72,"Behn")+COUNTIF('Plan WIW'!$C72:$AU72,"Behn")+COUNTIF('Plan ET'!$C73:$BP73,"Behn"))</f>
        <v>1</v>
      </c>
      <c r="E69" s="364">
        <f>SUM(COUNTIF('Plan MB'!$C72:$BE72,"Roth")+COUNTIF('Plan WIW'!$C72:$AU72,"Roth")+COUNTIF('Plan ET'!$C73:$BP73,"Roth"))</f>
        <v>1</v>
      </c>
      <c r="F69" s="364">
        <f>SUM(COUNTIF('Plan MB'!$C72:$BE72,"Beugel")+COUNTIF('Plan WIW'!$C72:$AU72,"Beugel")+COUNTIF('Plan ET'!$C73:$BP73,"Beugel"))</f>
        <v>1</v>
      </c>
      <c r="G69" s="364">
        <f>SUM(COUNTIF('Plan MB'!$C72:$BE72,"Christ")+COUNTIF('Plan WIW'!$C72:$AU72,"Christ")+COUNTIF('Plan ET'!$C73:$BP73,"Christ"))</f>
        <v>0</v>
      </c>
      <c r="H69" s="364">
        <f>SUM(COUNTIF('Plan MB'!$C72:$BE72,"Kolev")+COUNTIF('Plan WIW'!$C72:$AU72,"Kolev")+COUNTIF('Plan ET'!$C73:$BP73,"Kolev"))</f>
        <v>0</v>
      </c>
      <c r="I69" s="364">
        <f>SUM(COUNTIF('Plan MB'!$C72:$BE72,"C.Behn")+COUNTIF('Plan WIW'!$C72:$AU72,"C.Behn")+COUNTIF('Plan ET'!$C73:$BP73,"C.Behn"))</f>
        <v>0</v>
      </c>
      <c r="J69" s="364">
        <f>SUM(COUNTIF('Plan MB'!$C72:$BE72,"Dorner-Reisel")+COUNTIF('Plan WIW'!$C72:$AU72,"Dorner-Reisel")+COUNTIF('Plan ET'!$C73:$BP73,"Dorner-Reisel"))</f>
        <v>1</v>
      </c>
      <c r="K69" s="364">
        <f>SUM(COUNTIF('Plan MB'!$C72:$BE72,"Pietzsch")+COUNTIF('Plan WIW'!$C72:$AU72,"Pietzsch")+COUNTIF('Plan ET'!$C73:$BP73,"Pietzsch"))</f>
        <v>0</v>
      </c>
      <c r="L69" s="381">
        <f>SUM(COUNTIF('Plan MB'!$C72:$BE72,"Seul")+COUNTIF('Plan WIW'!$C72:$AU72,"Seul")+COUNTIF('Plan ET'!$C73:$BP73,"Seul"))</f>
        <v>0</v>
      </c>
      <c r="M69" s="364">
        <f>SUM(COUNTIF('Plan MB'!$C72:$BE72,"Raßbach")+COUNTIF('Plan WIW'!$C72:$AU72,"Raßbach")+COUNTIF('Plan ET'!$C73:$BP73,"Raßbach"))</f>
        <v>0</v>
      </c>
      <c r="N69" s="364">
        <f>SUM(COUNTIF('Plan MB'!$C72:$BE72,"Vogel")+COUNTIF('Plan WIW'!$C72:$AU72,"Vogel")+COUNTIF('Plan ET'!$C73:$BP73,"Vogel"))</f>
        <v>0</v>
      </c>
      <c r="O69" s="364">
        <f>SUM(COUNTIF('Plan MB'!$C72:$BE72,"Weidner")+COUNTIF('Plan WIW'!$C72:$AU72,"Weidner")+COUNTIF('Plan ET'!$C73:$BP73,"Weidner"))</f>
        <v>0</v>
      </c>
      <c r="P69" s="364">
        <f>SUM(COUNTIF('Plan MB'!$C72:$BE72,"Schreiber")+COUNTIF('Plan WIW'!$C72:$AU72,"Schreiber")+COUNTIF('Plan ET'!$C73:$BP73,"Schreiber"))</f>
        <v>0</v>
      </c>
      <c r="Q69" s="364">
        <f>SUM(COUNTIF('Plan MB'!$C72:$BE72,"SM9")+COUNTIF('Plan WIW'!$C72:$AU72,"SM9")+COUNTIF('Plan ET'!$C73:$BP73,"SM9"))</f>
        <v>0</v>
      </c>
      <c r="R69" s="380">
        <f>SUM(COUNTIF('Plan MB'!$C72:$BE72,"Löser")+COUNTIF('Plan WIW'!$C72:$AU72,"Löser")+COUNTIF('Plan ET'!$C73:$BP73,"Löser"))</f>
        <v>2</v>
      </c>
      <c r="S69" s="364">
        <f>SUM(COUNTIF('Plan MB'!$C72:$BE72,"Römhild")+COUNTIF('Plan WIW'!$C72:$AU72,"Römhild")+COUNTIF('Plan ET'!$C73:$BD73,"Römhild"))</f>
        <v>0</v>
      </c>
      <c r="T69" s="364">
        <f>SUM(COUNTIF('Plan MB'!$C72:$BE72,"Kny")+COUNTIF('Plan WIW'!$C72:$AU72,"Kny")+COUNTIF('Plan ET'!$C73:$BD73,"Kny"))</f>
        <v>1</v>
      </c>
      <c r="U69" s="364">
        <f>SUM(COUNTIF('Plan MB'!$C72:$BE72,"Schrodt")+COUNTIF('Plan WIW'!$C72:$AU72,"Schrodt")+COUNTIF('Plan ET'!$C73:$BD73,"Schrodt"))</f>
        <v>0</v>
      </c>
      <c r="V69" s="364">
        <f>SUM(COUNTIF('Plan MB'!$C72:$BE72,"Albrecht")+COUNTIF('Plan WIW'!$C72:$AU72,"Albrecht")+COUNTIF('Plan ET'!$C73:$BD73,"Albrecht"))</f>
        <v>0</v>
      </c>
      <c r="W69" s="364">
        <f>SUM(COUNTIF('Plan MB'!$C72:$BE72,"Hornaff")+COUNTIF('Plan WIW'!$C72:$AU72,"Hornaff")+COUNTIF('Plan ET'!$C73:$BD73,"Hornaff"))</f>
        <v>1</v>
      </c>
      <c r="X69" s="364">
        <f>SUM(COUNTIF('Plan MB'!$C72:$BE72,"Wahrenberg")+COUNTIF('Plan WIW'!$C72:$AU72,"Wahrenberg")+COUNTIF('Plan ET'!E73:BD73,"Wahrenberg"))</f>
        <v>1</v>
      </c>
      <c r="Y69" s="388">
        <f>SUM(COUNTIF('Plan MB'!$C72:$BE72,"Orf")+COUNTIF('Plan WIW'!$C72:$AU72,"Orf")+COUNTIF('Plan ET'!F73:BE73,"Orf"))</f>
        <v>0</v>
      </c>
      <c r="Z69" s="324"/>
      <c r="AA69" s="364">
        <f>SUM(COUNTIF('Plan MB'!$C72:$BE72,"Bachmann")+COUNTIF('Plan WIW'!$C72:$AU72,"Bachmann")+COUNTIF('Plan ET'!$E73:$BD73,"Bachmann"))</f>
        <v>0</v>
      </c>
      <c r="AB69" s="364">
        <f>SUM(COUNTIF('Plan MB'!$C72:$BE72,"B.-Schmitt")+COUNTIF('Plan WIW'!$C72:$AU72,"B.-Schmitt")+COUNTIF('Plan ET'!$E73:$BD73,"B.-Schmitt"))</f>
        <v>0</v>
      </c>
      <c r="AC69" s="364">
        <f>SUM(COUNTIF('Plan MB'!$C72:$BE72,"Blancke")+COUNTIF('Plan WIW'!$C72:$AU72,"Blancke")+COUNTIF('Plan ET'!$E73:$BD73,"Blancke"))</f>
        <v>1</v>
      </c>
      <c r="AD69" s="364">
        <f>SUM(COUNTIF('Plan MB'!$C72:$BE72,"Dechant")+COUNTIF('Plan WIW'!$C72:$AU72,"Dechant")+COUNTIF('Plan ET'!$E73:BD73,"Dechant"))</f>
        <v>0</v>
      </c>
      <c r="AE69" s="364">
        <f>SUM(COUNTIF('Plan MB'!$C72:$BE72,"Fischer")+COUNTIF('Plan WIW'!$C72:$AU72,"Fischer")+COUNTIF('Plan ET'!$E73:$BD73,"Fischer"))</f>
        <v>1</v>
      </c>
      <c r="AF69" s="364">
        <f>SUM(COUNTIF('Plan MB'!$C72:$BE72,"Gratz")+COUNTIF('Plan WIW'!$C72:$AU72,"Gratz")+COUNTIF('Plan ET'!$E73:$BD73,"Gratz"))</f>
        <v>0</v>
      </c>
      <c r="AG69" s="364">
        <f>SUM(COUNTIF('Plan MB'!$C72:$BE72,"Grünler")+COUNTIF('Plan WIW'!$C72:$AU72,"Grünler")+COUNTIF('Plan ET'!$E73:$BD73,"Grünler"))</f>
        <v>1</v>
      </c>
      <c r="AH69" s="364">
        <f>SUM(COUNTIF('Plan MB'!$C72:$BE72,"Heinemann")+COUNTIF('Plan WIW'!$C72:$AU72,"Heinemann")+COUNTIF('Plan ET'!$E73:$BD73,"Heinemann"))</f>
        <v>0</v>
      </c>
      <c r="AI69" s="364">
        <f>SUM(COUNTIF('Plan MB'!$C72:$BE72,"Kamprath")+COUNTIF('Plan WIW'!$C72:$AU72,"Kamprath")+COUNTIF('Plan ET'!$E73:$BD73,"Kamprath"))</f>
        <v>0</v>
      </c>
      <c r="AJ69" s="364">
        <f>SUM(COUNTIF('Plan MB'!$C72:$BE72,"Kelber")+COUNTIF('Plan WIW'!$C72:$AU72,"Kelber")+COUNTIF('Plan ET'!$E73:$BD73,"Kelber"))</f>
        <v>1</v>
      </c>
      <c r="AK69" s="364">
        <f>SUM(COUNTIF('Plan MB'!$C72:$BE72,"Michelfeit")+COUNTIF('Plan WIW'!$C72:$AU72,"Michelfeit")+COUNTIF('Plan ET'!$E73:$BD73,"Michelfeit"))</f>
        <v>0</v>
      </c>
      <c r="AL69" s="364">
        <f>SUM(COUNTIF('Plan MB'!$C72:$BE72,"Müller")+COUNTIF('Plan WIW'!$C72:$AU72,"Müller")+COUNTIF('Plan ET'!$E73:$BD73,"Müller"))</f>
        <v>0</v>
      </c>
      <c r="AM69" s="364">
        <f>SUM(COUNTIF('Plan MB'!$C72:$BE72,"Roppel")+COUNTIF('Plan WIW'!$C72:$AU72,"Roppel")+COUNTIF('Plan ET'!$E73:$BD73,"Roppel"))</f>
        <v>1</v>
      </c>
      <c r="AN69" s="364">
        <f>SUM(COUNTIF('Plan MB'!$C72:$BE72,"Rozek")+COUNTIF('Plan WIW'!$C72:$AU72,"Rozek")+COUNTIF('Plan ET'!$E73:$BD73,"Rozek"))</f>
        <v>0</v>
      </c>
      <c r="AO69" s="364">
        <f>SUM(COUNTIF('Plan MB'!$C72:$BE72,"Schäfer")+COUNTIF('Plan WIW'!$C72:$AU72,"Schäfer")+COUNTIF('Plan ET'!$E73:$BD73,"Schäfer"))</f>
        <v>3</v>
      </c>
      <c r="AP69" s="364">
        <f>SUM(COUNTIF('Plan MB'!$C72:$BE72,"Schulz")+COUNTIF('Plan WIW'!$C72:$AU72,"Schulz")+COUNTIF('Plan ET'!$E73:$BD73,"Schulz"))</f>
        <v>0</v>
      </c>
      <c r="AQ69" s="364">
        <f>SUM(COUNTIF('Plan MB'!$C72:$BE72,"Svoboda")+COUNTIF('Plan WIW'!$C72:$AU72,"Svoboda")+COUNTIF('Plan ET'!$E73:$BD73,"Svoboda"))</f>
        <v>0</v>
      </c>
      <c r="AR69" s="364"/>
      <c r="AS69" s="364">
        <f>SUM(COUNTIF('Plan MB'!$C72:$BE72,"Kretzer")+COUNTIF('Plan WIW'!$C72:$AU72,"Kretzer")+COUNTIF('Plan ET'!$E73:$BD73,"Kretzer"))</f>
        <v>0</v>
      </c>
      <c r="AT69" s="364">
        <f>SUM(COUNTIF('Plan MB'!$C72:$BE72,"Mensch-Schäfer")+COUNTIF('Plan WIW'!$C72:$AU72,"Mensch-Schäfer")+COUNTIF('Plan ET'!$E73:$BD73,"Mensch-Schäfer"))</f>
        <v>0</v>
      </c>
      <c r="AU69" s="364">
        <f>SUM(COUNTIF('Plan MB'!$C72:$BE72,"Schmidt")+COUNTIF('Plan WIW'!$C72:$AU72,"Schmidt")+COUNTIF('Plan ET'!$E73:$BD73,"Schmidt"))</f>
        <v>0</v>
      </c>
      <c r="AV69" s="372"/>
      <c r="AW69" s="372"/>
      <c r="AX69" s="372"/>
      <c r="AY69" s="373"/>
      <c r="AZ69" s="373">
        <f>SUM(COUNTIF('Plan MB'!$C72:$BE72,"Brenn")+COUNTIF('Plan WIW'!$C72:$AU72,"Brenn")+COUNTIF('Plan ET'!$E73:$BD73,"Brenn"))</f>
        <v>0</v>
      </c>
      <c r="BA69" s="373">
        <f>SUM(COUNTIF('Plan MB'!$C72:$BE72,"Jakobi")+COUNTIF('Plan WIW'!$C72:$AU72,"Jakobi")+COUNTIF('Plan ET'!$E73:$BD73,"Jakobi"))</f>
        <v>0</v>
      </c>
      <c r="BB69" s="373">
        <f>SUM(COUNTIF('Plan MB'!$C72:$BE72,"Krause")+COUNTIF('Plan WIW'!$C72:$AU72,"Krause")+COUNTIF('Plan ET'!$E73:$BD73,"Krause"))</f>
        <v>0</v>
      </c>
      <c r="BC69" s="373">
        <f>SUM(COUNTIF('Plan MB'!$C72:$BE72,"Margraf")+COUNTIF('Plan WIW'!$C72:$AU72,"Margraf")+COUNTIF('Plan ET'!$E73:$BD73,"Margraf"))</f>
        <v>0</v>
      </c>
      <c r="BD69" s="373">
        <f>SUM(COUNTIF('Plan MB'!$C72:$BE72,"Tischer")+COUNTIF('Plan WIW'!$C72:$AU72,"Tischer")+COUNTIF('Plan ET'!$E73:$BD73,"Tischer"))</f>
        <v>0</v>
      </c>
      <c r="BE69" s="369"/>
      <c r="BF69" s="373">
        <f>SUM(COUNTIF('Plan MB'!$C72:$BE72,"Bagchi")+COUNTIF('Plan WIW'!$C72:$AU72,"Bagchi")+COUNTIF('Plan ET'!$E73:$BD73,"Bagchi"))</f>
        <v>0</v>
      </c>
      <c r="BG69" s="373">
        <f>SUM(COUNTIF('Plan MB'!$C72:$BE72,"Fr.Gratz")+COUNTIF('Plan WIW'!$C72:$AU72,"Fr.Gratz")+COUNTIF('Plan ET'!$E73:$BD73,"Fr.Gratz"))</f>
        <v>0</v>
      </c>
      <c r="BH69" s="369">
        <f>SUM(COUNTIF('Plan MB'!$C72:$BE72,"Fr.Müller")+COUNTIF('Plan WIW'!$C72:$AU72,"Fr.Müller")+COUNTIF('Plan ET'!$E73:$BD73,"Fr.Müller"))</f>
        <v>0</v>
      </c>
      <c r="BI69" s="325"/>
    </row>
    <row r="70" spans="1:61">
      <c r="A70" s="1316"/>
      <c r="B70" s="1317"/>
      <c r="C70" s="364">
        <f>SUM(COUNTIF('Plan MB'!$C73:$BE73,"Braunschweig")+COUNTIF('Plan WIW'!$C73:$AU73,"Braunschweig")+COUNTIF('Plan ET'!$C74:$AX74,"Braunschweig"))</f>
        <v>0</v>
      </c>
      <c r="D70" s="364">
        <f>SUM(COUNTIF('Plan MB'!$C73:$BE73,"Behn")+COUNTIF('Plan WIW'!$C73:$AU73,"Behn")+COUNTIF('Plan ET'!$C74:$BP74,"Behn"))</f>
        <v>0</v>
      </c>
      <c r="E70" s="364">
        <f>SUM(COUNTIF('Plan MB'!$C73:$BE73,"Roth")+COUNTIF('Plan WIW'!$C73:$AU73,"Roth")+COUNTIF('Plan ET'!$C74:$BP74,"Roth"))</f>
        <v>0</v>
      </c>
      <c r="F70" s="364">
        <f>SUM(COUNTIF('Plan MB'!$C73:$BE73,"Beugel")+COUNTIF('Plan WIW'!$C73:$AU73,"Beugel")+COUNTIF('Plan ET'!$C74:$BP74,"Beugel"))</f>
        <v>0</v>
      </c>
      <c r="G70" s="364">
        <f>SUM(COUNTIF('Plan MB'!$C73:$BE73,"Christ")+COUNTIF('Plan WIW'!$C73:$AU73,"Christ")+COUNTIF('Plan ET'!$C74:$BP74,"Christ"))</f>
        <v>1</v>
      </c>
      <c r="H70" s="380">
        <f>SUM(COUNTIF('Plan MB'!$C73:$BE73,"Kolev")+COUNTIF('Plan WIW'!$C73:$AU73,"Kolev")+COUNTIF('Plan ET'!$C74:$BP74,"Kolev"))</f>
        <v>1</v>
      </c>
      <c r="I70" s="364">
        <f>SUM(COUNTIF('Plan MB'!$C73:$BE73,"C.Behn")+COUNTIF('Plan WIW'!$C73:$AU73,"C.Behn")+COUNTIF('Plan ET'!$C74:$BP74,"C.Behn"))</f>
        <v>0</v>
      </c>
      <c r="J70" s="364">
        <f>SUM(COUNTIF('Plan MB'!$C73:$BE73,"Dorner-Reisel")+COUNTIF('Plan WIW'!$C73:$AU73,"Dorner-Reisel")+COUNTIF('Plan ET'!$C74:$BP74,"Dorner-Reisel"))</f>
        <v>0</v>
      </c>
      <c r="K70" s="364">
        <f>SUM(COUNTIF('Plan MB'!$C73:$BE73,"Pietzsch")+COUNTIF('Plan WIW'!$C73:$AU73,"Pietzsch")+COUNTIF('Plan ET'!$C74:$BP74,"Pietzsch"))</f>
        <v>0</v>
      </c>
      <c r="L70" s="381">
        <f>SUM(COUNTIF('Plan MB'!$C73:$BE73,"Seul")+COUNTIF('Plan WIW'!$C73:$AU73,"Seul")+COUNTIF('Plan ET'!$C74:$BP74,"Seul"))</f>
        <v>0</v>
      </c>
      <c r="M70" s="364">
        <f>SUM(COUNTIF('Plan MB'!$C73:$BE73,"Raßbach")+COUNTIF('Plan WIW'!$C73:$AU73,"Raßbach")+COUNTIF('Plan ET'!$C74:$BP74,"Raßbach"))</f>
        <v>1</v>
      </c>
      <c r="N70" s="364">
        <f>SUM(COUNTIF('Plan MB'!$C73:$BE73,"Vogel")+COUNTIF('Plan WIW'!$C73:$AU73,"Vogel")+COUNTIF('Plan ET'!$C74:$BP74,"Vogel"))</f>
        <v>0</v>
      </c>
      <c r="O70" s="364">
        <f>SUM(COUNTIF('Plan MB'!$C73:$BE73,"Weidner")+COUNTIF('Plan WIW'!$C73:$AU73,"Weidner")+COUNTIF('Plan ET'!$C74:$BP74,"Weidner"))</f>
        <v>0</v>
      </c>
      <c r="P70" s="364">
        <f>SUM(COUNTIF('Plan MB'!$C73:$BE73,"Schreiber")+COUNTIF('Plan WIW'!$C73:$AU73,"Schreiber")+COUNTIF('Plan ET'!$C74:$BP74,"Schreiber"))</f>
        <v>0</v>
      </c>
      <c r="Q70" s="364">
        <f>SUM(COUNTIF('Plan MB'!$C73:$BE73,"SM9")+COUNTIF('Plan WIW'!$C73:$AU73,"SM9")+COUNTIF('Plan ET'!$C74:$BP74,"SM9"))</f>
        <v>0</v>
      </c>
      <c r="R70" s="364">
        <f>SUM(COUNTIF('Plan MB'!$C73:$BE73,"Löser")+COUNTIF('Plan WIW'!$C73:$AU73,"Löser")+COUNTIF('Plan ET'!$C74:$BP74,"Löser"))</f>
        <v>0</v>
      </c>
      <c r="S70" s="364">
        <f>SUM(COUNTIF('Plan MB'!$C73:$BE73,"Römhild")+COUNTIF('Plan WIW'!$C73:$AU73,"Römhild")+COUNTIF('Plan ET'!$C74:$BD74,"Römhild"))</f>
        <v>0</v>
      </c>
      <c r="T70" s="364">
        <f>SUM(COUNTIF('Plan MB'!$C73:$BE73,"Kny")+COUNTIF('Plan WIW'!$C73:$AU73,"Kny")+COUNTIF('Plan ET'!$C74:$BD74,"Kny"))</f>
        <v>0</v>
      </c>
      <c r="U70" s="364">
        <f>SUM(COUNTIF('Plan MB'!$C73:$BE73,"Schrodt")+COUNTIF('Plan WIW'!$C73:$AU73,"Schrodt")+COUNTIF('Plan ET'!$C74:$BD74,"Schrodt"))</f>
        <v>0</v>
      </c>
      <c r="V70" s="364">
        <f>SUM(COUNTIF('Plan MB'!$C73:$BE73,"Albrecht")+COUNTIF('Plan WIW'!$C73:$AU73,"Albrecht")+COUNTIF('Plan ET'!$C74:$BD74,"Albrecht"))</f>
        <v>0</v>
      </c>
      <c r="W70" s="364">
        <f>SUM(COUNTIF('Plan MB'!$C73:$BE73,"Hornaff")+COUNTIF('Plan WIW'!$C73:$AU73,"Hornaff")+COUNTIF('Plan ET'!$C74:$BD74,"Hornaff"))</f>
        <v>0</v>
      </c>
      <c r="X70" s="364">
        <f>SUM(COUNTIF('Plan MB'!$C73:$BE73,"Wahrenberg")+COUNTIF('Plan WIW'!$C73:$AU73,"Wahrenberg")+COUNTIF('Plan ET'!E74:BD74,"Wahrenberg"))</f>
        <v>0</v>
      </c>
      <c r="Y70" s="388">
        <f>SUM(COUNTIF('Plan MB'!$C73:$BE73,"Orf")+COUNTIF('Plan WIW'!$C73:$AU73,"Orf")+COUNTIF('Plan ET'!F74:BE74,"Orf"))</f>
        <v>0</v>
      </c>
      <c r="Z70" s="324"/>
      <c r="AA70" s="364">
        <f>SUM(COUNTIF('Plan MB'!$C73:$BE73,"Bachmann")+COUNTIF('Plan WIW'!$C73:$AU73,"Bachmann")+COUNTIF('Plan ET'!$E74:$BD74,"Bachmann"))</f>
        <v>0</v>
      </c>
      <c r="AB70" s="364">
        <f>SUM(COUNTIF('Plan MB'!$C73:$BE73,"B.-Schmitt")+COUNTIF('Plan WIW'!$C73:$AU73,"B.-Schmitt")+COUNTIF('Plan ET'!$E74:$BD74,"B.-Schmitt"))</f>
        <v>0</v>
      </c>
      <c r="AC70" s="364">
        <f>SUM(COUNTIF('Plan MB'!$C73:$BE73,"Blancke")+COUNTIF('Plan WIW'!$C73:$AU73,"Blancke")+COUNTIF('Plan ET'!$E74:$BD74,"Blancke"))</f>
        <v>1</v>
      </c>
      <c r="AD70" s="364">
        <f>SUM(COUNTIF('Plan MB'!$C73:$BE73,"Dechant")+COUNTIF('Plan WIW'!$C73:$AU73,"Dechant")+COUNTIF('Plan ET'!$E74:BD74,"Dechant"))</f>
        <v>0</v>
      </c>
      <c r="AE70" s="364">
        <f>SUM(COUNTIF('Plan MB'!$C73:$BE73,"Fischer")+COUNTIF('Plan WIW'!$C73:$AU73,"Fischer")+COUNTIF('Plan ET'!$E74:$BD74,"Fischer"))</f>
        <v>1</v>
      </c>
      <c r="AF70" s="364">
        <f>SUM(COUNTIF('Plan MB'!$C73:$BE73,"Gratz")+COUNTIF('Plan WIW'!$C73:$AU73,"Gratz")+COUNTIF('Plan ET'!$E74:$BD74,"Gratz"))</f>
        <v>0</v>
      </c>
      <c r="AG70" s="364">
        <f>SUM(COUNTIF('Plan MB'!$C73:$BE73,"Grünler")+COUNTIF('Plan WIW'!$C73:$AU73,"Grünler")+COUNTIF('Plan ET'!$E74:$BD74,"Grünler"))</f>
        <v>0</v>
      </c>
      <c r="AH70" s="364">
        <f>SUM(COUNTIF('Plan MB'!$C73:$BE73,"Heinemann")+COUNTIF('Plan WIW'!$C73:$AU73,"Heinemann")+COUNTIF('Plan ET'!$E74:$BD74,"Heinemann"))</f>
        <v>0</v>
      </c>
      <c r="AI70" s="364">
        <f>SUM(COUNTIF('Plan MB'!$C73:$BE73,"Kamprath")+COUNTIF('Plan WIW'!$C73:$AU73,"Kamprath")+COUNTIF('Plan ET'!$E74:$BD74,"Kamprath"))</f>
        <v>0</v>
      </c>
      <c r="AJ70" s="364">
        <f>SUM(COUNTIF('Plan MB'!$C73:$BE73,"Kelber")+COUNTIF('Plan WIW'!$C73:$AU73,"Kelber")+COUNTIF('Plan ET'!$E74:$BD74,"Kelber"))</f>
        <v>0</v>
      </c>
      <c r="AK70" s="364">
        <f>SUM(COUNTIF('Plan MB'!$C73:$BE73,"Michelfeit")+COUNTIF('Plan WIW'!$C73:$AU73,"Michelfeit")+COUNTIF('Plan ET'!$E74:$BD74,"Michelfeit"))</f>
        <v>0</v>
      </c>
      <c r="AL70" s="364">
        <f>SUM(COUNTIF('Plan MB'!$C73:$BE73,"Müller")+COUNTIF('Plan WIW'!$C73:$AU73,"Müller")+COUNTIF('Plan ET'!$E74:$BD74,"Müller"))</f>
        <v>0</v>
      </c>
      <c r="AM70" s="364">
        <f>SUM(COUNTIF('Plan MB'!$C73:$BE73,"Roppel")+COUNTIF('Plan WIW'!$C73:$AU73,"Roppel")+COUNTIF('Plan ET'!$E74:$BD74,"Roppel"))</f>
        <v>1</v>
      </c>
      <c r="AN70" s="364">
        <f>SUM(COUNTIF('Plan MB'!$C73:$BE73,"Rozek")+COUNTIF('Plan WIW'!$C73:$AU73,"Rozek")+COUNTIF('Plan ET'!$E74:$BD74,"Rozek"))</f>
        <v>0</v>
      </c>
      <c r="AO70" s="364">
        <f>SUM(COUNTIF('Plan MB'!$C73:$BE73,"Schäfer")+COUNTIF('Plan WIW'!$C73:$AU73,"Schäfer")+COUNTIF('Plan ET'!$E74:$BD74,"Schäfer"))</f>
        <v>0</v>
      </c>
      <c r="AP70" s="364">
        <f>SUM(COUNTIF('Plan MB'!$C73:$BE73,"Schulz")+COUNTIF('Plan WIW'!$C73:$AU73,"Schulz")+COUNTIF('Plan ET'!$E74:$BD74,"Schulz"))</f>
        <v>1</v>
      </c>
      <c r="AQ70" s="364">
        <f>SUM(COUNTIF('Plan MB'!$C73:$BE73,"Svoboda")+COUNTIF('Plan WIW'!$C73:$AU73,"Svoboda")+COUNTIF('Plan ET'!$E74:$BD74,"Svoboda"))</f>
        <v>0</v>
      </c>
      <c r="AR70" s="364"/>
      <c r="AS70" s="364">
        <f>SUM(COUNTIF('Plan MB'!$C73:$BE73,"Kretzer")+COUNTIF('Plan WIW'!$C73:$AU73,"Kretzer")+COUNTIF('Plan ET'!$E74:$BD74,"Kretzer"))</f>
        <v>0</v>
      </c>
      <c r="AT70" s="364">
        <f>SUM(COUNTIF('Plan MB'!$C73:$BE73,"Mensch-Schäfer")+COUNTIF('Plan WIW'!$C73:$AU73,"Mensch-Schäfer")+COUNTIF('Plan ET'!$E74:$BD74,"Mensch-Schäfer"))</f>
        <v>0</v>
      </c>
      <c r="AU70" s="364">
        <f>SUM(COUNTIF('Plan MB'!$C73:$BE73,"Schmidt")+COUNTIF('Plan WIW'!$C73:$AU73,"Schmidt")+COUNTIF('Plan ET'!$E74:$BD74,"Schmidt"))</f>
        <v>0</v>
      </c>
      <c r="AV70" s="372"/>
      <c r="AW70" s="372"/>
      <c r="AX70" s="372"/>
      <c r="AY70" s="373"/>
      <c r="AZ70" s="373">
        <f>SUM(COUNTIF('Plan MB'!$C73:$BE73,"Brenn")+COUNTIF('Plan WIW'!$C73:$AU73,"Brenn")+COUNTIF('Plan ET'!$E74:$BD74,"Brenn"))</f>
        <v>0</v>
      </c>
      <c r="BA70" s="373">
        <f>SUM(COUNTIF('Plan MB'!$C73:$BE73,"Jakobi")+COUNTIF('Plan WIW'!$C73:$AU73,"Jakobi")+COUNTIF('Plan ET'!$E74:$BD74,"Jakobi"))</f>
        <v>0</v>
      </c>
      <c r="BB70" s="373">
        <f>SUM(COUNTIF('Plan MB'!$C73:$BE73,"Krause")+COUNTIF('Plan WIW'!$C73:$AU73,"Krause")+COUNTIF('Plan ET'!$E74:$BD74,"Krause"))</f>
        <v>0</v>
      </c>
      <c r="BC70" s="373">
        <f>SUM(COUNTIF('Plan MB'!$C73:$BE73,"Margraf")+COUNTIF('Plan WIW'!$C73:$AU73,"Margraf")+COUNTIF('Plan ET'!$E74:$BD74,"Margraf"))</f>
        <v>1</v>
      </c>
      <c r="BD70" s="373">
        <f>SUM(COUNTIF('Plan MB'!$C73:$BE73,"Tischer")+COUNTIF('Plan WIW'!$C73:$AU73,"Tischer")+COUNTIF('Plan ET'!$E74:$BD74,"Tischer"))</f>
        <v>0</v>
      </c>
      <c r="BE70" s="369"/>
      <c r="BF70" s="373">
        <f>SUM(COUNTIF('Plan MB'!$C73:$BE73,"Bagchi")+COUNTIF('Plan WIW'!$C73:$AU73,"Bagchi")+COUNTIF('Plan ET'!$E74:$BD74,"Bagchi"))</f>
        <v>0</v>
      </c>
      <c r="BG70" s="373">
        <f>SUM(COUNTIF('Plan MB'!$C73:$BE73,"Fr.Gratz")+COUNTIF('Plan WIW'!$C73:$AU73,"Fr.Gratz")+COUNTIF('Plan ET'!$E74:$BD74,"Fr.Gratz"))</f>
        <v>0</v>
      </c>
      <c r="BH70" s="369">
        <f>SUM(COUNTIF('Plan MB'!$C73:$BE73,"Fr.Müller")+COUNTIF('Plan WIW'!$C73:$AU73,"Fr.Müller")+COUNTIF('Plan ET'!$E74:$BD74,"Fr.Müller"))</f>
        <v>0</v>
      </c>
      <c r="BI70" s="325"/>
    </row>
    <row r="71" spans="1:61" s="215" customFormat="1">
      <c r="A71" s="1316"/>
      <c r="B71" s="1317"/>
      <c r="C71" s="364">
        <f>SUM(COUNTIF('Plan MB'!$C74:$BE74,"Braunschweig")+COUNTIF('Plan WIW'!$C74:$AU74,"Braunschweig")+COUNTIF('Plan ET'!$C75:$AX75,"Braunschweig"))</f>
        <v>0</v>
      </c>
      <c r="D71" s="364">
        <f>SUM(COUNTIF('Plan MB'!$C74:$BE74,"Behn")+COUNTIF('Plan WIW'!$C74:$AU74,"Behn")+COUNTIF('Plan ET'!$C75:$BP75,"Behn"))</f>
        <v>0</v>
      </c>
      <c r="E71" s="364">
        <f>SUM(COUNTIF('Plan MB'!$C74:$BE74,"Roth")+COUNTIF('Plan WIW'!$C74:$AU74,"Roth")+COUNTIF('Plan ET'!$C75:$BP75,"Roth"))</f>
        <v>0</v>
      </c>
      <c r="F71" s="364">
        <f>SUM(COUNTIF('Plan MB'!$C74:$BE74,"Beugel")+COUNTIF('Plan WIW'!$C74:$AU74,"Beugel")+COUNTIF('Plan ET'!$C75:$BP75,"Beugel"))</f>
        <v>0</v>
      </c>
      <c r="G71" s="364">
        <f>SUM(COUNTIF('Plan MB'!$C74:$BE74,"Christ")+COUNTIF('Plan WIW'!$C74:$AU74,"Christ")+COUNTIF('Plan ET'!$C75:$BP75,"Christ"))</f>
        <v>0</v>
      </c>
      <c r="H71" s="380">
        <f>SUM(COUNTIF('Plan MB'!$C74:$BE74,"Kolev")+COUNTIF('Plan WIW'!$C74:$AU74,"Kolev")+COUNTIF('Plan ET'!$C75:$BP75,"Kolev"))</f>
        <v>1</v>
      </c>
      <c r="I71" s="364">
        <f>SUM(COUNTIF('Plan MB'!$C74:$BE74,"C.Behn")+COUNTIF('Plan WIW'!$C74:$AU74,"C.Behn")+COUNTIF('Plan ET'!$C75:$BP75,"C.Behn"))</f>
        <v>0</v>
      </c>
      <c r="J71" s="364">
        <f>SUM(COUNTIF('Plan MB'!$C74:$BE74,"Dorner-Reisel")+COUNTIF('Plan WIW'!$C74:$AU74,"Dorner-Reisel")+COUNTIF('Plan ET'!$C75:$BP75,"Dorner-Reisel"))</f>
        <v>0</v>
      </c>
      <c r="K71" s="364">
        <f>SUM(COUNTIF('Plan MB'!$C74:$BE74,"Pietzsch")+COUNTIF('Plan WIW'!$C74:$AU74,"Pietzsch")+COUNTIF('Plan ET'!$C75:$BP75,"Pietzsch"))</f>
        <v>0</v>
      </c>
      <c r="L71" s="381">
        <f>SUM(COUNTIF('Plan MB'!$C74:$BE74,"Seul")+COUNTIF('Plan WIW'!$C74:$AU74,"Seul")+COUNTIF('Plan ET'!$C75:$BP75,"Seul"))</f>
        <v>0</v>
      </c>
      <c r="M71" s="364">
        <f>SUM(COUNTIF('Plan MB'!$C74:$BE74,"Raßbach")+COUNTIF('Plan WIW'!$C74:$AU74,"Raßbach")+COUNTIF('Plan ET'!$C75:$BP75,"Raßbach"))</f>
        <v>0</v>
      </c>
      <c r="N71" s="364">
        <f>SUM(COUNTIF('Plan MB'!$C74:$BE74,"Vogel")+COUNTIF('Plan WIW'!$C74:$AU74,"Vogel")+COUNTIF('Plan ET'!$C75:$BP75,"Vogel"))</f>
        <v>0</v>
      </c>
      <c r="O71" s="364">
        <f>SUM(COUNTIF('Plan MB'!$C74:$BE74,"Weidner")+COUNTIF('Plan WIW'!$C74:$AU74,"Weidner")+COUNTIF('Plan ET'!$C75:$BP75,"Weidner"))</f>
        <v>0</v>
      </c>
      <c r="P71" s="364">
        <f>SUM(COUNTIF('Plan MB'!$C74:$BE74,"Schreiber")+COUNTIF('Plan WIW'!$C74:$AU74,"Schreiber")+COUNTIF('Plan ET'!$C75:$BP75,"Schreiber"))</f>
        <v>0</v>
      </c>
      <c r="Q71" s="364">
        <f>SUM(COUNTIF('Plan MB'!$C74:$BE74,"SM9")+COUNTIF('Plan WIW'!$C74:$AU74,"SM9")+COUNTIF('Plan ET'!$C75:$BP75,"SM9"))</f>
        <v>0</v>
      </c>
      <c r="R71" s="364">
        <f>SUM(COUNTIF('Plan MB'!$C74:$BE74,"Löser")+COUNTIF('Plan WIW'!$C74:$AU74,"Löser")+COUNTIF('Plan ET'!$C75:$BP75,"Löser"))</f>
        <v>0</v>
      </c>
      <c r="S71" s="364">
        <f>SUM(COUNTIF('Plan MB'!$C74:$BE74,"Römhild")+COUNTIF('Plan WIW'!$C74:$AU74,"Römhild")+COUNTIF('Plan ET'!$C75:$BD75,"Römhild"))</f>
        <v>0</v>
      </c>
      <c r="T71" s="364">
        <f>SUM(COUNTIF('Plan MB'!$C74:$BE74,"Kny")+COUNTIF('Plan WIW'!$C74:$AU74,"Kny")+COUNTIF('Plan ET'!$C75:$BD75,"Kny"))</f>
        <v>0</v>
      </c>
      <c r="U71" s="364">
        <f>SUM(COUNTIF('Plan MB'!$C74:$BE74,"Schrodt")+COUNTIF('Plan WIW'!$C74:$AU74,"Schrodt")+COUNTIF('Plan ET'!$C75:$BD75,"Schrodt"))</f>
        <v>0</v>
      </c>
      <c r="V71" s="364">
        <f>SUM(COUNTIF('Plan MB'!$C74:$BE74,"Albrecht")+COUNTIF('Plan WIW'!$C74:$AU74,"Albrecht")+COUNTIF('Plan ET'!$C75:$BD75,"Albrecht"))</f>
        <v>0</v>
      </c>
      <c r="W71" s="364">
        <f>SUM(COUNTIF('Plan MB'!$C74:$BE74,"Hornaff")+COUNTIF('Plan WIW'!$C74:$AU74,"Hornaff")+COUNTIF('Plan ET'!$C75:$BD75,"Hornaff"))</f>
        <v>0</v>
      </c>
      <c r="X71" s="364">
        <f>SUM(COUNTIF('Plan MB'!$C74:$BE74,"Wahrenberg")+COUNTIF('Plan WIW'!$C74:$AU74,"Wahrenberg")+COUNTIF('Plan ET'!E75:BD75,"Wahrenberg"))</f>
        <v>0</v>
      </c>
      <c r="Y71" s="388">
        <f>SUM(COUNTIF('Plan MB'!$C74:$BE74,"Orf")+COUNTIF('Plan WIW'!$C74:$AU74,"Orf")+COUNTIF('Plan ET'!F75:BE75,"Orf"))</f>
        <v>0</v>
      </c>
      <c r="Z71" s="324"/>
      <c r="AA71" s="364">
        <f>SUM(COUNTIF('Plan MB'!$C74:$BE74,"Bachmann")+COUNTIF('Plan WIW'!$C74:$AU74,"Bachmann")+COUNTIF('Plan ET'!$E75:$BD75,"Bachmann"))</f>
        <v>0</v>
      </c>
      <c r="AB71" s="364">
        <f>SUM(COUNTIF('Plan MB'!$C74:$BE74,"B.-Schmitt")+COUNTIF('Plan WIW'!$C74:$AU74,"B.-Schmitt")+COUNTIF('Plan ET'!$E75:$BD75,"B.-Schmitt"))</f>
        <v>0</v>
      </c>
      <c r="AC71" s="364">
        <f>SUM(COUNTIF('Plan MB'!$C74:$BE74,"Blancke")+COUNTIF('Plan WIW'!$C74:$AU74,"Blancke")+COUNTIF('Plan ET'!$E75:$BD75,"Blancke"))</f>
        <v>0</v>
      </c>
      <c r="AD71" s="364">
        <f>SUM(COUNTIF('Plan MB'!$C74:$BE74,"Dechant")+COUNTIF('Plan WIW'!$C74:$AU74,"Dechant")+COUNTIF('Plan ET'!$E75:BD75,"Dechant"))</f>
        <v>0</v>
      </c>
      <c r="AE71" s="364">
        <f>SUM(COUNTIF('Plan MB'!$C74:$BE74,"Fischer")+COUNTIF('Plan WIW'!$C74:$AU74,"Fischer")+COUNTIF('Plan ET'!$E75:$BD75,"Fischer"))</f>
        <v>0</v>
      </c>
      <c r="AF71" s="364">
        <f>SUM(COUNTIF('Plan MB'!$C74:$BE74,"Gratz")+COUNTIF('Plan WIW'!$C74:$AU74,"Gratz")+COUNTIF('Plan ET'!$E75:$BD75,"Gratz"))</f>
        <v>0</v>
      </c>
      <c r="AG71" s="364">
        <f>SUM(COUNTIF('Plan MB'!$C74:$BE74,"Grünler")+COUNTIF('Plan WIW'!$C74:$AU74,"Grünler")+COUNTIF('Plan ET'!$E75:$BD75,"Grünler"))</f>
        <v>0</v>
      </c>
      <c r="AH71" s="364">
        <f>SUM(COUNTIF('Plan MB'!$C74:$BE74,"Heinemann")+COUNTIF('Plan WIW'!$C74:$AU74,"Heinemann")+COUNTIF('Plan ET'!$E75:$BD75,"Heinemann"))</f>
        <v>0</v>
      </c>
      <c r="AI71" s="364">
        <f>SUM(COUNTIF('Plan MB'!$C74:$BE74,"Kamprath")+COUNTIF('Plan WIW'!$C74:$AU74,"Kamprath")+COUNTIF('Plan ET'!$E75:$BD75,"Kamprath"))</f>
        <v>0</v>
      </c>
      <c r="AJ71" s="364">
        <f>SUM(COUNTIF('Plan MB'!$C74:$BE74,"Kelber")+COUNTIF('Plan WIW'!$C74:$AU74,"Kelber")+COUNTIF('Plan ET'!$E75:$BD75,"Kelber"))</f>
        <v>0</v>
      </c>
      <c r="AK71" s="364">
        <f>SUM(COUNTIF('Plan MB'!$C74:$BE74,"Michelfeit")+COUNTIF('Plan WIW'!$C74:$AU74,"Michelfeit")+COUNTIF('Plan ET'!$E75:$BD75,"Michelfeit"))</f>
        <v>0</v>
      </c>
      <c r="AL71" s="364">
        <f>SUM(COUNTIF('Plan MB'!$C74:$BE74,"Müller")+COUNTIF('Plan WIW'!$C74:$AU74,"Müller")+COUNTIF('Plan ET'!$E75:$BD75,"Müller"))</f>
        <v>0</v>
      </c>
      <c r="AM71" s="364">
        <f>SUM(COUNTIF('Plan MB'!$C74:$BE74,"Roppel")+COUNTIF('Plan WIW'!$C74:$AU74,"Roppel")+COUNTIF('Plan ET'!$E75:$BD75,"Roppel"))</f>
        <v>0</v>
      </c>
      <c r="AN71" s="364">
        <f>SUM(COUNTIF('Plan MB'!$C74:$BE74,"Rozek")+COUNTIF('Plan WIW'!$C74:$AU74,"Rozek")+COUNTIF('Plan ET'!$E75:$BD75,"Rozek"))</f>
        <v>0</v>
      </c>
      <c r="AO71" s="364">
        <f>SUM(COUNTIF('Plan MB'!$C74:$BE74,"Schäfer")+COUNTIF('Plan WIW'!$C74:$AU74,"Schäfer")+COUNTIF('Plan ET'!$E75:$BD75,"Schäfer"))</f>
        <v>0</v>
      </c>
      <c r="AP71" s="364">
        <f>SUM(COUNTIF('Plan MB'!$C74:$BE74,"Schulz")+COUNTIF('Plan WIW'!$C74:$AU74,"Schulz")+COUNTIF('Plan ET'!$E75:$BD75,"Schulz"))</f>
        <v>0</v>
      </c>
      <c r="AQ71" s="364">
        <f>SUM(COUNTIF('Plan MB'!$C74:$BE74,"Svoboda")+COUNTIF('Plan WIW'!$C74:$AU74,"Svoboda")+COUNTIF('Plan ET'!$E75:$BD75,"Svoboda"))</f>
        <v>0</v>
      </c>
      <c r="AR71" s="364"/>
      <c r="AS71" s="364">
        <f>SUM(COUNTIF('Plan MB'!$C74:$BE74,"Kretzer")+COUNTIF('Plan WIW'!$C74:$AU74,"Kretzer")+COUNTIF('Plan ET'!$E75:$BD75,"Kretzer"))</f>
        <v>0</v>
      </c>
      <c r="AT71" s="364">
        <f>SUM(COUNTIF('Plan MB'!$C74:$BE74,"Mensch-Schäfer")+COUNTIF('Plan WIW'!$C74:$AU74,"Mensch-Schäfer")+COUNTIF('Plan ET'!$E75:$BD75,"Mensch-Schäfer"))</f>
        <v>0</v>
      </c>
      <c r="AU71" s="364">
        <f>SUM(COUNTIF('Plan MB'!$C74:$BE74,"Schmidt")+COUNTIF('Plan WIW'!$C74:$AU74,"Schmidt")+COUNTIF('Plan ET'!$E75:$BD75,"Schmidt"))</f>
        <v>0</v>
      </c>
      <c r="AV71" s="372"/>
      <c r="AW71" s="372"/>
      <c r="AX71" s="372"/>
      <c r="AY71" s="373"/>
      <c r="AZ71" s="373">
        <f>SUM(COUNTIF('Plan MB'!$C74:$BE74,"Brenn")+COUNTIF('Plan WIW'!$C74:$AU74,"Brenn")+COUNTIF('Plan ET'!$E75:$BD75,"Brenn"))</f>
        <v>0</v>
      </c>
      <c r="BA71" s="373">
        <f>SUM(COUNTIF('Plan MB'!$C74:$BE74,"Jakobi")+COUNTIF('Plan WIW'!$C74:$AU74,"Jakobi")+COUNTIF('Plan ET'!$E75:$BD75,"Jakobi"))</f>
        <v>0</v>
      </c>
      <c r="BB71" s="373">
        <f>SUM(COUNTIF('Plan MB'!$C74:$BE74,"Krause")+COUNTIF('Plan WIW'!$C74:$AU74,"Krause")+COUNTIF('Plan ET'!$E75:$BD75,"Krause"))</f>
        <v>0</v>
      </c>
      <c r="BC71" s="373">
        <f>SUM(COUNTIF('Plan MB'!$C74:$BE74,"Margraf")+COUNTIF('Plan WIW'!$C74:$AU74,"Margraf")+COUNTIF('Plan ET'!$E75:$BD75,"Margraf"))</f>
        <v>0</v>
      </c>
      <c r="BD71" s="373">
        <f>SUM(COUNTIF('Plan MB'!$C74:$BE74,"Tischer")+COUNTIF('Plan WIW'!$C74:$AU74,"Tischer")+COUNTIF('Plan ET'!$E75:$BD75,"Tischer"))</f>
        <v>0</v>
      </c>
      <c r="BE71" s="369"/>
      <c r="BF71" s="373">
        <f>SUM(COUNTIF('Plan MB'!$C74:$BE74,"Bagchi")+COUNTIF('Plan WIW'!$C74:$AU74,"Bagchi")+COUNTIF('Plan ET'!$E75:$BD75,"Bagchi"))</f>
        <v>0</v>
      </c>
      <c r="BG71" s="373">
        <f>SUM(COUNTIF('Plan MB'!$C74:$BE74,"Fr.Gratz")+COUNTIF('Plan WIW'!$C74:$AU74,"Fr.Gratz")+COUNTIF('Plan ET'!$E75:$BD75,"Fr.Gratz"))</f>
        <v>1</v>
      </c>
      <c r="BH71" s="369">
        <f>SUM(COUNTIF('Plan MB'!$C74:$BE74,"Fr.Müller")+COUNTIF('Plan WIW'!$C74:$AU74,"Fr.Müller")+COUNTIF('Plan ET'!$E75:$BD75,"Fr.Müller"))</f>
        <v>0</v>
      </c>
      <c r="BI71" s="325"/>
    </row>
    <row r="72" spans="1:61">
      <c r="A72" s="1316"/>
      <c r="B72" s="1317"/>
      <c r="C72" s="364">
        <f>SUM(COUNTIF('Plan MB'!$C75:$BE75,"Braunschweig")+COUNTIF('Plan WIW'!$C75:$AU75,"Braunschweig")+COUNTIF('Plan ET'!$C76:$AX76,"Braunschweig"))</f>
        <v>0</v>
      </c>
      <c r="D72" s="364">
        <f>SUM(COUNTIF('Plan MB'!$C75:$BE75,"Behn")+COUNTIF('Plan WIW'!$C75:$AU75,"Behn")+COUNTIF('Plan ET'!$C76:$BP76,"Behn"))</f>
        <v>0</v>
      </c>
      <c r="E72" s="364">
        <f>SUM(COUNTIF('Plan MB'!$C75:$BE75,"Roth")+COUNTIF('Plan WIW'!$C75:$AU75,"Roth")+COUNTIF('Plan ET'!$C76:$BP76,"Roth"))</f>
        <v>0</v>
      </c>
      <c r="F72" s="364">
        <f>SUM(COUNTIF('Plan MB'!$C75:$BE75,"Beugel")+COUNTIF('Plan WIW'!$C75:$AU75,"Beugel")+COUNTIF('Plan ET'!$C76:$BP76,"Beugel"))</f>
        <v>0</v>
      </c>
      <c r="G72" s="364">
        <f>SUM(COUNTIF('Plan MB'!$C75:$BE75,"Christ")+COUNTIF('Plan WIW'!$C75:$AU75,"Christ")+COUNTIF('Plan ET'!$C76:$BP76,"Christ"))</f>
        <v>0</v>
      </c>
      <c r="H72" s="364">
        <f>SUM(COUNTIF('Plan MB'!$C75:$BE75,"Kolev")+COUNTIF('Plan WIW'!$C75:$AU75,"Kolev")+COUNTIF('Plan ET'!$C76:$BP76,"Kolev"))</f>
        <v>0</v>
      </c>
      <c r="I72" s="364">
        <f>SUM(COUNTIF('Plan MB'!$C75:$BE75,"C.Behn")+COUNTIF('Plan WIW'!$C75:$AU75,"C.Behn")+COUNTIF('Plan ET'!$C76:$BP76,"C.Behn"))</f>
        <v>0</v>
      </c>
      <c r="J72" s="364">
        <f>SUM(COUNTIF('Plan MB'!$C75:$BE75,"Dorner-Reisel")+COUNTIF('Plan WIW'!$C75:$AU75,"Dorner-Reisel")+COUNTIF('Plan ET'!$C76:$BP76,"Dorner-Reisel"))</f>
        <v>0</v>
      </c>
      <c r="K72" s="364">
        <f>SUM(COUNTIF('Plan MB'!$C75:$BE75,"Pietzsch")+COUNTIF('Plan WIW'!$C75:$AU75,"Pietzsch")+COUNTIF('Plan ET'!$C76:$BP76,"Pietzsch"))</f>
        <v>0</v>
      </c>
      <c r="L72" s="381">
        <f>SUM(COUNTIF('Plan MB'!$C75:$BE75,"Seul")+COUNTIF('Plan WIW'!$C75:$AU75,"Seul")+COUNTIF('Plan ET'!$C76:$BP76,"Seul"))</f>
        <v>0</v>
      </c>
      <c r="M72" s="364">
        <f>SUM(COUNTIF('Plan MB'!$C75:$BE75,"Raßbach")+COUNTIF('Plan WIW'!$C75:$AU75,"Raßbach")+COUNTIF('Plan ET'!$C76:$BP76,"Raßbach"))</f>
        <v>0</v>
      </c>
      <c r="N72" s="364">
        <f>SUM(COUNTIF('Plan MB'!$C75:$BE75,"Vogel")+COUNTIF('Plan WIW'!$C75:$AU75,"Vogel")+COUNTIF('Plan ET'!$C76:$BP76,"Vogel"))</f>
        <v>0</v>
      </c>
      <c r="O72" s="364">
        <f>SUM(COUNTIF('Plan MB'!$C75:$BE75,"Weidner")+COUNTIF('Plan WIW'!$C75:$AU75,"Weidner")+COUNTIF('Plan ET'!$C76:$BP76,"Weidner"))</f>
        <v>0</v>
      </c>
      <c r="P72" s="364">
        <f>SUM(COUNTIF('Plan MB'!$C75:$BE75,"Schreiber")+COUNTIF('Plan WIW'!$C75:$AU75,"Schreiber")+COUNTIF('Plan ET'!$C76:$BP76,"Schreiber"))</f>
        <v>0</v>
      </c>
      <c r="Q72" s="364">
        <f>SUM(COUNTIF('Plan MB'!$C75:$BE75,"SM9")+COUNTIF('Plan WIW'!$C75:$AU75,"SM9")+COUNTIF('Plan ET'!$C76:$BP76,"SM9"))</f>
        <v>0</v>
      </c>
      <c r="R72" s="364">
        <f>SUM(COUNTIF('Plan MB'!$C75:$BE75,"Löser")+COUNTIF('Plan WIW'!$C75:$AU75,"Löser")+COUNTIF('Plan ET'!$C76:$BP76,"Löser"))</f>
        <v>0</v>
      </c>
      <c r="S72" s="364">
        <f>SUM(COUNTIF('Plan MB'!$C75:$BE75,"Römhild")+COUNTIF('Plan WIW'!$C75:$AU75,"Römhild")+COUNTIF('Plan ET'!$C76:$BD76,"Römhild"))</f>
        <v>0</v>
      </c>
      <c r="T72" s="364">
        <f>SUM(COUNTIF('Plan MB'!$C75:$BE75,"Kny")+COUNTIF('Plan WIW'!$C75:$AU75,"Kny")+COUNTIF('Plan ET'!$C76:$BD76,"Kny"))</f>
        <v>0</v>
      </c>
      <c r="U72" s="364">
        <f>SUM(COUNTIF('Plan MB'!$C75:$BE75,"Schrodt")+COUNTIF('Plan WIW'!$C75:$AU75,"Schrodt")+COUNTIF('Plan ET'!$C76:$BD76,"Schrodt"))</f>
        <v>0</v>
      </c>
      <c r="V72" s="364">
        <f>SUM(COUNTIF('Plan MB'!$C75:$BE75,"Albrecht")+COUNTIF('Plan WIW'!$C75:$AU75,"Albrecht")+COUNTIF('Plan ET'!$C76:$BD76,"Albrecht"))</f>
        <v>0</v>
      </c>
      <c r="W72" s="364">
        <f>SUM(COUNTIF('Plan MB'!$C75:$BE75,"Hornaff")+COUNTIF('Plan WIW'!$C75:$AU75,"Hornaff")+COUNTIF('Plan ET'!$C76:$BD76,"Hornaff"))</f>
        <v>0</v>
      </c>
      <c r="X72" s="364">
        <f>SUM(COUNTIF('Plan MB'!$C75:$BE75,"Wahrenberg")+COUNTIF('Plan WIW'!$C75:$AU75,"Wahrenberg")+COUNTIF('Plan ET'!E76:BD76,"Wahrenberg"))</f>
        <v>0</v>
      </c>
      <c r="Y72" s="388">
        <f>SUM(COUNTIF('Plan MB'!$C75:$BE75,"Orf")+COUNTIF('Plan WIW'!$C75:$AU75,"Orf")+COUNTIF('Plan ET'!F76:BE76,"Orf"))</f>
        <v>0</v>
      </c>
      <c r="Z72" s="324"/>
      <c r="AA72" s="364">
        <f>SUM(COUNTIF('Plan MB'!$C75:$BE75,"Bachmann")+COUNTIF('Plan WIW'!$C75:$AU75,"Bachmann")+COUNTIF('Plan ET'!$E76:$BD76,"Bachmann"))</f>
        <v>0</v>
      </c>
      <c r="AB72" s="364">
        <f>SUM(COUNTIF('Plan MB'!$C75:$BE75,"B.-Schmitt")+COUNTIF('Plan WIW'!$C75:$AU75,"B.-Schmitt")+COUNTIF('Plan ET'!$E76:$BD76,"B.-Schmitt"))</f>
        <v>0</v>
      </c>
      <c r="AC72" s="364">
        <f>SUM(COUNTIF('Plan MB'!$C75:$BE75,"Blancke")+COUNTIF('Plan WIW'!$C75:$AU75,"Blancke")+COUNTIF('Plan ET'!$E76:$BD76,"Blancke"))</f>
        <v>0</v>
      </c>
      <c r="AD72" s="364">
        <f>SUM(COUNTIF('Plan MB'!$C75:$BE75,"Dechant")+COUNTIF('Plan WIW'!$C75:$AU75,"Dechant")+COUNTIF('Plan ET'!$E76:BD76,"Dechant"))</f>
        <v>0</v>
      </c>
      <c r="AE72" s="364">
        <f>SUM(COUNTIF('Plan MB'!$C75:$BE75,"Fischer")+COUNTIF('Plan WIW'!$C75:$AU75,"Fischer")+COUNTIF('Plan ET'!$E76:$BD76,"Fischer"))</f>
        <v>0</v>
      </c>
      <c r="AF72" s="364">
        <f>SUM(COUNTIF('Plan MB'!$C75:$BE75,"Gratz")+COUNTIF('Plan WIW'!$C75:$AU75,"Gratz")+COUNTIF('Plan ET'!$E76:$BD76,"Gratz"))</f>
        <v>0</v>
      </c>
      <c r="AG72" s="364">
        <f>SUM(COUNTIF('Plan MB'!$C75:$BE75,"Grünler")+COUNTIF('Plan WIW'!$C75:$AU75,"Grünler")+COUNTIF('Plan ET'!$E76:$BD76,"Grünler"))</f>
        <v>0</v>
      </c>
      <c r="AH72" s="364">
        <f>SUM(COUNTIF('Plan MB'!$C75:$BE75,"Heinemann")+COUNTIF('Plan WIW'!$C75:$AU75,"Heinemann")+COUNTIF('Plan ET'!$E76:$BD76,"Heinemann"))</f>
        <v>0</v>
      </c>
      <c r="AI72" s="364">
        <f>SUM(COUNTIF('Plan MB'!$C75:$BE75,"Kamprath")+COUNTIF('Plan WIW'!$C75:$AU75,"Kamprath")+COUNTIF('Plan ET'!$E76:$BD76,"Kamprath"))</f>
        <v>0</v>
      </c>
      <c r="AJ72" s="364">
        <f>SUM(COUNTIF('Plan MB'!$C75:$BE75,"Kelber")+COUNTIF('Plan WIW'!$C75:$AU75,"Kelber")+COUNTIF('Plan ET'!$E76:$BD76,"Kelber"))</f>
        <v>0</v>
      </c>
      <c r="AK72" s="364">
        <f>SUM(COUNTIF('Plan MB'!$C75:$BE75,"Michelfeit")+COUNTIF('Plan WIW'!$C75:$AU75,"Michelfeit")+COUNTIF('Plan ET'!$E76:$BD76,"Michelfeit"))</f>
        <v>0</v>
      </c>
      <c r="AL72" s="364">
        <f>SUM(COUNTIF('Plan MB'!$C75:$BE75,"Müller")+COUNTIF('Plan WIW'!$C75:$AU75,"Müller")+COUNTIF('Plan ET'!$E76:$BD76,"Müller"))</f>
        <v>0</v>
      </c>
      <c r="AM72" s="364">
        <f>SUM(COUNTIF('Plan MB'!$C75:$BE75,"Roppel")+COUNTIF('Plan WIW'!$C75:$AU75,"Roppel")+COUNTIF('Plan ET'!$E76:$BD76,"Roppel"))</f>
        <v>0</v>
      </c>
      <c r="AN72" s="364">
        <f>SUM(COUNTIF('Plan MB'!$C75:$BE75,"Rozek")+COUNTIF('Plan WIW'!$C75:$AU75,"Rozek")+COUNTIF('Plan ET'!$E76:$BD76,"Rozek"))</f>
        <v>0</v>
      </c>
      <c r="AO72" s="364">
        <f>SUM(COUNTIF('Plan MB'!$C75:$BE75,"Schäfer")+COUNTIF('Plan WIW'!$C75:$AU75,"Schäfer")+COUNTIF('Plan ET'!$E76:$BD76,"Schäfer"))</f>
        <v>0</v>
      </c>
      <c r="AP72" s="364">
        <f>SUM(COUNTIF('Plan MB'!$C75:$BE75,"Schulz")+COUNTIF('Plan WIW'!$C75:$AU75,"Schulz")+COUNTIF('Plan ET'!$E76:$BD76,"Schulz"))</f>
        <v>0</v>
      </c>
      <c r="AQ72" s="364">
        <f>SUM(COUNTIF('Plan MB'!$C75:$BE75,"Svoboda")+COUNTIF('Plan WIW'!$C75:$AU75,"Svoboda")+COUNTIF('Plan ET'!$E76:$BD76,"Svoboda"))</f>
        <v>0</v>
      </c>
      <c r="AR72" s="364"/>
      <c r="AS72" s="364">
        <f>SUM(COUNTIF('Plan MB'!$C75:$BE75,"Kretzer")+COUNTIF('Plan WIW'!$C75:$AU75,"Kretzer")+COUNTIF('Plan ET'!$E76:$BD76,"Kretzer"))</f>
        <v>0</v>
      </c>
      <c r="AT72" s="364">
        <f>SUM(COUNTIF('Plan MB'!$C75:$BE75,"Mensch-Schäfer")+COUNTIF('Plan WIW'!$C75:$AU75,"Mensch-Schäfer")+COUNTIF('Plan ET'!$E76:$BD76,"Mensch-Schäfer"))</f>
        <v>0</v>
      </c>
      <c r="AU72" s="364">
        <f>SUM(COUNTIF('Plan MB'!$C75:$BE75,"Schmidt")+COUNTIF('Plan WIW'!$C75:$AU75,"Schmidt")+COUNTIF('Plan ET'!$E76:$BD76,"Schmidt"))</f>
        <v>0</v>
      </c>
      <c r="AV72" s="372"/>
      <c r="AW72" s="372"/>
      <c r="AX72" s="372"/>
      <c r="AY72" s="373"/>
      <c r="AZ72" s="373">
        <f>SUM(COUNTIF('Plan MB'!$C75:$BE75,"Brenn")+COUNTIF('Plan WIW'!$C75:$AU75,"Brenn")+COUNTIF('Plan ET'!$E76:$BD76,"Brenn"))</f>
        <v>0</v>
      </c>
      <c r="BA72" s="373">
        <f>SUM(COUNTIF('Plan MB'!$C75:$BE75,"Jakobi")+COUNTIF('Plan WIW'!$C75:$AU75,"Jakobi")+COUNTIF('Plan ET'!$E76:$BD76,"Jakobi"))</f>
        <v>0</v>
      </c>
      <c r="BB72" s="373">
        <f>SUM(COUNTIF('Plan MB'!$C75:$BE75,"Krause")+COUNTIF('Plan WIW'!$C75:$AU75,"Krause")+COUNTIF('Plan ET'!$E76:$BD76,"Krause"))</f>
        <v>0</v>
      </c>
      <c r="BC72" s="373">
        <f>SUM(COUNTIF('Plan MB'!$C75:$BE75,"Margraf")+COUNTIF('Plan WIW'!$C75:$AU75,"Margraf")+COUNTIF('Plan ET'!$E76:$BD76,"Margraf"))</f>
        <v>0</v>
      </c>
      <c r="BD72" s="373">
        <f>SUM(COUNTIF('Plan MB'!$C75:$BE75,"Tischer")+COUNTIF('Plan WIW'!$C75:$AU75,"Tischer")+COUNTIF('Plan ET'!$E76:$BD76,"Tischer"))</f>
        <v>0</v>
      </c>
      <c r="BE72" s="369"/>
      <c r="BF72" s="373">
        <f>SUM(COUNTIF('Plan MB'!$C75:$BE75,"Bagchi")+COUNTIF('Plan WIW'!$C75:$AU75,"Bagchi")+COUNTIF('Plan ET'!$E76:$BD76,"Bagchi"))</f>
        <v>0</v>
      </c>
      <c r="BG72" s="373">
        <f>SUM(COUNTIF('Plan MB'!$C75:$BE75,"Fr.Gratz")+COUNTIF('Plan WIW'!$C75:$AU75,"Fr.Gratz")+COUNTIF('Plan ET'!$E76:$BD76,"Fr.Gratz"))</f>
        <v>0</v>
      </c>
      <c r="BH72" s="369">
        <f>SUM(COUNTIF('Plan MB'!$C75:$BE75,"Fr.Müller")+COUNTIF('Plan WIW'!$C75:$AU75,"Fr.Müller")+COUNTIF('Plan ET'!$E76:$BD76,"Fr.Müller"))</f>
        <v>0</v>
      </c>
      <c r="BI72" s="325"/>
    </row>
    <row r="73" spans="1:61">
      <c r="A73" s="1316"/>
      <c r="B73" s="1317"/>
      <c r="C73" s="364">
        <f>SUM(COUNTIF('Plan MB'!$C76:$BE76,"Braunschweig")+COUNTIF('Plan WIW'!$C76:$AU76,"Braunschweig")+COUNTIF('Plan ET'!$C77:$AX77,"Braunschweig"))</f>
        <v>0</v>
      </c>
      <c r="D73" s="364">
        <f>SUM(COUNTIF('Plan MB'!$C76:$BE76,"Behn")+COUNTIF('Plan WIW'!$C76:$AU76,"Behn")+COUNTIF('Plan ET'!$C77:$BP77,"Behn"))</f>
        <v>0</v>
      </c>
      <c r="E73" s="364">
        <f>SUM(COUNTIF('Plan MB'!$C76:$BE76,"Roth")+COUNTIF('Plan WIW'!$C76:$AU76,"Roth")+COUNTIF('Plan ET'!$C77:$BP77,"Roth"))</f>
        <v>0</v>
      </c>
      <c r="F73" s="364">
        <f>SUM(COUNTIF('Plan MB'!$C76:$BE76,"Beugel")+COUNTIF('Plan WIW'!$C76:$AU76,"Beugel")+COUNTIF('Plan ET'!$C77:$BP77,"Beugel"))</f>
        <v>0</v>
      </c>
      <c r="G73" s="364">
        <f>SUM(COUNTIF('Plan MB'!$C76:$BE76,"Christ")+COUNTIF('Plan WIW'!$C76:$AU76,"Christ")+COUNTIF('Plan ET'!$C77:$BP77,"Christ"))</f>
        <v>0</v>
      </c>
      <c r="H73" s="364">
        <f>SUM(COUNTIF('Plan MB'!$C76:$BE76,"Kolev")+COUNTIF('Plan WIW'!$C76:$AU76,"Kolev")+COUNTIF('Plan ET'!$C77:$BP77,"Kolev"))</f>
        <v>0</v>
      </c>
      <c r="I73" s="364">
        <f>SUM(COUNTIF('Plan MB'!$C76:$BE76,"C.Behn")+COUNTIF('Plan WIW'!$C76:$AU76,"C.Behn")+COUNTIF('Plan ET'!$C77:$BP77,"C.Behn"))</f>
        <v>0</v>
      </c>
      <c r="J73" s="364">
        <f>SUM(COUNTIF('Plan MB'!$C76:$BE76,"Dorner-Reisel")+COUNTIF('Plan WIW'!$C76:$AU76,"Dorner-Reisel")+COUNTIF('Plan ET'!$C77:$BP77,"Dorner-Reisel"))</f>
        <v>0</v>
      </c>
      <c r="K73" s="364">
        <f>SUM(COUNTIF('Plan MB'!$C76:$BE76,"Pietzsch")+COUNTIF('Plan WIW'!$C76:$AU76,"Pietzsch")+COUNTIF('Plan ET'!$C77:$BP77,"Pietzsch"))</f>
        <v>0</v>
      </c>
      <c r="L73" s="381">
        <f>SUM(COUNTIF('Plan MB'!$C76:$BE76,"Seul")+COUNTIF('Plan WIW'!$C76:$AU76,"Seul")+COUNTIF('Plan ET'!$C77:$BP77,"Seul"))</f>
        <v>0</v>
      </c>
      <c r="M73" s="364">
        <f>SUM(COUNTIF('Plan MB'!$C76:$BE76,"Raßbach")+COUNTIF('Plan WIW'!$C76:$AU76,"Raßbach")+COUNTIF('Plan ET'!$C77:$BP77,"Raßbach"))</f>
        <v>0</v>
      </c>
      <c r="N73" s="364">
        <f>SUM(COUNTIF('Plan MB'!$C76:$BE76,"Vogel")+COUNTIF('Plan WIW'!$C76:$AU76,"Vogel")+COUNTIF('Plan ET'!$C77:$BP77,"Vogel"))</f>
        <v>0</v>
      </c>
      <c r="O73" s="364">
        <f>SUM(COUNTIF('Plan MB'!$C76:$BE76,"Weidner")+COUNTIF('Plan WIW'!$C76:$AU76,"Weidner")+COUNTIF('Plan ET'!$C77:$BP77,"Weidner"))</f>
        <v>0</v>
      </c>
      <c r="P73" s="364">
        <f>SUM(COUNTIF('Plan MB'!$C76:$BE76,"Schreiber")+COUNTIF('Plan WIW'!$C76:$AU76,"Schreiber")+COUNTIF('Plan ET'!$C77:$BP77,"Schreiber"))</f>
        <v>0</v>
      </c>
      <c r="Q73" s="364">
        <f>SUM(COUNTIF('Plan MB'!$C76:$BE76,"SM9")+COUNTIF('Plan WIW'!$C76:$AU76,"SM9")+COUNTIF('Plan ET'!$C77:$BP77,"SM9"))</f>
        <v>0</v>
      </c>
      <c r="R73" s="364">
        <f>SUM(COUNTIF('Plan MB'!$C76:$BE76,"Löser")+COUNTIF('Plan WIW'!$C76:$AU76,"Löser")+COUNTIF('Plan ET'!$C77:$BP77,"Löser"))</f>
        <v>0</v>
      </c>
      <c r="S73" s="364">
        <f>SUM(COUNTIF('Plan MB'!$C76:$BE76,"Römhild")+COUNTIF('Plan WIW'!$C76:$AU76,"Römhild")+COUNTIF('Plan ET'!$C77:$BD77,"Römhild"))</f>
        <v>0</v>
      </c>
      <c r="T73" s="364">
        <f>SUM(COUNTIF('Plan MB'!$C76:$BE76,"Kny")+COUNTIF('Plan WIW'!$C76:$AU76,"Kny")+COUNTIF('Plan ET'!$C77:$BD77,"Kny"))</f>
        <v>0</v>
      </c>
      <c r="U73" s="364">
        <f>SUM(COUNTIF('Plan MB'!$C76:$BE76,"Schrodt")+COUNTIF('Plan WIW'!$C76:$AU76,"Schrodt")+COUNTIF('Plan ET'!$C77:$BD77,"Schrodt"))</f>
        <v>0</v>
      </c>
      <c r="V73" s="364">
        <f>SUM(COUNTIF('Plan MB'!$C76:$BE76,"Albrecht")+COUNTIF('Plan WIW'!$C76:$AU76,"Albrecht")+COUNTIF('Plan ET'!$C77:$BD77,"Albrecht"))</f>
        <v>0</v>
      </c>
      <c r="W73" s="364">
        <f>SUM(COUNTIF('Plan MB'!$C76:$BE76,"Hornaff")+COUNTIF('Plan WIW'!$C76:$AU76,"Hornaff")+COUNTIF('Plan ET'!$C77:$BD77,"Hornaff"))</f>
        <v>0</v>
      </c>
      <c r="X73" s="364">
        <f>SUM(COUNTIF('Plan MB'!$C76:$BE76,"Wahrenberg")+COUNTIF('Plan WIW'!$C76:$AU76,"Wahrenberg")+COUNTIF('Plan ET'!E77:BD77,"Wahrenberg"))</f>
        <v>0</v>
      </c>
      <c r="Y73" s="388">
        <f>SUM(COUNTIF('Plan MB'!$C76:$BE76,"Orf")+COUNTIF('Plan WIW'!$C76:$AU76,"Orf")+COUNTIF('Plan ET'!F77:BE77,"Orf"))</f>
        <v>0</v>
      </c>
      <c r="Z73" s="324"/>
      <c r="AA73" s="364">
        <f>SUM(COUNTIF('Plan MB'!$C76:$BE76,"Bachmann")+COUNTIF('Plan WIW'!$C76:$AU76,"Bachmann")+COUNTIF('Plan ET'!$E77:$BD77,"Bachmann"))</f>
        <v>0</v>
      </c>
      <c r="AB73" s="364">
        <f>SUM(COUNTIF('Plan MB'!$C76:$BE76,"B.-Schmitt")+COUNTIF('Plan WIW'!$C76:$AU76,"B.-Schmitt")+COUNTIF('Plan ET'!$E77:$BD77,"B.-Schmitt"))</f>
        <v>0</v>
      </c>
      <c r="AC73" s="364">
        <f>SUM(COUNTIF('Plan MB'!$C76:$BE76,"Blancke")+COUNTIF('Plan WIW'!$C76:$AU76,"Blancke")+COUNTIF('Plan ET'!$E77:$BD77,"Blancke"))</f>
        <v>0</v>
      </c>
      <c r="AD73" s="364">
        <f>SUM(COUNTIF('Plan MB'!$C76:$BE76,"Dechant")+COUNTIF('Plan WIW'!$C76:$AU76,"Dechant")+COUNTIF('Plan ET'!$E77:BD77,"Dechant"))</f>
        <v>0</v>
      </c>
      <c r="AE73" s="364">
        <f>SUM(COUNTIF('Plan MB'!$C76:$BE76,"Fischer")+COUNTIF('Plan WIW'!$C76:$AU76,"Fischer")+COUNTIF('Plan ET'!$E77:$BD77,"Fischer"))</f>
        <v>0</v>
      </c>
      <c r="AF73" s="364">
        <f>SUM(COUNTIF('Plan MB'!$C76:$BE76,"Gratz")+COUNTIF('Plan WIW'!$C76:$AU76,"Gratz")+COUNTIF('Plan ET'!$E77:$BD77,"Gratz"))</f>
        <v>0</v>
      </c>
      <c r="AG73" s="364">
        <f>SUM(COUNTIF('Plan MB'!$C76:$BE76,"Grünler")+COUNTIF('Plan WIW'!$C76:$AU76,"Grünler")+COUNTIF('Plan ET'!$E77:$BD77,"Grünler"))</f>
        <v>0</v>
      </c>
      <c r="AH73" s="364">
        <f>SUM(COUNTIF('Plan MB'!$C76:$BE76,"Heinemann")+COUNTIF('Plan WIW'!$C76:$AU76,"Heinemann")+COUNTIF('Plan ET'!$E77:$BD77,"Heinemann"))</f>
        <v>0</v>
      </c>
      <c r="AI73" s="364">
        <f>SUM(COUNTIF('Plan MB'!$C76:$BE76,"Kamprath")+COUNTIF('Plan WIW'!$C76:$AU76,"Kamprath")+COUNTIF('Plan ET'!$E77:$BD77,"Kamprath"))</f>
        <v>0</v>
      </c>
      <c r="AJ73" s="364">
        <f>SUM(COUNTIF('Plan MB'!$C76:$BE76,"Kelber")+COUNTIF('Plan WIW'!$C76:$AU76,"Kelber")+COUNTIF('Plan ET'!$E77:$BD77,"Kelber"))</f>
        <v>0</v>
      </c>
      <c r="AK73" s="364">
        <f>SUM(COUNTIF('Plan MB'!$C76:$BE76,"Michelfeit")+COUNTIF('Plan WIW'!$C76:$AU76,"Michelfeit")+COUNTIF('Plan ET'!$E77:$BD77,"Michelfeit"))</f>
        <v>0</v>
      </c>
      <c r="AL73" s="364">
        <f>SUM(COUNTIF('Plan MB'!$C76:$BE76,"Müller")+COUNTIF('Plan WIW'!$C76:$AU76,"Müller")+COUNTIF('Plan ET'!$E77:$BD77,"Müller"))</f>
        <v>0</v>
      </c>
      <c r="AM73" s="364">
        <f>SUM(COUNTIF('Plan MB'!$C76:$BE76,"Roppel")+COUNTIF('Plan WIW'!$C76:$AU76,"Roppel")+COUNTIF('Plan ET'!$E77:$BD77,"Roppel"))</f>
        <v>0</v>
      </c>
      <c r="AN73" s="364">
        <f>SUM(COUNTIF('Plan MB'!$C76:$BE76,"Rozek")+COUNTIF('Plan WIW'!$C76:$AU76,"Rozek")+COUNTIF('Plan ET'!$E77:$BD77,"Rozek"))</f>
        <v>0</v>
      </c>
      <c r="AO73" s="364">
        <f>SUM(COUNTIF('Plan MB'!$C76:$BE76,"Schäfer")+COUNTIF('Plan WIW'!$C76:$AU76,"Schäfer")+COUNTIF('Plan ET'!$E77:$BD77,"Schäfer"))</f>
        <v>0</v>
      </c>
      <c r="AP73" s="364">
        <f>SUM(COUNTIF('Plan MB'!$C76:$BE76,"Schulz")+COUNTIF('Plan WIW'!$C76:$AU76,"Schulz")+COUNTIF('Plan ET'!$E77:$BD77,"Schulz"))</f>
        <v>0</v>
      </c>
      <c r="AQ73" s="364">
        <f>SUM(COUNTIF('Plan MB'!$C76:$BE76,"Svoboda")+COUNTIF('Plan WIW'!$C76:$AU76,"Svoboda")+COUNTIF('Plan ET'!$E77:$BD77,"Svoboda"))</f>
        <v>0</v>
      </c>
      <c r="AR73" s="364"/>
      <c r="AS73" s="364">
        <f>SUM(COUNTIF('Plan MB'!$C76:$BE76,"Kretzer")+COUNTIF('Plan WIW'!$C76:$AU76,"Kretzer")+COUNTIF('Plan ET'!$E77:$BD77,"Kretzer"))</f>
        <v>0</v>
      </c>
      <c r="AT73" s="364">
        <f>SUM(COUNTIF('Plan MB'!$C76:$BE76,"Mensch-Schäfer")+COUNTIF('Plan WIW'!$C76:$AU76,"Mensch-Schäfer")+COUNTIF('Plan ET'!$E77:$BD77,"Mensch-Schäfer"))</f>
        <v>0</v>
      </c>
      <c r="AU73" s="364">
        <f>SUM(COUNTIF('Plan MB'!$C76:$BE76,"Schmidt")+COUNTIF('Plan WIW'!$C76:$AU76,"Schmidt")+COUNTIF('Plan ET'!$E77:$BD77,"Schmidt"))</f>
        <v>0</v>
      </c>
      <c r="AV73" s="372"/>
      <c r="AW73" s="372"/>
      <c r="AX73" s="372"/>
      <c r="AY73" s="373"/>
      <c r="AZ73" s="373">
        <f>SUM(COUNTIF('Plan MB'!$C76:$BE76,"Brenn")+COUNTIF('Plan WIW'!$C76:$AU76,"Brenn")+COUNTIF('Plan ET'!$E77:$BD77,"Brenn"))</f>
        <v>0</v>
      </c>
      <c r="BA73" s="373">
        <f>SUM(COUNTIF('Plan MB'!$C76:$BE76,"Jakobi")+COUNTIF('Plan WIW'!$C76:$AU76,"Jakobi")+COUNTIF('Plan ET'!$E77:$BD77,"Jakobi"))</f>
        <v>0</v>
      </c>
      <c r="BB73" s="373">
        <f>SUM(COUNTIF('Plan MB'!$C76:$BE76,"Krause")+COUNTIF('Plan WIW'!$C76:$AU76,"Krause")+COUNTIF('Plan ET'!$E77:$BD77,"Krause"))</f>
        <v>0</v>
      </c>
      <c r="BC73" s="373">
        <f>SUM(COUNTIF('Plan MB'!$C76:$BE76,"Margraf")+COUNTIF('Plan WIW'!$C76:$AU76,"Margraf")+COUNTIF('Plan ET'!$E77:$BD77,"Margraf"))</f>
        <v>0</v>
      </c>
      <c r="BD73" s="373">
        <f>SUM(COUNTIF('Plan MB'!$C76:$BE76,"Tischer")+COUNTIF('Plan WIW'!$C76:$AU76,"Tischer")+COUNTIF('Plan ET'!$E77:$BD77,"Tischer"))</f>
        <v>0</v>
      </c>
      <c r="BE73" s="369"/>
      <c r="BF73" s="373">
        <f>SUM(COUNTIF('Plan MB'!$C76:$BE76,"Bagchi")+COUNTIF('Plan WIW'!$C76:$AU76,"Bagchi")+COUNTIF('Plan ET'!$E77:$BD77,"Bagchi"))</f>
        <v>0</v>
      </c>
      <c r="BG73" s="373">
        <f>SUM(COUNTIF('Plan MB'!$C76:$BE76,"Fr.Gratz")+COUNTIF('Plan WIW'!$C76:$AU76,"Fr.Gratz")+COUNTIF('Plan ET'!$E77:$BD77,"Fr.Gratz"))</f>
        <v>0</v>
      </c>
      <c r="BH73" s="369">
        <f>SUM(COUNTIF('Plan MB'!$C76:$BE76,"Fr.Müller")+COUNTIF('Plan WIW'!$C76:$AU76,"Fr.Müller")+COUNTIF('Plan ET'!$E77:$BD77,"Fr.Müller"))</f>
        <v>0</v>
      </c>
      <c r="BI73" s="325"/>
    </row>
    <row r="74" spans="1:61" ht="12.75" customHeight="1">
      <c r="A74" s="1316"/>
      <c r="B74" s="1317" t="s">
        <v>56</v>
      </c>
      <c r="C74" s="379">
        <f>SUM(COUNTIF('Plan MB'!$C77:$BE77,"Braunschweig")+COUNTIF('Plan WIW'!$C77:$AU77,"Braunschweig")+COUNTIF('Plan ET'!$C78:$AX78,"Braunschweig"))</f>
        <v>2</v>
      </c>
      <c r="D74" s="364">
        <f>SUM(COUNTIF('Plan MB'!$C77:$BE77,"Behn")+COUNTIF('Plan WIW'!$C77:$AU77,"Behn")+COUNTIF('Plan ET'!$C78:$BP78,"Behn"))</f>
        <v>0</v>
      </c>
      <c r="E74" s="364">
        <f>SUM(COUNTIF('Plan MB'!$C77:$BE77,"Roth")+COUNTIF('Plan WIW'!$C77:$AU77,"Roth")+COUNTIF('Plan ET'!$C78:$BP78,"Roth"))</f>
        <v>1</v>
      </c>
      <c r="F74" s="364">
        <f>SUM(COUNTIF('Plan MB'!$C77:$BE77,"Beugel")+COUNTIF('Plan WIW'!$C77:$AU77,"Beugel")+COUNTIF('Plan ET'!$C78:$BP78,"Beugel"))</f>
        <v>0</v>
      </c>
      <c r="G74" s="364">
        <f>SUM(COUNTIF('Plan MB'!$C77:$BE77,"Christ")+COUNTIF('Plan WIW'!$C77:$AU77,"Christ")+COUNTIF('Plan ET'!$C78:$BP78,"Christ"))</f>
        <v>1</v>
      </c>
      <c r="H74" s="364">
        <f>SUM(COUNTIF('Plan MB'!$C77:$BE77,"Kolev")+COUNTIF('Plan WIW'!$C77:$AU77,"Kolev")+COUNTIF('Plan ET'!$C78:$BP78,"Kolev"))</f>
        <v>1</v>
      </c>
      <c r="I74" s="364">
        <f>SUM(COUNTIF('Plan MB'!$C77:$BE77,"C.Behn")+COUNTIF('Plan WIW'!$C77:$AU77,"C.Behn")+COUNTIF('Plan ET'!$C78:$BP78,"C.Behn"))</f>
        <v>0</v>
      </c>
      <c r="J74" s="380">
        <f>SUM(COUNTIF('Plan MB'!$C77:$BE77,"Dorner-Reisel")+COUNTIF('Plan WIW'!$C77:$AU77,"Dorner-Reisel")+COUNTIF('Plan ET'!$C78:$BP78,"Dorner-Reisel"))</f>
        <v>2</v>
      </c>
      <c r="K74" s="364">
        <f>SUM(COUNTIF('Plan MB'!$C77:$BE77,"Pietzsch")+COUNTIF('Plan WIW'!$C77:$AU77,"Pietzsch")+COUNTIF('Plan ET'!$C78:$BP78,"Pietzsch"))</f>
        <v>0</v>
      </c>
      <c r="L74" s="381">
        <f>SUM(COUNTIF('Plan MB'!$C77:$BE77,"Seul")+COUNTIF('Plan WIW'!$C77:$AU77,"Seul")+COUNTIF('Plan ET'!$C78:$BP78,"Seul"))</f>
        <v>0</v>
      </c>
      <c r="M74" s="364">
        <f>SUM(COUNTIF('Plan MB'!$C77:$BE77,"Raßbach")+COUNTIF('Plan WIW'!$C77:$AU77,"Raßbach")+COUNTIF('Plan ET'!$C78:$BP78,"Raßbach"))</f>
        <v>0</v>
      </c>
      <c r="N74" s="364">
        <f>SUM(COUNTIF('Plan MB'!$C77:$BE77,"Vogel")+COUNTIF('Plan WIW'!$C77:$AU77,"Vogel")+COUNTIF('Plan ET'!$C78:$BP78,"Vogel"))</f>
        <v>0</v>
      </c>
      <c r="O74" s="364">
        <f>SUM(COUNTIF('Plan MB'!$C77:$BE77,"Weidner")+COUNTIF('Plan WIW'!$C77:$AU77,"Weidner")+COUNTIF('Plan ET'!$C78:$BP78,"Weidner"))</f>
        <v>1</v>
      </c>
      <c r="P74" s="364">
        <f>SUM(COUNTIF('Plan MB'!$C77:$BE77,"Schreiber")+COUNTIF('Plan WIW'!$C77:$AU77,"Schreiber")+COUNTIF('Plan ET'!$C78:$BP78,"Schreiber"))</f>
        <v>1</v>
      </c>
      <c r="Q74" s="364">
        <f>SUM(COUNTIF('Plan MB'!$C77:$BE77,"SM9")+COUNTIF('Plan WIW'!$C77:$AU77,"SM9")+COUNTIF('Plan ET'!$C78:$BP78,"SM9"))</f>
        <v>0</v>
      </c>
      <c r="R74" s="380">
        <f>SUM(COUNTIF('Plan MB'!$C77:$BE77,"Löser")+COUNTIF('Plan WIW'!$C77:$AU77,"Löser")+COUNTIF('Plan ET'!$C78:$BP78,"Löser"))</f>
        <v>2</v>
      </c>
      <c r="S74" s="364">
        <f>SUM(COUNTIF('Plan MB'!$C77:$BE77,"Römhild")+COUNTIF('Plan WIW'!$C77:$AU77,"Römhild")+COUNTIF('Plan ET'!$C78:$BD78,"Römhild"))</f>
        <v>0</v>
      </c>
      <c r="T74" s="364">
        <f>SUM(COUNTIF('Plan MB'!$C77:$BE77,"Kny")+COUNTIF('Plan WIW'!$C77:$AU77,"Kny")+COUNTIF('Plan ET'!$C78:$BD78,"Kny"))</f>
        <v>0</v>
      </c>
      <c r="U74" s="364">
        <f>SUM(COUNTIF('Plan MB'!$C77:$BE77,"Schrodt")+COUNTIF('Plan WIW'!$C77:$AU77,"Schrodt")+COUNTIF('Plan ET'!$C78:$BD78,"Schrodt"))</f>
        <v>0</v>
      </c>
      <c r="V74" s="364">
        <f>SUM(COUNTIF('Plan MB'!$C77:$BE77,"Albrecht")+COUNTIF('Plan WIW'!$C77:$AU77,"Albrecht")+COUNTIF('Plan ET'!$C78:$BD78,"Albrecht"))</f>
        <v>0</v>
      </c>
      <c r="W74" s="364">
        <f>SUM(COUNTIF('Plan MB'!$C77:$BE77,"Hornaff")+COUNTIF('Plan WIW'!$C77:$AU77,"Hornaff")+COUNTIF('Plan ET'!$C78:$BD78,"Hornaff"))</f>
        <v>0</v>
      </c>
      <c r="X74" s="364">
        <f>SUM(COUNTIF('Plan MB'!$C77:$BE77,"Wahrenberg")+COUNTIF('Plan WIW'!$C77:$AU77,"Wahrenberg")+COUNTIF('Plan ET'!E78:BD78,"Wahrenberg"))</f>
        <v>0</v>
      </c>
      <c r="Y74" s="388">
        <f>SUM(COUNTIF('Plan MB'!$C77:$BE77,"Orf")+COUNTIF('Plan WIW'!$C77:$AU77,"Orf")+COUNTIF('Plan ET'!F78:BE78,"Orf"))</f>
        <v>0</v>
      </c>
      <c r="Z74" s="324"/>
      <c r="AA74" s="364">
        <f>SUM(COUNTIF('Plan MB'!$C77:$BE77,"Bachmann")+COUNTIF('Plan WIW'!$C77:$AU77,"Bachmann")+COUNTIF('Plan ET'!$E78:$BD78,"Bachmann"))</f>
        <v>0</v>
      </c>
      <c r="AB74" s="364">
        <f>SUM(COUNTIF('Plan MB'!$C77:$BE77,"B.-Schmitt")+COUNTIF('Plan WIW'!$C77:$AU77,"B.-Schmitt")+COUNTIF('Plan ET'!$E78:$BD78,"B.-Schmitt"))</f>
        <v>0</v>
      </c>
      <c r="AC74" s="364">
        <f>SUM(COUNTIF('Plan MB'!$C77:$BE77,"Blancke")+COUNTIF('Plan WIW'!$C77:$AU77,"Blancke")+COUNTIF('Plan ET'!$E78:$BD78,"Blancke"))</f>
        <v>1</v>
      </c>
      <c r="AD74" s="364">
        <f>SUM(COUNTIF('Plan MB'!$C77:$BE77,"Dechant")+COUNTIF('Plan WIW'!$C77:$AU77,"Dechant")+COUNTIF('Plan ET'!$E78:BD78,"Dechant"))</f>
        <v>0</v>
      </c>
      <c r="AE74" s="364">
        <f>SUM(COUNTIF('Plan MB'!$C77:$BE77,"Fischer")+COUNTIF('Plan WIW'!$C77:$AU77,"Fischer")+COUNTIF('Plan ET'!$E78:$BD78,"Fischer"))</f>
        <v>0</v>
      </c>
      <c r="AF74" s="364">
        <f>SUM(COUNTIF('Plan MB'!$C77:$BE77,"Gratz")+COUNTIF('Plan WIW'!$C77:$AU77,"Gratz")+COUNTIF('Plan ET'!$E78:$BD78,"Gratz"))</f>
        <v>0</v>
      </c>
      <c r="AG74" s="364">
        <f>SUM(COUNTIF('Plan MB'!$C77:$BE77,"Grünler")+COUNTIF('Plan WIW'!$C77:$AU77,"Grünler")+COUNTIF('Plan ET'!$E78:$BD78,"Grünler"))</f>
        <v>0</v>
      </c>
      <c r="AH74" s="364">
        <f>SUM(COUNTIF('Plan MB'!$C77:$BE77,"Heinemann")+COUNTIF('Plan WIW'!$C77:$AU77,"Heinemann")+COUNTIF('Plan ET'!$E78:$BD78,"Heinemann"))</f>
        <v>0</v>
      </c>
      <c r="AI74" s="364">
        <f>SUM(COUNTIF('Plan MB'!$C77:$BE77,"Kamprath")+COUNTIF('Plan WIW'!$C77:$AU77,"Kamprath")+COUNTIF('Plan ET'!$E78:$BD78,"Kamprath"))</f>
        <v>0</v>
      </c>
      <c r="AJ74" s="364">
        <f>SUM(COUNTIF('Plan MB'!$C77:$BE77,"Kelber")+COUNTIF('Plan WIW'!$C77:$AU77,"Kelber")+COUNTIF('Plan ET'!$E78:$BD78,"Kelber"))</f>
        <v>1</v>
      </c>
      <c r="AK74" s="364">
        <f>SUM(COUNTIF('Plan MB'!$C77:$BE77,"Michelfeit")+COUNTIF('Plan WIW'!$C77:$AU77,"Michelfeit")+COUNTIF('Plan ET'!$E78:$BD78,"Michelfeit"))</f>
        <v>0</v>
      </c>
      <c r="AL74" s="364">
        <f>SUM(COUNTIF('Plan MB'!$C77:$BE77,"Müller")+COUNTIF('Plan WIW'!$C77:$AU77,"Müller")+COUNTIF('Plan ET'!$E78:$BD78,"Müller"))</f>
        <v>0</v>
      </c>
      <c r="AM74" s="364">
        <f>SUM(COUNTIF('Plan MB'!$C77:$BE77,"Roppel")+COUNTIF('Plan WIW'!$C77:$AU77,"Roppel")+COUNTIF('Plan ET'!$E78:$BD78,"Roppel"))</f>
        <v>1</v>
      </c>
      <c r="AN74" s="364">
        <f>SUM(COUNTIF('Plan MB'!$C77:$BE77,"Rozek")+COUNTIF('Plan WIW'!$C77:$AU77,"Rozek")+COUNTIF('Plan ET'!$E78:$BD78,"Rozek"))</f>
        <v>0</v>
      </c>
      <c r="AO74" s="364">
        <f>SUM(COUNTIF('Plan MB'!$C77:$BE77,"Schäfer")+COUNTIF('Plan WIW'!$C77:$AU77,"Schäfer")+COUNTIF('Plan ET'!$E78:$BD78,"Schäfer"))</f>
        <v>0</v>
      </c>
      <c r="AP74" s="364">
        <f>SUM(COUNTIF('Plan MB'!$C77:$BE77,"Schulz")+COUNTIF('Plan WIW'!$C77:$AU77,"Schulz")+COUNTIF('Plan ET'!$E78:$BD78,"Schulz"))</f>
        <v>2</v>
      </c>
      <c r="AQ74" s="364">
        <f>SUM(COUNTIF('Plan MB'!$C77:$BE77,"Svoboda")+COUNTIF('Plan WIW'!$C77:$AU77,"Svoboda")+COUNTIF('Plan ET'!$E78:$BD78,"Svoboda"))</f>
        <v>0</v>
      </c>
      <c r="AR74" s="364"/>
      <c r="AS74" s="364">
        <f>SUM(COUNTIF('Plan MB'!$C77:$BE77,"Kretzer")+COUNTIF('Plan WIW'!$C77:$AU77,"Kretzer")+COUNTIF('Plan ET'!$E78:$BD78,"Kretzer"))</f>
        <v>0</v>
      </c>
      <c r="AT74" s="364">
        <f>SUM(COUNTIF('Plan MB'!$C77:$BE77,"Mensch-Schäfer")+COUNTIF('Plan WIW'!$C77:$AU77,"Mensch-Schäfer")+COUNTIF('Plan ET'!$E78:$BD78,"Mensch-Schäfer"))</f>
        <v>0</v>
      </c>
      <c r="AU74" s="364">
        <f>SUM(COUNTIF('Plan MB'!$C77:$BE77,"Schmidt")+COUNTIF('Plan WIW'!$C77:$AU77,"Schmidt")+COUNTIF('Plan ET'!$E78:$BD78,"Schmidt"))</f>
        <v>0</v>
      </c>
      <c r="AV74" s="372"/>
      <c r="AW74" s="372"/>
      <c r="AX74" s="372"/>
      <c r="AY74" s="373"/>
      <c r="AZ74" s="373">
        <f>SUM(COUNTIF('Plan MB'!$C77:$BE77,"Brenn")+COUNTIF('Plan WIW'!$C77:$AU77,"Brenn")+COUNTIF('Plan ET'!$E78:$BD78,"Brenn"))</f>
        <v>0</v>
      </c>
      <c r="BA74" s="373">
        <f>SUM(COUNTIF('Plan MB'!$C77:$BE77,"Jakobi")+COUNTIF('Plan WIW'!$C77:$AU77,"Jakobi")+COUNTIF('Plan ET'!$E78:$BD78,"Jakobi"))</f>
        <v>0</v>
      </c>
      <c r="BB74" s="373">
        <f>SUM(COUNTIF('Plan MB'!$C77:$BE77,"Krause")+COUNTIF('Plan WIW'!$C77:$AU77,"Krause")+COUNTIF('Plan ET'!$E78:$BD78,"Krause"))</f>
        <v>0</v>
      </c>
      <c r="BC74" s="373">
        <f>SUM(COUNTIF('Plan MB'!$C77:$BE77,"Margraf")+COUNTIF('Plan WIW'!$C77:$AU77,"Margraf")+COUNTIF('Plan ET'!$E78:$BD78,"Margraf"))</f>
        <v>0</v>
      </c>
      <c r="BD74" s="373">
        <f>SUM(COUNTIF('Plan MB'!$C77:$BE77,"Tischer")+COUNTIF('Plan WIW'!$C77:$AU77,"Tischer")+COUNTIF('Plan ET'!$E78:$BD78,"Tischer"))</f>
        <v>1</v>
      </c>
      <c r="BE74" s="369"/>
      <c r="BF74" s="373">
        <f>SUM(COUNTIF('Plan MB'!$C77:$BE77,"Bagchi")+COUNTIF('Plan WIW'!$C77:$AU77,"Bagchi")+COUNTIF('Plan ET'!$E78:$BD78,"Bagchi"))</f>
        <v>0</v>
      </c>
      <c r="BG74" s="373">
        <f>SUM(COUNTIF('Plan MB'!$C77:$BE77,"Fr.Gratz")+COUNTIF('Plan WIW'!$C77:$AU77,"Fr.Gratz")+COUNTIF('Plan ET'!$E78:$BD78,"Fr.Gratz"))</f>
        <v>0</v>
      </c>
      <c r="BH74" s="373">
        <f>SUM(COUNTIF('Plan MB'!$C77:$BE77,"Fr.Müller")+COUNTIF('Plan WIW'!$C77:$AU77,"Fr.Müller")+COUNTIF('Plan ET'!$E78:$BD78,"Fr.Müller"))</f>
        <v>0</v>
      </c>
      <c r="BI74" s="325"/>
    </row>
    <row r="75" spans="1:61" ht="12.75" customHeight="1">
      <c r="A75" s="1316"/>
      <c r="B75" s="1317"/>
      <c r="C75" s="364">
        <f>SUM(COUNTIF('Plan MB'!$C78:$BE78,"Braunschweig")+COUNTIF('Plan WIW'!$C78:$AU78,"Braunschweig")+COUNTIF('Plan ET'!$C79:$AX79,"Braunschweig"))</f>
        <v>0</v>
      </c>
      <c r="D75" s="364">
        <f>SUM(COUNTIF('Plan MB'!$C78:$BE78,"Behn")+COUNTIF('Plan WIW'!$C78:$AU78,"Behn")+COUNTIF('Plan ET'!$C79:$BP79,"Behn"))</f>
        <v>1</v>
      </c>
      <c r="E75" s="364">
        <f>SUM(COUNTIF('Plan MB'!$C78:$BE78,"Roth")+COUNTIF('Plan WIW'!$C78:$AU78,"Roth")+COUNTIF('Plan ET'!$C79:$BP79,"Roth"))</f>
        <v>0</v>
      </c>
      <c r="F75" s="364">
        <f>SUM(COUNTIF('Plan MB'!$C78:$BE78,"Beugel")+COUNTIF('Plan WIW'!$C78:$AU78,"Beugel")+COUNTIF('Plan ET'!$C79:$BP79,"Beugel"))</f>
        <v>1</v>
      </c>
      <c r="G75" s="364">
        <f>SUM(COUNTIF('Plan MB'!$C78:$BE78,"Christ")+COUNTIF('Plan WIW'!$C78:$AU78,"Christ")+COUNTIF('Plan ET'!$C79:$BP79,"Christ"))</f>
        <v>0</v>
      </c>
      <c r="H75" s="364">
        <f>SUM(COUNTIF('Plan MB'!$C78:$BE78,"Kolev")+COUNTIF('Plan WIW'!$C78:$AU78,"Kolev")+COUNTIF('Plan ET'!$C79:$BP79,"Kolev"))</f>
        <v>0</v>
      </c>
      <c r="I75" s="364">
        <f>SUM(COUNTIF('Plan MB'!$C78:$BE78,"C.Behn")+COUNTIF('Plan WIW'!$C78:$AU78,"C.Behn")+COUNTIF('Plan ET'!$C79:$BP79,"C.Behn"))</f>
        <v>0</v>
      </c>
      <c r="J75" s="364">
        <f>SUM(COUNTIF('Plan MB'!$C78:$BE78,"Dorner-Reisel")+COUNTIF('Plan WIW'!$C78:$AU78,"Dorner-Reisel")+COUNTIF('Plan ET'!$C79:$BP79,"Dorner-Reisel"))</f>
        <v>0</v>
      </c>
      <c r="K75" s="364">
        <f>SUM(COUNTIF('Plan MB'!$C78:$BE78,"Pietzsch")+COUNTIF('Plan WIW'!$C78:$AU78,"Pietzsch")+COUNTIF('Plan ET'!$C79:$BP79,"Pietzsch"))</f>
        <v>0</v>
      </c>
      <c r="L75" s="381">
        <f>SUM(COUNTIF('Plan MB'!$C78:$BE78,"Seul")+COUNTIF('Plan WIW'!$C78:$AU78,"Seul")+COUNTIF('Plan ET'!$C79:$BP79,"Seul"))</f>
        <v>0</v>
      </c>
      <c r="M75" s="364">
        <f>SUM(COUNTIF('Plan MB'!$C78:$BE78,"Raßbach")+COUNTIF('Plan WIW'!$C78:$AU78,"Raßbach")+COUNTIF('Plan ET'!$C79:$BP79,"Raßbach"))</f>
        <v>0</v>
      </c>
      <c r="N75" s="364">
        <f>SUM(COUNTIF('Plan MB'!$C78:$BE78,"Vogel")+COUNTIF('Plan WIW'!$C78:$AU78,"Vogel")+COUNTIF('Plan ET'!$C79:$BP79,"Vogel"))</f>
        <v>0</v>
      </c>
      <c r="O75" s="364">
        <f>SUM(COUNTIF('Plan MB'!$C78:$BE78,"Weidner")+COUNTIF('Plan WIW'!$C78:$AU78,"Weidner")+COUNTIF('Plan ET'!$C79:$BP79,"Weidner"))</f>
        <v>0</v>
      </c>
      <c r="P75" s="364">
        <f>SUM(COUNTIF('Plan MB'!$C78:$BE78,"Schreiber")+COUNTIF('Plan WIW'!$C78:$AU78,"Schreiber")+COUNTIF('Plan ET'!$C79:$BP79,"Schreiber"))</f>
        <v>0</v>
      </c>
      <c r="Q75" s="364">
        <f>SUM(COUNTIF('Plan MB'!$C78:$BE78,"SM9")+COUNTIF('Plan WIW'!$C78:$AU78,"SM9")+COUNTIF('Plan ET'!$C79:$BP79,"SM9"))</f>
        <v>0</v>
      </c>
      <c r="R75" s="364">
        <f>SUM(COUNTIF('Plan MB'!$C78:$BE78,"Löser")+COUNTIF('Plan WIW'!$C78:$AU78,"Löser")+COUNTIF('Plan ET'!$C79:$BP79,"Löser"))</f>
        <v>0</v>
      </c>
      <c r="S75" s="364">
        <f>SUM(COUNTIF('Plan MB'!$C78:$BE78,"Römhild")+COUNTIF('Plan WIW'!$C78:$AU78,"Römhild")+COUNTIF('Plan ET'!$C79:$BD79,"Römhild"))</f>
        <v>0</v>
      </c>
      <c r="T75" s="364">
        <f>SUM(COUNTIF('Plan MB'!$C78:$BE78,"Kny")+COUNTIF('Plan WIW'!$C78:$AU78,"Kny")+COUNTIF('Plan ET'!$C79:$BD79,"Kny"))</f>
        <v>0</v>
      </c>
      <c r="U75" s="364">
        <f>SUM(COUNTIF('Plan MB'!$C78:$BE78,"Schrodt")+COUNTIF('Plan WIW'!$C78:$AU78,"Schrodt")+COUNTIF('Plan ET'!$C79:$BD79,"Schrodt"))</f>
        <v>0</v>
      </c>
      <c r="V75" s="364">
        <f>SUM(COUNTIF('Plan MB'!$C78:$BE78,"Albrecht")+COUNTIF('Plan WIW'!$C78:$AU78,"Albrecht")+COUNTIF('Plan ET'!$C79:$BD79,"Albrecht"))</f>
        <v>0</v>
      </c>
      <c r="W75" s="364">
        <f>SUM(COUNTIF('Plan MB'!$C78:$BE78,"Hornaff")+COUNTIF('Plan WIW'!$C78:$AU78,"Hornaff")+COUNTIF('Plan ET'!$C79:$BD79,"Hornaff"))</f>
        <v>0</v>
      </c>
      <c r="X75" s="364">
        <f>SUM(COUNTIF('Plan MB'!$C78:$BE78,"Wahrenberg")+COUNTIF('Plan WIW'!$C78:$AU78,"Wahrenberg")+COUNTIF('Plan ET'!E79:BD79,"Wahrenberg"))</f>
        <v>0</v>
      </c>
      <c r="Y75" s="388">
        <f>SUM(COUNTIF('Plan MB'!$C78:$BE78,"Orf")+COUNTIF('Plan WIW'!$C78:$AU78,"Orf")+COUNTIF('Plan ET'!F79:BE79,"Orf"))</f>
        <v>0</v>
      </c>
      <c r="Z75" s="324"/>
      <c r="AA75" s="364">
        <f>SUM(COUNTIF('Plan MB'!$C78:$BE78,"Bachmann")+COUNTIF('Plan WIW'!$C78:$AU78,"Bachmann")+COUNTIF('Plan ET'!$E79:$BD79,"Bachmann"))</f>
        <v>0</v>
      </c>
      <c r="AB75" s="364">
        <f>SUM(COUNTIF('Plan MB'!$C78:$BE78,"B.-Schmitt")+COUNTIF('Plan WIW'!$C78:$AU78,"B.-Schmitt")+COUNTIF('Plan ET'!$E79:$BD79,"B.-Schmitt"))</f>
        <v>0</v>
      </c>
      <c r="AC75" s="364">
        <f>SUM(COUNTIF('Plan MB'!$C78:$BE78,"Blancke")+COUNTIF('Plan WIW'!$C78:$AU78,"Blancke")+COUNTIF('Plan ET'!$E79:$BD79,"Blancke"))</f>
        <v>1</v>
      </c>
      <c r="AD75" s="364">
        <f>SUM(COUNTIF('Plan MB'!$C78:$BE78,"Dechant")+COUNTIF('Plan WIW'!$C78:$AU78,"Dechant")+COUNTIF('Plan ET'!$E79:BD79,"Dechant"))</f>
        <v>0</v>
      </c>
      <c r="AE75" s="364">
        <f>SUM(COUNTIF('Plan MB'!$C78:$BE78,"Fischer")+COUNTIF('Plan WIW'!$C78:$AU78,"Fischer")+COUNTIF('Plan ET'!$E79:$BD79,"Fischer"))</f>
        <v>0</v>
      </c>
      <c r="AF75" s="364">
        <f>SUM(COUNTIF('Plan MB'!$C78:$BE78,"Gratz")+COUNTIF('Plan WIW'!$C78:$AU78,"Gratz")+COUNTIF('Plan ET'!$E79:$BD79,"Gratz"))</f>
        <v>0</v>
      </c>
      <c r="AG75" s="364">
        <f>SUM(COUNTIF('Plan MB'!$C78:$BE78,"Grünler")+COUNTIF('Plan WIW'!$C78:$AU78,"Grünler")+COUNTIF('Plan ET'!$E79:$BD79,"Grünler"))</f>
        <v>0</v>
      </c>
      <c r="AH75" s="364">
        <f>SUM(COUNTIF('Plan MB'!$C78:$BE78,"Heinemann")+COUNTIF('Plan WIW'!$C78:$AU78,"Heinemann")+COUNTIF('Plan ET'!$E79:$BD79,"Heinemann"))</f>
        <v>0</v>
      </c>
      <c r="AI75" s="364">
        <f>SUM(COUNTIF('Plan MB'!$C78:$BE78,"Kamprath")+COUNTIF('Plan WIW'!$C78:$AU78,"Kamprath")+COUNTIF('Plan ET'!$E79:$BD79,"Kamprath"))</f>
        <v>0</v>
      </c>
      <c r="AJ75" s="364">
        <f>SUM(COUNTIF('Plan MB'!$C78:$BE78,"Kelber")+COUNTIF('Plan WIW'!$C78:$AU78,"Kelber")+COUNTIF('Plan ET'!$E79:$BD79,"Kelber"))</f>
        <v>1</v>
      </c>
      <c r="AK75" s="364">
        <f>SUM(COUNTIF('Plan MB'!$C78:$BE78,"Michelfeit")+COUNTIF('Plan WIW'!$C78:$AU78,"Michelfeit")+COUNTIF('Plan ET'!$E79:$BD79,"Michelfeit"))</f>
        <v>0</v>
      </c>
      <c r="AL75" s="364">
        <f>SUM(COUNTIF('Plan MB'!$C78:$BE78,"Müller")+COUNTIF('Plan WIW'!$C78:$AU78,"Müller")+COUNTIF('Plan ET'!$E79:$BD79,"Müller"))</f>
        <v>0</v>
      </c>
      <c r="AM75" s="364">
        <f>SUM(COUNTIF('Plan MB'!$C78:$BE78,"Roppel")+COUNTIF('Plan WIW'!$C78:$AU78,"Roppel")+COUNTIF('Plan ET'!$E79:$BD79,"Roppel"))</f>
        <v>0</v>
      </c>
      <c r="AN75" s="364">
        <f>SUM(COUNTIF('Plan MB'!$C78:$BE78,"Rozek")+COUNTIF('Plan WIW'!$C78:$AU78,"Rozek")+COUNTIF('Plan ET'!$E79:$BD79,"Rozek"))</f>
        <v>0</v>
      </c>
      <c r="AO75" s="364">
        <f>SUM(COUNTIF('Plan MB'!$C78:$BE78,"Schäfer")+COUNTIF('Plan WIW'!$C78:$AU78,"Schäfer")+COUNTIF('Plan ET'!$E79:$BD79,"Schäfer"))</f>
        <v>1</v>
      </c>
      <c r="AP75" s="364">
        <f>SUM(COUNTIF('Plan MB'!$C78:$BE78,"Schulz")+COUNTIF('Plan WIW'!$C78:$AU78,"Schulz")+COUNTIF('Plan ET'!$E79:$BD79,"Schulz"))</f>
        <v>0</v>
      </c>
      <c r="AQ75" s="364">
        <f>SUM(COUNTIF('Plan MB'!$C78:$BE78,"Svoboda")+COUNTIF('Plan WIW'!$C78:$AU78,"Svoboda")+COUNTIF('Plan ET'!$E79:$BD79,"Svoboda"))</f>
        <v>0</v>
      </c>
      <c r="AR75" s="364"/>
      <c r="AS75" s="364">
        <f>SUM(COUNTIF('Plan MB'!$C78:$BE78,"Kretzer")+COUNTIF('Plan WIW'!$C78:$AU78,"Kretzer")+COUNTIF('Plan ET'!$E79:$BD79,"Kretzer"))</f>
        <v>0</v>
      </c>
      <c r="AT75" s="364">
        <f>SUM(COUNTIF('Plan MB'!$C78:$BE78,"Mensch-Schäfer")+COUNTIF('Plan WIW'!$C78:$AU78,"Mensch-Schäfer")+COUNTIF('Plan ET'!$E79:$BD79,"Mensch-Schäfer"))</f>
        <v>0</v>
      </c>
      <c r="AU75" s="364">
        <f>SUM(COUNTIF('Plan MB'!$C78:$BE78,"Schmidt")+COUNTIF('Plan WIW'!$C78:$AU78,"Schmidt")+COUNTIF('Plan ET'!$E79:$BD79,"Schmidt"))</f>
        <v>0</v>
      </c>
      <c r="AV75" s="372"/>
      <c r="AW75" s="372"/>
      <c r="AX75" s="372"/>
      <c r="AY75" s="373"/>
      <c r="AZ75" s="373">
        <f>SUM(COUNTIF('Plan MB'!$C78:$BE78,"Brenn")+COUNTIF('Plan WIW'!$C78:$AU78,"Brenn")+COUNTIF('Plan ET'!$E79:$BD79,"Brenn"))</f>
        <v>0</v>
      </c>
      <c r="BA75" s="373">
        <f>SUM(COUNTIF('Plan MB'!$C78:$BE78,"Jakobi")+COUNTIF('Plan WIW'!$C78:$AU78,"Jakobi")+COUNTIF('Plan ET'!$E79:$BD79,"Jakobi"))</f>
        <v>0</v>
      </c>
      <c r="BB75" s="373">
        <f>SUM(COUNTIF('Plan MB'!$C78:$BE78,"Krause")+COUNTIF('Plan WIW'!$C78:$AU78,"Krause")+COUNTIF('Plan ET'!$E79:$BD79,"Krause"))</f>
        <v>0</v>
      </c>
      <c r="BC75" s="373">
        <f>SUM(COUNTIF('Plan MB'!$C78:$BE78,"Margraf")+COUNTIF('Plan WIW'!$C78:$AU78,"Margraf")+COUNTIF('Plan ET'!$E79:$BD79,"Margraf"))</f>
        <v>0</v>
      </c>
      <c r="BD75" s="373">
        <f>SUM(COUNTIF('Plan MB'!$C78:$BE78,"Tischer")+COUNTIF('Plan WIW'!$C78:$AU78,"Tischer")+COUNTIF('Plan ET'!$E79:$BD79,"Tischer"))</f>
        <v>1</v>
      </c>
      <c r="BE75" s="369"/>
      <c r="BF75" s="373">
        <f>SUM(COUNTIF('Plan MB'!$C78:$BE78,"Bagchi")+COUNTIF('Plan WIW'!$C78:$AU78,"Bagchi")+COUNTIF('Plan ET'!$E79:$BD79,"Bagchi"))</f>
        <v>0</v>
      </c>
      <c r="BG75" s="373">
        <f>SUM(COUNTIF('Plan MB'!$C78:$BE78,"Fr.Gratz")+COUNTIF('Plan WIW'!$C78:$AU78,"Fr.Gratz")+COUNTIF('Plan ET'!$E79:$BD79,"Fr.Gratz"))</f>
        <v>0</v>
      </c>
      <c r="BH75" s="373">
        <f>SUM(COUNTIF('Plan MB'!$C78:$BE78,"Fr.Müller")+COUNTIF('Plan WIW'!$C78:$AU78,"Fr.Müller")+COUNTIF('Plan ET'!$E79:$BD79,"Fr.Müller"))</f>
        <v>0</v>
      </c>
      <c r="BI75" s="325"/>
    </row>
    <row r="76" spans="1:61" s="215" customFormat="1" ht="12.75" customHeight="1">
      <c r="A76" s="1316"/>
      <c r="B76" s="1317"/>
      <c r="C76" s="364">
        <f>SUM(COUNTIF('Plan MB'!$C79:$BE79,"Braunschweig")+COUNTIF('Plan WIW'!$C79:$AU79,"Braunschweig")+COUNTIF('Plan ET'!$C80:$AX80,"Braunschweig"))</f>
        <v>0</v>
      </c>
      <c r="D76" s="364">
        <f>SUM(COUNTIF('Plan MB'!$C79:$BE79,"Behn")+COUNTIF('Plan WIW'!$C79:$AU79,"Behn")+COUNTIF('Plan ET'!$C80:$BP80,"Behn"))</f>
        <v>0</v>
      </c>
      <c r="E76" s="364">
        <f>SUM(COUNTIF('Plan MB'!$C79:$BE79,"Roth")+COUNTIF('Plan WIW'!$C79:$AU79,"Roth")+COUNTIF('Plan ET'!$C80:$BP80,"Roth"))</f>
        <v>0</v>
      </c>
      <c r="F76" s="364">
        <f>SUM(COUNTIF('Plan MB'!$C79:$BE79,"Beugel")+COUNTIF('Plan WIW'!$C79:$AU79,"Beugel")+COUNTIF('Plan ET'!$C80:$BP80,"Beugel"))</f>
        <v>0</v>
      </c>
      <c r="G76" s="364">
        <f>SUM(COUNTIF('Plan MB'!$C79:$BE79,"Christ")+COUNTIF('Plan WIW'!$C79:$AU79,"Christ")+COUNTIF('Plan ET'!$C80:$BP80,"Christ"))</f>
        <v>0</v>
      </c>
      <c r="H76" s="364">
        <f>SUM(COUNTIF('Plan MB'!$C79:$BE79,"Kolev")+COUNTIF('Plan WIW'!$C79:$AU79,"Kolev")+COUNTIF('Plan ET'!$C80:$BP80,"Kolev"))</f>
        <v>0</v>
      </c>
      <c r="I76" s="364">
        <f>SUM(COUNTIF('Plan MB'!$C79:$BE79,"C.Behn")+COUNTIF('Plan WIW'!$C79:$AU79,"C.Behn")+COUNTIF('Plan ET'!$C80:$BP80,"C.Behn"))</f>
        <v>0</v>
      </c>
      <c r="J76" s="364">
        <f>SUM(COUNTIF('Plan MB'!$C79:$BE79,"Dorner-Reisel")+COUNTIF('Plan WIW'!$C79:$AU79,"Dorner-Reisel")+COUNTIF('Plan ET'!$C80:$BP80,"Dorner-Reisel"))</f>
        <v>0</v>
      </c>
      <c r="K76" s="364">
        <f>SUM(COUNTIF('Plan MB'!$C79:$BE79,"Pietzsch")+COUNTIF('Plan WIW'!$C79:$AU79,"Pietzsch")+COUNTIF('Plan ET'!$C80:$BP80,"Pietzsch"))</f>
        <v>0</v>
      </c>
      <c r="L76" s="381">
        <f>SUM(COUNTIF('Plan MB'!$C79:$BE79,"Seul")+COUNTIF('Plan WIW'!$C79:$AU79,"Seul")+COUNTIF('Plan ET'!$C80:$BP80,"Seul"))</f>
        <v>0</v>
      </c>
      <c r="M76" s="364">
        <f>SUM(COUNTIF('Plan MB'!$C79:$BE79,"Raßbach")+COUNTIF('Plan WIW'!$C79:$AU79,"Raßbach")+COUNTIF('Plan ET'!$C80:$BP80,"Raßbach"))</f>
        <v>0</v>
      </c>
      <c r="N76" s="364">
        <f>SUM(COUNTIF('Plan MB'!$C79:$BE79,"Vogel")+COUNTIF('Plan WIW'!$C79:$AU79,"Vogel")+COUNTIF('Plan ET'!$C80:$BP80,"Vogel"))</f>
        <v>0</v>
      </c>
      <c r="O76" s="364">
        <f>SUM(COUNTIF('Plan MB'!$C79:$BE79,"Weidner")+COUNTIF('Plan WIW'!$C79:$AU79,"Weidner")+COUNTIF('Plan ET'!$C80:$BP80,"Weidner"))</f>
        <v>0</v>
      </c>
      <c r="P76" s="364">
        <f>SUM(COUNTIF('Plan MB'!$C79:$BE79,"Schreiber")+COUNTIF('Plan WIW'!$C79:$AU79,"Schreiber")+COUNTIF('Plan ET'!$C80:$BP80,"Schreiber"))</f>
        <v>0</v>
      </c>
      <c r="Q76" s="364">
        <f>SUM(COUNTIF('Plan MB'!$C79:$BE79,"SM9")+COUNTIF('Plan WIW'!$C79:$AU79,"SM9")+COUNTIF('Plan ET'!$C80:$BP80,"SM9"))</f>
        <v>0</v>
      </c>
      <c r="R76" s="364">
        <f>SUM(COUNTIF('Plan MB'!$C79:$BE79,"Löser")+COUNTIF('Plan WIW'!$C79:$AU79,"Löser")+COUNTIF('Plan ET'!$C80:$BP80,"Löser"))</f>
        <v>0</v>
      </c>
      <c r="S76" s="364">
        <f>SUM(COUNTIF('Plan MB'!$C79:$BE79,"Römhild")+COUNTIF('Plan WIW'!$C79:$AU79,"Römhild")+COUNTIF('Plan ET'!$C80:$BD80,"Römhild"))</f>
        <v>0</v>
      </c>
      <c r="T76" s="364">
        <f>SUM(COUNTIF('Plan MB'!$C79:$BE79,"Kny")+COUNTIF('Plan WIW'!$C79:$AU79,"Kny")+COUNTIF('Plan ET'!$C80:$BD80,"Kny"))</f>
        <v>0</v>
      </c>
      <c r="U76" s="364">
        <f>SUM(COUNTIF('Plan MB'!$C79:$BE79,"Schrodt")+COUNTIF('Plan WIW'!$C79:$AU79,"Schrodt")+COUNTIF('Plan ET'!$C80:$BD80,"Schrodt"))</f>
        <v>0</v>
      </c>
      <c r="V76" s="364">
        <f>SUM(COUNTIF('Plan MB'!$C79:$BE79,"Albrecht")+COUNTIF('Plan WIW'!$C79:$AU79,"Albrecht")+COUNTIF('Plan ET'!$C80:$BD80,"Albrecht"))</f>
        <v>0</v>
      </c>
      <c r="W76" s="364">
        <f>SUM(COUNTIF('Plan MB'!$C79:$BE79,"Hornaff")+COUNTIF('Plan WIW'!$C79:$AU79,"Hornaff")+COUNTIF('Plan ET'!$C80:$BD80,"Hornaff"))</f>
        <v>0</v>
      </c>
      <c r="X76" s="364">
        <f>SUM(COUNTIF('Plan MB'!$C79:$BE79,"Wahrenberg")+COUNTIF('Plan WIW'!$C79:$AU79,"Wahrenberg")+COUNTIF('Plan ET'!E80:BD80,"Wahrenberg"))</f>
        <v>0</v>
      </c>
      <c r="Y76" s="388">
        <f>SUM(COUNTIF('Plan MB'!$C79:$BE79,"Orf")+COUNTIF('Plan WIW'!$C79:$AU79,"Orf")+COUNTIF('Plan ET'!F80:BE80,"Orf"))</f>
        <v>0</v>
      </c>
      <c r="Z76" s="324"/>
      <c r="AA76" s="364">
        <f>SUM(COUNTIF('Plan MB'!$C79:$BE79,"Bachmann")+COUNTIF('Plan WIW'!$C79:$AU79,"Bachmann")+COUNTIF('Plan ET'!$E80:$BD80,"Bachmann"))</f>
        <v>0</v>
      </c>
      <c r="AB76" s="364">
        <f>SUM(COUNTIF('Plan MB'!$C79:$BE79,"B.-Schmitt")+COUNTIF('Plan WIW'!$C79:$AU79,"B.-Schmitt")+COUNTIF('Plan ET'!$E80:$BD80,"B.-Schmitt"))</f>
        <v>0</v>
      </c>
      <c r="AC76" s="364">
        <f>SUM(COUNTIF('Plan MB'!$C79:$BE79,"Blancke")+COUNTIF('Plan WIW'!$C79:$AU79,"Blancke")+COUNTIF('Plan ET'!$E80:$BD80,"Blancke"))</f>
        <v>0</v>
      </c>
      <c r="AD76" s="364">
        <f>SUM(COUNTIF('Plan MB'!$C79:$BE79,"Dechant")+COUNTIF('Plan WIW'!$C79:$AU79,"Dechant")+COUNTIF('Plan ET'!$E80:BD80,"Dechant"))</f>
        <v>0</v>
      </c>
      <c r="AE76" s="364">
        <f>SUM(COUNTIF('Plan MB'!$C79:$BE79,"Fischer")+COUNTIF('Plan WIW'!$C79:$AU79,"Fischer")+COUNTIF('Plan ET'!$E80:$BD80,"Fischer"))</f>
        <v>0</v>
      </c>
      <c r="AF76" s="364">
        <f>SUM(COUNTIF('Plan MB'!$C79:$BE79,"Gratz")+COUNTIF('Plan WIW'!$C79:$AU79,"Gratz")+COUNTIF('Plan ET'!$E80:$BD80,"Gratz"))</f>
        <v>0</v>
      </c>
      <c r="AG76" s="364">
        <f>SUM(COUNTIF('Plan MB'!$C79:$BE79,"Grünler")+COUNTIF('Plan WIW'!$C79:$AU79,"Grünler")+COUNTIF('Plan ET'!$E80:$BD80,"Grünler"))</f>
        <v>0</v>
      </c>
      <c r="AH76" s="364">
        <f>SUM(COUNTIF('Plan MB'!$C79:$BE79,"Heinemann")+COUNTIF('Plan WIW'!$C79:$AU79,"Heinemann")+COUNTIF('Plan ET'!$E80:$BD80,"Heinemann"))</f>
        <v>0</v>
      </c>
      <c r="AI76" s="364">
        <f>SUM(COUNTIF('Plan MB'!$C79:$BE79,"Kamprath")+COUNTIF('Plan WIW'!$C79:$AU79,"Kamprath")+COUNTIF('Plan ET'!$E80:$BD80,"Kamprath"))</f>
        <v>0</v>
      </c>
      <c r="AJ76" s="364">
        <f>SUM(COUNTIF('Plan MB'!$C79:$BE79,"Kelber")+COUNTIF('Plan WIW'!$C79:$AU79,"Kelber")+COUNTIF('Plan ET'!$E80:$BD80,"Kelber"))</f>
        <v>0</v>
      </c>
      <c r="AK76" s="364">
        <f>SUM(COUNTIF('Plan MB'!$C79:$BE79,"Michelfeit")+COUNTIF('Plan WIW'!$C79:$AU79,"Michelfeit")+COUNTIF('Plan ET'!$E80:$BD80,"Michelfeit"))</f>
        <v>0</v>
      </c>
      <c r="AL76" s="364">
        <f>SUM(COUNTIF('Plan MB'!$C79:$BE79,"Müller")+COUNTIF('Plan WIW'!$C79:$AU79,"Müller")+COUNTIF('Plan ET'!$E80:$BD80,"Müller"))</f>
        <v>0</v>
      </c>
      <c r="AM76" s="364">
        <f>SUM(COUNTIF('Plan MB'!$C79:$BE79,"Roppel")+COUNTIF('Plan WIW'!$C79:$AU79,"Roppel")+COUNTIF('Plan ET'!$E80:$BD80,"Roppel"))</f>
        <v>0</v>
      </c>
      <c r="AN76" s="364">
        <f>SUM(COUNTIF('Plan MB'!$C79:$BE79,"Rozek")+COUNTIF('Plan WIW'!$C79:$AU79,"Rozek")+COUNTIF('Plan ET'!$E80:$BD80,"Rozek"))</f>
        <v>0</v>
      </c>
      <c r="AO76" s="364">
        <f>SUM(COUNTIF('Plan MB'!$C79:$BE79,"Schäfer")+COUNTIF('Plan WIW'!$C79:$AU79,"Schäfer")+COUNTIF('Plan ET'!$E80:$BD80,"Schäfer"))</f>
        <v>0</v>
      </c>
      <c r="AP76" s="364">
        <f>SUM(COUNTIF('Plan MB'!$C79:$BE79,"Schulz")+COUNTIF('Plan WIW'!$C79:$AU79,"Schulz")+COUNTIF('Plan ET'!$E80:$BD80,"Schulz"))</f>
        <v>0</v>
      </c>
      <c r="AQ76" s="364">
        <f>SUM(COUNTIF('Plan MB'!$C79:$BE79,"Svoboda")+COUNTIF('Plan WIW'!$C79:$AU79,"Svoboda")+COUNTIF('Plan ET'!$E80:$BD80,"Svoboda"))</f>
        <v>0</v>
      </c>
      <c r="AR76" s="364"/>
      <c r="AS76" s="364">
        <f>SUM(COUNTIF('Plan MB'!$C79:$BE79,"Kretzer")+COUNTIF('Plan WIW'!$C79:$AU79,"Kretzer")+COUNTIF('Plan ET'!$E80:$BD80,"Kretzer"))</f>
        <v>0</v>
      </c>
      <c r="AT76" s="364">
        <f>SUM(COUNTIF('Plan MB'!$C79:$BE79,"Mensch-Schäfer")+COUNTIF('Plan WIW'!$C79:$AU79,"Mensch-Schäfer")+COUNTIF('Plan ET'!$E80:$BD80,"Mensch-Schäfer"))</f>
        <v>0</v>
      </c>
      <c r="AU76" s="364">
        <f>SUM(COUNTIF('Plan MB'!$C79:$BE79,"Schmidt")+COUNTIF('Plan WIW'!$C79:$AU79,"Schmidt")+COUNTIF('Plan ET'!$E80:$BD80,"Schmidt"))</f>
        <v>0</v>
      </c>
      <c r="AV76" s="372"/>
      <c r="AW76" s="372"/>
      <c r="AX76" s="372"/>
      <c r="AY76" s="373"/>
      <c r="AZ76" s="373">
        <f>SUM(COUNTIF('Plan MB'!$C79:$BE79,"Brenn")+COUNTIF('Plan WIW'!$C79:$AU79,"Brenn")+COUNTIF('Plan ET'!$E80:$BD80,"Brenn"))</f>
        <v>0</v>
      </c>
      <c r="BA76" s="373">
        <f>SUM(COUNTIF('Plan MB'!$C79:$BE79,"Jakobi")+COUNTIF('Plan WIW'!$C79:$AU79,"Jakobi")+COUNTIF('Plan ET'!$E80:$BD80,"Jakobi"))</f>
        <v>0</v>
      </c>
      <c r="BB76" s="373">
        <f>SUM(COUNTIF('Plan MB'!$C79:$BE79,"Krause")+COUNTIF('Plan WIW'!$C79:$AU79,"Krause")+COUNTIF('Plan ET'!$E80:$BD80,"Krause"))</f>
        <v>0</v>
      </c>
      <c r="BC76" s="373">
        <f>SUM(COUNTIF('Plan MB'!$C79:$BE79,"Margraf")+COUNTIF('Plan WIW'!$C79:$AU79,"Margraf")+COUNTIF('Plan ET'!$E80:$BD80,"Margraf"))</f>
        <v>0</v>
      </c>
      <c r="BD76" s="373">
        <f>SUM(COUNTIF('Plan MB'!$C79:$BE79,"Tischer")+COUNTIF('Plan WIW'!$C79:$AU79,"Tischer")+COUNTIF('Plan ET'!$E80:$BD80,"Tischer"))</f>
        <v>0</v>
      </c>
      <c r="BE76" s="369"/>
      <c r="BF76" s="373">
        <f>SUM(COUNTIF('Plan MB'!$C79:$BE79,"Bagchi")+COUNTIF('Plan WIW'!$C79:$AU79,"Bagchi")+COUNTIF('Plan ET'!$E80:$BD80,"Bagchi"))</f>
        <v>0</v>
      </c>
      <c r="BG76" s="373">
        <f>SUM(COUNTIF('Plan MB'!$C79:$BE79,"Fr.Gratz")+COUNTIF('Plan WIW'!$C79:$AU79,"Fr.Gratz")+COUNTIF('Plan ET'!$E80:$BD80,"Fr.Gratz"))</f>
        <v>0</v>
      </c>
      <c r="BH76" s="373">
        <f>SUM(COUNTIF('Plan MB'!$C79:$BE79,"Fr.Müller")+COUNTIF('Plan WIW'!$C79:$AU79,"Fr.Müller")+COUNTIF('Plan ET'!$E80:$BD80,"Fr.Müller"))</f>
        <v>0</v>
      </c>
      <c r="BI76" s="325"/>
    </row>
    <row r="77" spans="1:61" ht="12.75" customHeight="1">
      <c r="A77" s="1316"/>
      <c r="B77" s="1317"/>
      <c r="C77" s="364">
        <f>SUM(COUNTIF('Plan MB'!$C80:$BE80,"Braunschweig")+COUNTIF('Plan WIW'!$C80:$AU80,"Braunschweig")+COUNTIF('Plan ET'!$C81:$AX81,"Braunschweig"))</f>
        <v>0</v>
      </c>
      <c r="D77" s="364">
        <f>SUM(COUNTIF('Plan MB'!$C80:$BE80,"Behn")+COUNTIF('Plan WIW'!$C80:$AU80,"Behn")+COUNTIF('Plan ET'!$C81:$BP81,"Behn"))</f>
        <v>0</v>
      </c>
      <c r="E77" s="364">
        <f>SUM(COUNTIF('Plan MB'!$C80:$BE80,"Roth")+COUNTIF('Plan WIW'!$C80:$AU80,"Roth")+COUNTIF('Plan ET'!$C81:$BP81,"Roth"))</f>
        <v>0</v>
      </c>
      <c r="F77" s="364">
        <f>SUM(COUNTIF('Plan MB'!$C80:$BE80,"Beugel")+COUNTIF('Plan WIW'!$C80:$AU80,"Beugel")+COUNTIF('Plan ET'!$C81:$BP81,"Beugel"))</f>
        <v>0</v>
      </c>
      <c r="G77" s="364">
        <f>SUM(COUNTIF('Plan MB'!$C80:$BE80,"Christ")+COUNTIF('Plan WIW'!$C80:$AU80,"Christ")+COUNTIF('Plan ET'!$C81:$BP81,"Christ"))</f>
        <v>0</v>
      </c>
      <c r="H77" s="364">
        <f>SUM(COUNTIF('Plan MB'!$C80:$BE80,"Kolev")+COUNTIF('Plan WIW'!$C80:$AU80,"Kolev")+COUNTIF('Plan ET'!$C81:$BP81,"Kolev"))</f>
        <v>0</v>
      </c>
      <c r="I77" s="364">
        <f>SUM(COUNTIF('Plan MB'!$C80:$BE80,"C.Behn")+COUNTIF('Plan WIW'!$C80:$AU80,"C.Behn")+COUNTIF('Plan ET'!$C81:$BP81,"C.Behn"))</f>
        <v>0</v>
      </c>
      <c r="J77" s="364">
        <f>SUM(COUNTIF('Plan MB'!$C80:$BE80,"Dorner-Reisel")+COUNTIF('Plan WIW'!$C80:$AU80,"Dorner-Reisel")+COUNTIF('Plan ET'!$C81:$BP81,"Dorner-Reisel"))</f>
        <v>0</v>
      </c>
      <c r="K77" s="364">
        <f>SUM(COUNTIF('Plan MB'!$C80:$BE80,"Pietzsch")+COUNTIF('Plan WIW'!$C80:$AU80,"Pietzsch")+COUNTIF('Plan ET'!$C81:$BP81,"Pietzsch"))</f>
        <v>0</v>
      </c>
      <c r="L77" s="381">
        <f>SUM(COUNTIF('Plan MB'!$C80:$BE80,"Seul")+COUNTIF('Plan WIW'!$C80:$AU80,"Seul")+COUNTIF('Plan ET'!$C81:$BP81,"Seul"))</f>
        <v>0</v>
      </c>
      <c r="M77" s="364">
        <f>SUM(COUNTIF('Plan MB'!$C80:$BE80,"Raßbach")+COUNTIF('Plan WIW'!$C80:$AU80,"Raßbach")+COUNTIF('Plan ET'!$C81:$BP81,"Raßbach"))</f>
        <v>0</v>
      </c>
      <c r="N77" s="364">
        <f>SUM(COUNTIF('Plan MB'!$C80:$BE80,"Vogel")+COUNTIF('Plan WIW'!$C80:$AU80,"Vogel")+COUNTIF('Plan ET'!$C81:$BP81,"Vogel"))</f>
        <v>0</v>
      </c>
      <c r="O77" s="364">
        <f>SUM(COUNTIF('Plan MB'!$C80:$BE80,"Weidner")+COUNTIF('Plan WIW'!$C80:$AU80,"Weidner")+COUNTIF('Plan ET'!$C81:$BP81,"Weidner"))</f>
        <v>0</v>
      </c>
      <c r="P77" s="364">
        <f>SUM(COUNTIF('Plan MB'!$C80:$BE80,"Schreiber")+COUNTIF('Plan WIW'!$C80:$AU80,"Schreiber")+COUNTIF('Plan ET'!$C81:$BP81,"Schreiber"))</f>
        <v>0</v>
      </c>
      <c r="Q77" s="364">
        <f>SUM(COUNTIF('Plan MB'!$C80:$BE80,"SM9")+COUNTIF('Plan WIW'!$C80:$AU80,"SM9")+COUNTIF('Plan ET'!$C81:$BP81,"SM9"))</f>
        <v>0</v>
      </c>
      <c r="R77" s="364">
        <f>SUM(COUNTIF('Plan MB'!$C80:$BE80,"Löser")+COUNTIF('Plan WIW'!$C80:$AU80,"Löser")+COUNTIF('Plan ET'!$C81:$BP81,"Löser"))</f>
        <v>0</v>
      </c>
      <c r="S77" s="364">
        <f>SUM(COUNTIF('Plan MB'!$C80:$BE80,"Römhild")+COUNTIF('Plan WIW'!$C80:$AU80,"Römhild")+COUNTIF('Plan ET'!$C81:$BD81,"Römhild"))</f>
        <v>0</v>
      </c>
      <c r="T77" s="364">
        <f>SUM(COUNTIF('Plan MB'!$C80:$BE80,"Kny")+COUNTIF('Plan WIW'!$C80:$AU80,"Kny")+COUNTIF('Plan ET'!$C81:$BD81,"Kny"))</f>
        <v>0</v>
      </c>
      <c r="U77" s="364">
        <f>SUM(COUNTIF('Plan MB'!$C80:$BE80,"Schrodt")+COUNTIF('Plan WIW'!$C80:$AU80,"Schrodt")+COUNTIF('Plan ET'!$C81:$BD81,"Schrodt"))</f>
        <v>0</v>
      </c>
      <c r="V77" s="364">
        <f>SUM(COUNTIF('Plan MB'!$C80:$BE80,"Albrecht")+COUNTIF('Plan WIW'!$C80:$AU80,"Albrecht")+COUNTIF('Plan ET'!$C81:$BD81,"Albrecht"))</f>
        <v>0</v>
      </c>
      <c r="W77" s="364">
        <f>SUM(COUNTIF('Plan MB'!$C80:$BE80,"Hornaff")+COUNTIF('Plan WIW'!$C80:$AU80,"Hornaff")+COUNTIF('Plan ET'!$C81:$BD81,"Hornaff"))</f>
        <v>0</v>
      </c>
      <c r="X77" s="364">
        <f>SUM(COUNTIF('Plan MB'!$C80:$BE80,"Wahrenberg")+COUNTIF('Plan WIW'!$C80:$AU80,"Wahrenberg")+COUNTIF('Plan ET'!E81:BD81,"Wahrenberg"))</f>
        <v>0</v>
      </c>
      <c r="Y77" s="388">
        <f>SUM(COUNTIF('Plan MB'!$C80:$BE80,"Orf")+COUNTIF('Plan WIW'!$C80:$AU80,"Orf")+COUNTIF('Plan ET'!F81:BE81,"Orf"))</f>
        <v>0</v>
      </c>
      <c r="Z77" s="324"/>
      <c r="AA77" s="364">
        <f>SUM(COUNTIF('Plan MB'!$C80:$BE80,"Bachmann")+COUNTIF('Plan WIW'!$C80:$AU80,"Bachmann")+COUNTIF('Plan ET'!$E81:$BD81,"Bachmann"))</f>
        <v>0</v>
      </c>
      <c r="AB77" s="364">
        <f>SUM(COUNTIF('Plan MB'!$C80:$BE80,"B.-Schmitt")+COUNTIF('Plan WIW'!$C80:$AU80,"B.-Schmitt")+COUNTIF('Plan ET'!$E81:$BD81,"B.-Schmitt"))</f>
        <v>0</v>
      </c>
      <c r="AC77" s="364">
        <f>SUM(COUNTIF('Plan MB'!$C80:$BE80,"Blancke")+COUNTIF('Plan WIW'!$C80:$AU80,"Blancke")+COUNTIF('Plan ET'!$E81:$BD81,"Blancke"))</f>
        <v>0</v>
      </c>
      <c r="AD77" s="364">
        <f>SUM(COUNTIF('Plan MB'!$C80:$BE80,"Dechant")+COUNTIF('Plan WIW'!$C80:$AU80,"Dechant")+COUNTIF('Plan ET'!$E81:BD81,"Dechant"))</f>
        <v>0</v>
      </c>
      <c r="AE77" s="364">
        <f>SUM(COUNTIF('Plan MB'!$C80:$BE80,"Fischer")+COUNTIF('Plan WIW'!$C80:$AU80,"Fischer")+COUNTIF('Plan ET'!$E81:$BD81,"Fischer"))</f>
        <v>0</v>
      </c>
      <c r="AF77" s="364">
        <f>SUM(COUNTIF('Plan MB'!$C80:$BE80,"Gratz")+COUNTIF('Plan WIW'!$C80:$AU80,"Gratz")+COUNTIF('Plan ET'!$E81:$BD81,"Gratz"))</f>
        <v>0</v>
      </c>
      <c r="AG77" s="364">
        <f>SUM(COUNTIF('Plan MB'!$C80:$BE80,"Grünler")+COUNTIF('Plan WIW'!$C80:$AU80,"Grünler")+COUNTIF('Plan ET'!$E81:$BD81,"Grünler"))</f>
        <v>0</v>
      </c>
      <c r="AH77" s="364">
        <f>SUM(COUNTIF('Plan MB'!$C80:$BE80,"Heinemann")+COUNTIF('Plan WIW'!$C80:$AU80,"Heinemann")+COUNTIF('Plan ET'!$E81:$BD81,"Heinemann"))</f>
        <v>0</v>
      </c>
      <c r="AI77" s="364">
        <f>SUM(COUNTIF('Plan MB'!$C80:$BE80,"Kamprath")+COUNTIF('Plan WIW'!$C80:$AU80,"Kamprath")+COUNTIF('Plan ET'!$E81:$BD81,"Kamprath"))</f>
        <v>0</v>
      </c>
      <c r="AJ77" s="364">
        <f>SUM(COUNTIF('Plan MB'!$C80:$BE80,"Kelber")+COUNTIF('Plan WIW'!$C80:$AU80,"Kelber")+COUNTIF('Plan ET'!$E81:$BD81,"Kelber"))</f>
        <v>0</v>
      </c>
      <c r="AK77" s="364">
        <f>SUM(COUNTIF('Plan MB'!$C80:$BE80,"Michelfeit")+COUNTIF('Plan WIW'!$C80:$AU80,"Michelfeit")+COUNTIF('Plan ET'!$E81:$BD81,"Michelfeit"))</f>
        <v>0</v>
      </c>
      <c r="AL77" s="364">
        <f>SUM(COUNTIF('Plan MB'!$C80:$BE80,"Müller")+COUNTIF('Plan WIW'!$C80:$AU80,"Müller")+COUNTIF('Plan ET'!$E81:$BD81,"Müller"))</f>
        <v>0</v>
      </c>
      <c r="AM77" s="364">
        <f>SUM(COUNTIF('Plan MB'!$C80:$BE80,"Roppel")+COUNTIF('Plan WIW'!$C80:$AU80,"Roppel")+COUNTIF('Plan ET'!$E81:$BD81,"Roppel"))</f>
        <v>0</v>
      </c>
      <c r="AN77" s="364">
        <f>SUM(COUNTIF('Plan MB'!$C80:$BE80,"Rozek")+COUNTIF('Plan WIW'!$C80:$AU80,"Rozek")+COUNTIF('Plan ET'!$E81:$BD81,"Rozek"))</f>
        <v>0</v>
      </c>
      <c r="AO77" s="364">
        <f>SUM(COUNTIF('Plan MB'!$C80:$BE80,"Schäfer")+COUNTIF('Plan WIW'!$C80:$AU80,"Schäfer")+COUNTIF('Plan ET'!$E81:$BD81,"Schäfer"))</f>
        <v>0</v>
      </c>
      <c r="AP77" s="364">
        <f>SUM(COUNTIF('Plan MB'!$C80:$BE80,"Schulz")+COUNTIF('Plan WIW'!$C80:$AU80,"Schulz")+COUNTIF('Plan ET'!$E81:$BD81,"Schulz"))</f>
        <v>0</v>
      </c>
      <c r="AQ77" s="364">
        <f>SUM(COUNTIF('Plan MB'!$C80:$BE80,"Svoboda")+COUNTIF('Plan WIW'!$C80:$AU80,"Svoboda")+COUNTIF('Plan ET'!$E81:$BD81,"Svoboda"))</f>
        <v>0</v>
      </c>
      <c r="AR77" s="364"/>
      <c r="AS77" s="364">
        <f>SUM(COUNTIF('Plan MB'!$C80:$BE80,"Kretzer")+COUNTIF('Plan WIW'!$C80:$AU80,"Kretzer")+COUNTIF('Plan ET'!$E81:$BD81,"Kretzer"))</f>
        <v>0</v>
      </c>
      <c r="AT77" s="364">
        <f>SUM(COUNTIF('Plan MB'!$C80:$BE80,"Mensch-Schäfer")+COUNTIF('Plan WIW'!$C80:$AU80,"Mensch-Schäfer")+COUNTIF('Plan ET'!$E81:$BD81,"Mensch-Schäfer"))</f>
        <v>0</v>
      </c>
      <c r="AU77" s="364">
        <f>SUM(COUNTIF('Plan MB'!$C80:$BE80,"Schmidt")+COUNTIF('Plan WIW'!$C80:$AU80,"Schmidt")+COUNTIF('Plan ET'!$E81:$BD81,"Schmidt"))</f>
        <v>0</v>
      </c>
      <c r="AV77" s="372"/>
      <c r="AW77" s="372"/>
      <c r="AX77" s="372"/>
      <c r="AY77" s="373"/>
      <c r="AZ77" s="373">
        <f>SUM(COUNTIF('Plan MB'!$C80:$BE80,"Brenn")+COUNTIF('Plan WIW'!$C80:$AU80,"Brenn")+COUNTIF('Plan ET'!$E81:$BD81,"Brenn"))</f>
        <v>0</v>
      </c>
      <c r="BA77" s="373">
        <f>SUM(COUNTIF('Plan MB'!$C80:$BE80,"Jakobi")+COUNTIF('Plan WIW'!$C80:$AU80,"Jakobi")+COUNTIF('Plan ET'!$E81:$BD81,"Jakobi"))</f>
        <v>0</v>
      </c>
      <c r="BB77" s="373">
        <f>SUM(COUNTIF('Plan MB'!$C80:$BE80,"Krause")+COUNTIF('Plan WIW'!$C80:$AU80,"Krause")+COUNTIF('Plan ET'!$E81:$BD81,"Krause"))</f>
        <v>0</v>
      </c>
      <c r="BC77" s="373">
        <f>SUM(COUNTIF('Plan MB'!$C80:$BE80,"Margraf")+COUNTIF('Plan WIW'!$C80:$AU80,"Margraf")+COUNTIF('Plan ET'!$E81:$BD81,"Margraf"))</f>
        <v>0</v>
      </c>
      <c r="BD77" s="373">
        <f>SUM(COUNTIF('Plan MB'!$C80:$BE80,"Tischer")+COUNTIF('Plan WIW'!$C80:$AU80,"Tischer")+COUNTIF('Plan ET'!$E81:$BD81,"Tischer"))</f>
        <v>0</v>
      </c>
      <c r="BE77" s="369"/>
      <c r="BF77" s="373">
        <f>SUM(COUNTIF('Plan MB'!$C80:$BE80,"Bagchi")+COUNTIF('Plan WIW'!$C80:$AU80,"Bagchi")+COUNTIF('Plan ET'!$E81:$BD81,"Bagchi"))</f>
        <v>0</v>
      </c>
      <c r="BG77" s="373">
        <f>SUM(COUNTIF('Plan MB'!$C80:$BE80,"Fr.Gratz")+COUNTIF('Plan WIW'!$C80:$AU80,"Fr.Gratz")+COUNTIF('Plan ET'!$E81:$BD81,"Fr.Gratz"))</f>
        <v>0</v>
      </c>
      <c r="BH77" s="373">
        <f>SUM(COUNTIF('Plan MB'!$C80:$BE80,"Fr.Müller")+COUNTIF('Plan WIW'!$C80:$AU80,"Fr.Müller")+COUNTIF('Plan ET'!$E81:$BD81,"Fr.Müller"))</f>
        <v>0</v>
      </c>
      <c r="BI77" s="325"/>
    </row>
    <row r="78" spans="1:61" ht="15" customHeight="1">
      <c r="A78" s="1316"/>
      <c r="B78" s="1317"/>
      <c r="C78" s="364">
        <f>SUM(COUNTIF('Plan MB'!$C81:$BE81,"Braunschweig")+COUNTIF('Plan WIW'!$C81:$AU81,"Braunschweig")+COUNTIF('Plan ET'!$C82:$AX82,"Braunschweig"))</f>
        <v>0</v>
      </c>
      <c r="D78" s="364">
        <f>SUM(COUNTIF('Plan MB'!$C81:$BE81,"Behn")+COUNTIF('Plan WIW'!$C81:$AU81,"Behn")+COUNTIF('Plan ET'!$C82:$BP82,"Behn"))</f>
        <v>0</v>
      </c>
      <c r="E78" s="364">
        <f>SUM(COUNTIF('Plan MB'!$C81:$BE81,"Roth")+COUNTIF('Plan WIW'!$C81:$AU81,"Roth")+COUNTIF('Plan ET'!$C82:$BP82,"Roth"))</f>
        <v>0</v>
      </c>
      <c r="F78" s="364">
        <f>SUM(COUNTIF('Plan MB'!$C81:$BE81,"Beugel")+COUNTIF('Plan WIW'!$C81:$AU81,"Beugel")+COUNTIF('Plan ET'!$C82:$BP82,"Beugel"))</f>
        <v>0</v>
      </c>
      <c r="G78" s="364">
        <f>SUM(COUNTIF('Plan MB'!$C81:$BE81,"Christ")+COUNTIF('Plan WIW'!$C81:$AU81,"Christ")+COUNTIF('Plan ET'!$C82:$BP82,"Christ"))</f>
        <v>0</v>
      </c>
      <c r="H78" s="364">
        <f>SUM(COUNTIF('Plan MB'!$C81:$BE81,"Kolev")+COUNTIF('Plan WIW'!$C81:$AU81,"Kolev")+COUNTIF('Plan ET'!$C82:$BP82,"Kolev"))</f>
        <v>0</v>
      </c>
      <c r="I78" s="364">
        <f>SUM(COUNTIF('Plan MB'!$C81:$BE81,"C.Behn")+COUNTIF('Plan WIW'!$C81:$AU81,"C.Behn")+COUNTIF('Plan ET'!$C82:$BP82,"C.Behn"))</f>
        <v>0</v>
      </c>
      <c r="J78" s="364">
        <f>SUM(COUNTIF('Plan MB'!$C81:$BE81,"Dorner-Reisel")+COUNTIF('Plan WIW'!$C81:$AU81,"Dorner-Reisel")+COUNTIF('Plan ET'!$C82:$BP82,"Dorner-Reisel"))</f>
        <v>0</v>
      </c>
      <c r="K78" s="364">
        <f>SUM(COUNTIF('Plan MB'!$C81:$BE81,"Pietzsch")+COUNTIF('Plan WIW'!$C81:$AU81,"Pietzsch")+COUNTIF('Plan ET'!$C82:$BP82,"Pietzsch"))</f>
        <v>0</v>
      </c>
      <c r="L78" s="381">
        <f>SUM(COUNTIF('Plan MB'!$C81:$BE81,"Seul")+COUNTIF('Plan WIW'!$C81:$AU81,"Seul")+COUNTIF('Plan ET'!$C82:$BP82,"Seul"))</f>
        <v>0</v>
      </c>
      <c r="M78" s="364">
        <f>SUM(COUNTIF('Plan MB'!$C81:$BE81,"Raßbach")+COUNTIF('Plan WIW'!$C81:$AU81,"Raßbach")+COUNTIF('Plan ET'!$C82:$BP82,"Raßbach"))</f>
        <v>0</v>
      </c>
      <c r="N78" s="364">
        <f>SUM(COUNTIF('Plan MB'!$C81:$BE81,"Vogel")+COUNTIF('Plan WIW'!$C81:$AU81,"Vogel")+COUNTIF('Plan ET'!$C82:$BP82,"Vogel"))</f>
        <v>0</v>
      </c>
      <c r="O78" s="364">
        <f>SUM(COUNTIF('Plan MB'!$C81:$BE81,"Weidner")+COUNTIF('Plan WIW'!$C81:$AU81,"Weidner")+COUNTIF('Plan ET'!$C82:$BP82,"Weidner"))</f>
        <v>0</v>
      </c>
      <c r="P78" s="364">
        <f>SUM(COUNTIF('Plan MB'!$C81:$BE81,"Schreiber")+COUNTIF('Plan WIW'!$C81:$AU81,"Schreiber")+COUNTIF('Plan ET'!$C82:$BP82,"Schreiber"))</f>
        <v>0</v>
      </c>
      <c r="Q78" s="364">
        <f>SUM(COUNTIF('Plan MB'!$C81:$BE81,"SM9")+COUNTIF('Plan WIW'!$C81:$AU81,"SM9")+COUNTIF('Plan ET'!$C82:$BP82,"SM9"))</f>
        <v>0</v>
      </c>
      <c r="R78" s="364">
        <f>SUM(COUNTIF('Plan MB'!$C81:$BE81,"Löser")+COUNTIF('Plan WIW'!$C81:$AU81,"Löser")+COUNTIF('Plan ET'!$C82:$BP82,"Löser"))</f>
        <v>0</v>
      </c>
      <c r="S78" s="364">
        <f>SUM(COUNTIF('Plan MB'!$C81:$BE81,"Römhild")+COUNTIF('Plan WIW'!$C81:$AU81,"Römhild")+COUNTIF('Plan ET'!$C82:$BD82,"Römhild"))</f>
        <v>0</v>
      </c>
      <c r="T78" s="364">
        <f>SUM(COUNTIF('Plan MB'!$C81:$BE81,"Kny")+COUNTIF('Plan WIW'!$C81:$AU81,"Kny")+COUNTIF('Plan ET'!$C82:$BD82,"Kny"))</f>
        <v>0</v>
      </c>
      <c r="U78" s="364">
        <f>SUM(COUNTIF('Plan MB'!$C81:$BE81,"Schrodt")+COUNTIF('Plan WIW'!$C81:$AU81,"Schrodt")+COUNTIF('Plan ET'!$C82:$BD82,"Schrodt"))</f>
        <v>0</v>
      </c>
      <c r="V78" s="364">
        <f>SUM(COUNTIF('Plan MB'!$C81:$BE81,"Albrecht")+COUNTIF('Plan WIW'!$C81:$AU81,"Albrecht")+COUNTIF('Plan ET'!$C82:$BD82,"Albrecht"))</f>
        <v>0</v>
      </c>
      <c r="W78" s="364">
        <f>SUM(COUNTIF('Plan MB'!$C81:$BE81,"Hornaff")+COUNTIF('Plan WIW'!$C81:$AU81,"Hornaff")+COUNTIF('Plan ET'!$C82:$BD82,"Hornaff"))</f>
        <v>0</v>
      </c>
      <c r="X78" s="364">
        <f>SUM(COUNTIF('Plan MB'!$C81:$BE81,"Wahrenberg")+COUNTIF('Plan WIW'!$C81:$AU81,"Wahrenberg")+COUNTIF('Plan ET'!E82:BD82,"Wahrenberg"))</f>
        <v>0</v>
      </c>
      <c r="Y78" s="388">
        <f>SUM(COUNTIF('Plan MB'!$C81:$BE81,"Orf")+COUNTIF('Plan WIW'!$C81:$AU81,"Orf")+COUNTIF('Plan ET'!F82:BE82,"Orf"))</f>
        <v>0</v>
      </c>
      <c r="Z78" s="324"/>
      <c r="AA78" s="364">
        <f>SUM(COUNTIF('Plan MB'!$C81:$BE81,"Bachmann")+COUNTIF('Plan WIW'!$C81:$AU81,"Bachmann")+COUNTIF('Plan ET'!$E82:$BD82,"Bachmann"))</f>
        <v>0</v>
      </c>
      <c r="AB78" s="364">
        <f>SUM(COUNTIF('Plan MB'!$C81:$BE81,"B.-Schmitt")+COUNTIF('Plan WIW'!$C81:$AU81,"B.-Schmitt")+COUNTIF('Plan ET'!$E82:$BD82,"B.-Schmitt"))</f>
        <v>0</v>
      </c>
      <c r="AC78" s="364">
        <f>SUM(COUNTIF('Plan MB'!$C81:$BE81,"Blancke")+COUNTIF('Plan WIW'!$C81:$AU81,"Blancke")+COUNTIF('Plan ET'!$E82:$BD82,"Blancke"))</f>
        <v>0</v>
      </c>
      <c r="AD78" s="364">
        <f>SUM(COUNTIF('Plan MB'!$C81:$BE81,"Dechant")+COUNTIF('Plan WIW'!$C81:$AU81,"Dechant")+COUNTIF('Plan ET'!$E82:BD82,"Dechant"))</f>
        <v>0</v>
      </c>
      <c r="AE78" s="364">
        <f>SUM(COUNTIF('Plan MB'!$C81:$BE81,"Fischer")+COUNTIF('Plan WIW'!$C81:$AU81,"Fischer")+COUNTIF('Plan ET'!$E82:$BD82,"Fischer"))</f>
        <v>0</v>
      </c>
      <c r="AF78" s="364">
        <f>SUM(COUNTIF('Plan MB'!$C81:$BE81,"Gratz")+COUNTIF('Plan WIW'!$C81:$AU81,"Gratz")+COUNTIF('Plan ET'!$E82:$BD82,"Gratz"))</f>
        <v>0</v>
      </c>
      <c r="AG78" s="364">
        <f>SUM(COUNTIF('Plan MB'!$C81:$BE81,"Grünler")+COUNTIF('Plan WIW'!$C81:$AU81,"Grünler")+COUNTIF('Plan ET'!$E82:$BD82,"Grünler"))</f>
        <v>0</v>
      </c>
      <c r="AH78" s="364">
        <f>SUM(COUNTIF('Plan MB'!$C81:$BE81,"Heinemann")+COUNTIF('Plan WIW'!$C81:$AU81,"Heinemann")+COUNTIF('Plan ET'!$E82:$BD82,"Heinemann"))</f>
        <v>0</v>
      </c>
      <c r="AI78" s="364">
        <f>SUM(COUNTIF('Plan MB'!$C81:$BE81,"Kamprath")+COUNTIF('Plan WIW'!$C81:$AU81,"Kamprath")+COUNTIF('Plan ET'!$E82:$BD82,"Kamprath"))</f>
        <v>0</v>
      </c>
      <c r="AJ78" s="364">
        <f>SUM(COUNTIF('Plan MB'!$C81:$BE81,"Kelber")+COUNTIF('Plan WIW'!$C81:$AU81,"Kelber")+COUNTIF('Plan ET'!$E82:$BD82,"Kelber"))</f>
        <v>0</v>
      </c>
      <c r="AK78" s="364">
        <f>SUM(COUNTIF('Plan MB'!$C81:$BE81,"Michelfeit")+COUNTIF('Plan WIW'!$C81:$AU81,"Michelfeit")+COUNTIF('Plan ET'!$E82:$BD82,"Michelfeit"))</f>
        <v>0</v>
      </c>
      <c r="AL78" s="364">
        <f>SUM(COUNTIF('Plan MB'!$C81:$BE81,"Müller")+COUNTIF('Plan WIW'!$C81:$AU81,"Müller")+COUNTIF('Plan ET'!$E82:$BD82,"Müller"))</f>
        <v>0</v>
      </c>
      <c r="AM78" s="364">
        <f>SUM(COUNTIF('Plan MB'!$C81:$BE81,"Roppel")+COUNTIF('Plan WIW'!$C81:$AU81,"Roppel")+COUNTIF('Plan ET'!$E82:$BD82,"Roppel"))</f>
        <v>0</v>
      </c>
      <c r="AN78" s="364">
        <f>SUM(COUNTIF('Plan MB'!$C81:$BE81,"Rozek")+COUNTIF('Plan WIW'!$C81:$AU81,"Rozek")+COUNTIF('Plan ET'!$E82:$BD82,"Rozek"))</f>
        <v>0</v>
      </c>
      <c r="AO78" s="364">
        <f>SUM(COUNTIF('Plan MB'!$C81:$BE81,"Schäfer")+COUNTIF('Plan WIW'!$C81:$AU81,"Schäfer")+COUNTIF('Plan ET'!$E82:$BD82,"Schäfer"))</f>
        <v>0</v>
      </c>
      <c r="AP78" s="364">
        <f>SUM(COUNTIF('Plan MB'!$C81:$BE81,"Schulz")+COUNTIF('Plan WIW'!$C81:$AU81,"Schulz")+COUNTIF('Plan ET'!$E82:$BD82,"Schulz"))</f>
        <v>0</v>
      </c>
      <c r="AQ78" s="364">
        <f>SUM(COUNTIF('Plan MB'!$C81:$BE81,"Svoboda")+COUNTIF('Plan WIW'!$C81:$AU81,"Svoboda")+COUNTIF('Plan ET'!$E82:$BD82,"Svoboda"))</f>
        <v>0</v>
      </c>
      <c r="AR78" s="364"/>
      <c r="AS78" s="364">
        <f>SUM(COUNTIF('Plan MB'!$C81:$BE81,"Kretzer")+COUNTIF('Plan WIW'!$C81:$AU81,"Kretzer")+COUNTIF('Plan ET'!$E82:$BD82,"Kretzer"))</f>
        <v>0</v>
      </c>
      <c r="AT78" s="364">
        <f>SUM(COUNTIF('Plan MB'!$C81:$BE81,"Mensch-Schäfer")+COUNTIF('Plan WIW'!$C81:$AU81,"Mensch-Schäfer")+COUNTIF('Plan ET'!$E82:$BD82,"Mensch-Schäfer"))</f>
        <v>0</v>
      </c>
      <c r="AU78" s="364">
        <f>SUM(COUNTIF('Plan MB'!$C81:$BE81,"Schmidt")+COUNTIF('Plan WIW'!$C81:$AU81,"Schmidt")+COUNTIF('Plan ET'!$E82:$BD82,"Schmidt"))</f>
        <v>0</v>
      </c>
      <c r="AV78" s="372"/>
      <c r="AW78" s="372"/>
      <c r="AX78" s="372"/>
      <c r="AY78" s="373"/>
      <c r="AZ78" s="373">
        <f>SUM(COUNTIF('Plan MB'!$C81:$BE81,"Brenn")+COUNTIF('Plan WIW'!$C81:$AU81,"Brenn")+COUNTIF('Plan ET'!$E82:$BD82,"Brenn"))</f>
        <v>0</v>
      </c>
      <c r="BA78" s="373">
        <f>SUM(COUNTIF('Plan MB'!$C81:$BE81,"Jakobi")+COUNTIF('Plan WIW'!$C81:$AU81,"Jakobi")+COUNTIF('Plan ET'!$E82:$BD82,"Jakobi"))</f>
        <v>0</v>
      </c>
      <c r="BB78" s="373">
        <f>SUM(COUNTIF('Plan MB'!$C81:$BE81,"Krause")+COUNTIF('Plan WIW'!$C81:$AU81,"Krause")+COUNTIF('Plan ET'!$E82:$BD82,"Krause"))</f>
        <v>0</v>
      </c>
      <c r="BC78" s="373">
        <f>SUM(COUNTIF('Plan MB'!$C81:$BE81,"Margraf")+COUNTIF('Plan WIW'!$C81:$AU81,"Margraf")+COUNTIF('Plan ET'!$E82:$BD82,"Margraf"))</f>
        <v>0</v>
      </c>
      <c r="BD78" s="373">
        <f>SUM(COUNTIF('Plan MB'!$C81:$BE81,"Tischer")+COUNTIF('Plan WIW'!$C81:$AU81,"Tischer")+COUNTIF('Plan ET'!$E82:$BD82,"Tischer"))</f>
        <v>0</v>
      </c>
      <c r="BE78" s="369"/>
      <c r="BF78" s="373">
        <f>SUM(COUNTIF('Plan MB'!$C81:$BE81,"Bagchi")+COUNTIF('Plan WIW'!$C81:$AU81,"Bagchi")+COUNTIF('Plan ET'!$E82:$BD82,"Bagchi"))</f>
        <v>0</v>
      </c>
      <c r="BG78" s="373">
        <f>SUM(COUNTIF('Plan MB'!$C81:$BE81,"Fr.Gratz")+COUNTIF('Plan WIW'!$C81:$AU81,"Fr.Gratz")+COUNTIF('Plan ET'!$E82:$BD82,"Fr.Gratz"))</f>
        <v>0</v>
      </c>
      <c r="BH78" s="373">
        <f>SUM(COUNTIF('Plan MB'!$C81:$BE81,"Fr.Müller")+COUNTIF('Plan WIW'!$C81:$AU81,"Fr.Müller")+COUNTIF('Plan ET'!$E82:$BD82,"Fr.Müller"))</f>
        <v>0</v>
      </c>
      <c r="BI78" s="325"/>
    </row>
    <row r="79" spans="1:61">
      <c r="A79" s="1316"/>
      <c r="B79" s="1317" t="s">
        <v>57</v>
      </c>
      <c r="C79" s="364">
        <f>SUM(COUNTIF('Plan MB'!$C82:$BE82,"Braunschweig")+COUNTIF('Plan WIW'!$C82:$AU82,"Braunschweig")+COUNTIF('Plan ET'!$C83:$AX83,"Braunschweig"))</f>
        <v>0</v>
      </c>
      <c r="D79" s="364">
        <f>SUM(COUNTIF('Plan MB'!$C82:$BE82,"Behn")+COUNTIF('Plan WIW'!$C82:$AU82,"Behn")+COUNTIF('Plan ET'!$C83:$BP83,"Behn"))</f>
        <v>0</v>
      </c>
      <c r="E79" s="364">
        <f>SUM(COUNTIF('Plan MB'!$C82:$BE82,"Roth")+COUNTIF('Plan WIW'!$C82:$AU82,"Roth")+COUNTIF('Plan ET'!$C83:$BP83,"Roth"))</f>
        <v>0</v>
      </c>
      <c r="F79" s="364">
        <f>SUM(COUNTIF('Plan MB'!$C82:$BE82,"Beugel")+COUNTIF('Plan WIW'!$C82:$AU82,"Beugel")+COUNTIF('Plan ET'!$C83:$BP83,"Beugel"))</f>
        <v>0</v>
      </c>
      <c r="G79" s="364">
        <f>SUM(COUNTIF('Plan MB'!$C82:$BE82,"Christ")+COUNTIF('Plan WIW'!$C82:$AU82,"Christ")+COUNTIF('Plan ET'!$C83:$BP83,"Christ"))</f>
        <v>0</v>
      </c>
      <c r="H79" s="364">
        <f>SUM(COUNTIF('Plan MB'!$C82:$BE82,"Kolev")+COUNTIF('Plan WIW'!$C82:$AU82,"Kolev")+COUNTIF('Plan ET'!$C83:$BP83,"Kolev"))</f>
        <v>0</v>
      </c>
      <c r="I79" s="364">
        <f>SUM(COUNTIF('Plan MB'!$C82:$BE82,"C.Behn")+COUNTIF('Plan WIW'!$C82:$AU82,"C.Behn")+COUNTIF('Plan ET'!$C83:$BP83,"C.Behn"))</f>
        <v>0</v>
      </c>
      <c r="J79" s="364">
        <f>SUM(COUNTIF('Plan MB'!$C82:$BE82,"Dorner-Reisel")+COUNTIF('Plan WIW'!$C82:$AU82,"Dorner-Reisel")+COUNTIF('Plan ET'!$C83:$BP83,"Dorner-Reisel"))</f>
        <v>0</v>
      </c>
      <c r="K79" s="364">
        <f>SUM(COUNTIF('Plan MB'!$C82:$BE82,"Pietzsch")+COUNTIF('Plan WIW'!$C82:$AU82,"Pietzsch")+COUNTIF('Plan ET'!$C83:$BP83,"Pietzsch"))</f>
        <v>0</v>
      </c>
      <c r="L79" s="381">
        <f>SUM(COUNTIF('Plan MB'!$C82:$BE82,"Seul")+COUNTIF('Plan WIW'!$C82:$AU82,"Seul")+COUNTIF('Plan ET'!$C83:$BP83,"Seul"))</f>
        <v>0</v>
      </c>
      <c r="M79" s="364">
        <f>SUM(COUNTIF('Plan MB'!$C82:$BE82,"Raßbach")+COUNTIF('Plan WIW'!$C82:$AU82,"Raßbach")+COUNTIF('Plan ET'!$C83:$BP83,"Raßbach"))</f>
        <v>0</v>
      </c>
      <c r="N79" s="364">
        <f>SUM(COUNTIF('Plan MB'!$C82:$BE82,"Vogel")+COUNTIF('Plan WIW'!$C82:$AU82,"Vogel")+COUNTIF('Plan ET'!$C83:$BP83,"Vogel"))</f>
        <v>0</v>
      </c>
      <c r="O79" s="364">
        <f>SUM(COUNTIF('Plan MB'!$C82:$BE82,"Weidner")+COUNTIF('Plan WIW'!$C82:$AU82,"Weidner")+COUNTIF('Plan ET'!$C83:$BP83,"Weidner"))</f>
        <v>0</v>
      </c>
      <c r="P79" s="364">
        <f>SUM(COUNTIF('Plan MB'!$C82:$BE82,"Schreiber")+COUNTIF('Plan WIW'!$C82:$AU82,"Schreiber")+COUNTIF('Plan ET'!$C83:$BP83,"Schreiber"))</f>
        <v>0</v>
      </c>
      <c r="Q79" s="364">
        <f>SUM(COUNTIF('Plan MB'!$C82:$BE82,"SM9")+COUNTIF('Plan WIW'!$C82:$AU82,"SM9")+COUNTIF('Plan ET'!$C83:$BP83,"SM9"))</f>
        <v>0</v>
      </c>
      <c r="R79" s="364">
        <f>SUM(COUNTIF('Plan MB'!$C82:$BE82,"Löser")+COUNTIF('Plan WIW'!$C82:$AU82,"Löser")+COUNTIF('Plan ET'!$C83:$BP83,"Löser"))</f>
        <v>0</v>
      </c>
      <c r="S79" s="364">
        <f>SUM(COUNTIF('Plan MB'!$C82:$BE82,"Römhild")+COUNTIF('Plan WIW'!$C82:$AU82,"Römhild")+COUNTIF('Plan ET'!$C83:$BD83,"Römhild"))</f>
        <v>0</v>
      </c>
      <c r="T79" s="364">
        <f>SUM(COUNTIF('Plan MB'!$C82:$BE82,"Kny")+COUNTIF('Plan WIW'!$C82:$AU82,"Kny")+COUNTIF('Plan ET'!$C83:$BD83,"Kny"))</f>
        <v>0</v>
      </c>
      <c r="U79" s="364">
        <f>SUM(COUNTIF('Plan MB'!$C82:$BE82,"Schrodt")+COUNTIF('Plan WIW'!$C82:$AU82,"Schrodt")+COUNTIF('Plan ET'!$C83:$BD83,"Schrodt"))</f>
        <v>0</v>
      </c>
      <c r="V79" s="364">
        <f>SUM(COUNTIF('Plan MB'!$C82:$BE82,"Albrecht")+COUNTIF('Plan WIW'!$C82:$AU82,"Albrecht")+COUNTIF('Plan ET'!$C83:$BD83,"Albrecht"))</f>
        <v>0</v>
      </c>
      <c r="W79" s="364">
        <f>SUM(COUNTIF('Plan MB'!$C82:$BE82,"Hornaff")+COUNTIF('Plan WIW'!$C82:$AU82,"Hornaff")+COUNTIF('Plan ET'!$C83:$BD83,"Hornaff"))</f>
        <v>0</v>
      </c>
      <c r="X79" s="364">
        <f>SUM(COUNTIF('Plan MB'!$C82:$BE82,"Wahrenberg")+COUNTIF('Plan WIW'!$C82:$AU82,"Wahrenberg")+COUNTIF('Plan ET'!E83:BD83,"Wahrenberg"))</f>
        <v>0</v>
      </c>
      <c r="Y79" s="364">
        <f>SUM(COUNTIF('Plan MB'!$C82:$BE82,"Orf")+COUNTIF('Plan WIW'!$C82:$AU82,"Orf")+COUNTIF('Plan ET'!F83:BE83,"Orf"))</f>
        <v>0</v>
      </c>
      <c r="Z79" s="324"/>
      <c r="AA79" s="364">
        <f>SUM(COUNTIF('Plan MB'!$C82:$BE82,"Bachmann")+COUNTIF('Plan WIW'!$C82:$AU82,"Bachmann")+COUNTIF('Plan ET'!$E83:$BD83,"Bachmann"))</f>
        <v>0</v>
      </c>
      <c r="AB79" s="364">
        <f>SUM(COUNTIF('Plan MB'!$C82:$BE82,"B.-Schmitt")+COUNTIF('Plan WIW'!$C82:$AU82,"B.-Schmitt")+COUNTIF('Plan ET'!$E83:$BD83,"B.-Schmitt"))</f>
        <v>0</v>
      </c>
      <c r="AC79" s="364">
        <f>SUM(COUNTIF('Plan MB'!$C82:$BE82,"Blancke")+COUNTIF('Plan WIW'!$C82:$AU82,"Blancke")+COUNTIF('Plan ET'!$E83:$BD83,"Blancke"))</f>
        <v>0</v>
      </c>
      <c r="AD79" s="364">
        <f>SUM(COUNTIF('Plan MB'!$C82:$BE82,"Dechant")+COUNTIF('Plan WIW'!$C82:$AU82,"Dechant")+COUNTIF('Plan ET'!$E83:BD83,"Dechant"))</f>
        <v>0</v>
      </c>
      <c r="AE79" s="364">
        <f>SUM(COUNTIF('Plan MB'!$C82:$BE82,"Fischer")+COUNTIF('Plan WIW'!$C82:$AU82,"Fischer")+COUNTIF('Plan ET'!$E83:$BD83,"Fischer"))</f>
        <v>0</v>
      </c>
      <c r="AF79" s="364">
        <f>SUM(COUNTIF('Plan MB'!$C82:$BE82,"Gratz")+COUNTIF('Plan WIW'!$C82:$AU82,"Gratz")+COUNTIF('Plan ET'!$E83:$BD83,"Gratz"))</f>
        <v>0</v>
      </c>
      <c r="AG79" s="364">
        <f>SUM(COUNTIF('Plan MB'!$C82:$BE82,"Grünler")+COUNTIF('Plan WIW'!$C82:$AU82,"Grünler")+COUNTIF('Plan ET'!$E83:$BD83,"Grünler"))</f>
        <v>0</v>
      </c>
      <c r="AH79" s="364">
        <f>SUM(COUNTIF('Plan MB'!$C82:$BE82,"Heinemann")+COUNTIF('Plan WIW'!$C82:$AU82,"Heinemann")+COUNTIF('Plan ET'!$E83:$BD83,"Heinemann"))</f>
        <v>0</v>
      </c>
      <c r="AI79" s="364">
        <f>SUM(COUNTIF('Plan MB'!$C82:$BE82,"Kamprath")+COUNTIF('Plan WIW'!$C82:$AU82,"Kamprath")+COUNTIF('Plan ET'!$E83:$BD83,"Kamprath"))</f>
        <v>0</v>
      </c>
      <c r="AJ79" s="364">
        <f>SUM(COUNTIF('Plan MB'!$C82:$BE82,"Kelber")+COUNTIF('Plan WIW'!$C82:$AU82,"Kelber")+COUNTIF('Plan ET'!$E83:$BD83,"Kelber"))</f>
        <v>0</v>
      </c>
      <c r="AK79" s="364">
        <f>SUM(COUNTIF('Plan MB'!$C82:$BE82,"Michelfeit")+COUNTIF('Plan WIW'!$C82:$AU82,"Michelfeit")+COUNTIF('Plan ET'!$E83:$BD83,"Michelfeit"))</f>
        <v>0</v>
      </c>
      <c r="AL79" s="364">
        <f>SUM(COUNTIF('Plan MB'!$C82:$BE82,"Müller")+COUNTIF('Plan WIW'!$C82:$AU82,"Müller")+COUNTIF('Plan ET'!$E83:$BD83,"Müller"))</f>
        <v>0</v>
      </c>
      <c r="AM79" s="364">
        <f>SUM(COUNTIF('Plan MB'!$C82:$BE82,"Roppel")+COUNTIF('Plan WIW'!$C82:$AU82,"Roppel")+COUNTIF('Plan ET'!$E83:$BD83,"Roppel"))</f>
        <v>0</v>
      </c>
      <c r="AN79" s="364">
        <f>SUM(COUNTIF('Plan MB'!$C82:$BE82,"Rozek")+COUNTIF('Plan WIW'!$C82:$AU82,"Rozek")+COUNTIF('Plan ET'!$E83:$BD83,"Rozek"))</f>
        <v>0</v>
      </c>
      <c r="AO79" s="364">
        <f>SUM(COUNTIF('Plan MB'!$C82:$BE82,"Schäfer")+COUNTIF('Plan WIW'!$C82:$AU82,"Schäfer")+COUNTIF('Plan ET'!$E83:$BD83,"Schäfer"))</f>
        <v>0</v>
      </c>
      <c r="AP79" s="364">
        <f>SUM(COUNTIF('Plan MB'!$C82:$BE82,"Schulz")+COUNTIF('Plan WIW'!$C82:$AU82,"Schulz")+COUNTIF('Plan ET'!$E83:$BD83,"Schulz"))</f>
        <v>0</v>
      </c>
      <c r="AQ79" s="364">
        <f>SUM(COUNTIF('Plan MB'!$C82:$BE82,"Svoboda")+COUNTIF('Plan WIW'!$C82:$AU82,"Svoboda")+COUNTIF('Plan ET'!$E83:$BD83,"Svoboda"))</f>
        <v>0</v>
      </c>
      <c r="AR79" s="364"/>
      <c r="AS79" s="364">
        <f>SUM(COUNTIF('Plan MB'!$C82:$BE82,"Kretzer")+COUNTIF('Plan WIW'!$C82:$AU82,"Kretzer")+COUNTIF('Plan ET'!$E83:$BD83,"Kretzer"))</f>
        <v>0</v>
      </c>
      <c r="AT79" s="364">
        <f>SUM(COUNTIF('Plan MB'!$C82:$BE82,"Mensch-Schäfer")+COUNTIF('Plan WIW'!$C82:$AU82,"Mensch-Schäfer")+COUNTIF('Plan ET'!$E83:$BD83,"Mensch-Schäfer"))</f>
        <v>0</v>
      </c>
      <c r="AU79" s="364">
        <f>SUM(COUNTIF('Plan MB'!$C82:$BE82,"Schmidt")+COUNTIF('Plan WIW'!$C82:$AU82,"Schmidt")+COUNTIF('Plan ET'!$E83:$BD83,"Schmidt"))</f>
        <v>0</v>
      </c>
      <c r="AV79" s="372"/>
      <c r="AW79" s="372"/>
      <c r="AX79" s="372"/>
      <c r="AY79" s="373"/>
      <c r="AZ79" s="373">
        <f>SUM(COUNTIF('Plan MB'!$C82:$BE82,"Brenn")+COUNTIF('Plan WIW'!$C82:$AU82,"Brenn")+COUNTIF('Plan ET'!$E83:$BD83,"Brenn"))</f>
        <v>0</v>
      </c>
      <c r="BA79" s="373">
        <f>SUM(COUNTIF('Plan MB'!$C82:$BE82,"Jakobi")+COUNTIF('Plan WIW'!$C82:$AU82,"Jakobi")+COUNTIF('Plan ET'!$E83:$BD83,"Jakobi"))</f>
        <v>0</v>
      </c>
      <c r="BB79" s="373">
        <f>SUM(COUNTIF('Plan MB'!$C82:$BE82,"Krause")+COUNTIF('Plan WIW'!$C82:$AU82,"Krause")+COUNTIF('Plan ET'!$E83:$BD83,"Krause"))</f>
        <v>0</v>
      </c>
      <c r="BC79" s="373">
        <f>SUM(COUNTIF('Plan MB'!$C82:$BE82,"Margraf")+COUNTIF('Plan WIW'!$C82:$AU82,"Margraf")+COUNTIF('Plan ET'!$E83:$BD83,"Margraf"))</f>
        <v>0</v>
      </c>
      <c r="BD79" s="373">
        <f>SUM(COUNTIF('Plan MB'!$C82:$BE82,"Tischer")+COUNTIF('Plan WIW'!$C82:$AU82,"Tischer")+COUNTIF('Plan ET'!$E83:$BD83,"Tischer"))</f>
        <v>0</v>
      </c>
      <c r="BE79" s="369"/>
      <c r="BF79" s="373">
        <f>SUM(COUNTIF('Plan MB'!$C82:$BE82,"Bagchi")+COUNTIF('Plan WIW'!$C82:$AU82,"Bagchi")+COUNTIF('Plan ET'!$E83:$BD83,"Bagchi"))</f>
        <v>0</v>
      </c>
      <c r="BG79" s="373">
        <f>SUM(COUNTIF('Plan MB'!$C82:$BE82,"Fr.Gratz")+COUNTIF('Plan WIW'!$C82:$AU82,"Fr.Gratz")+COUNTIF('Plan ET'!$E83:$BD83,"Fr.Gratz"))</f>
        <v>0</v>
      </c>
      <c r="BH79" s="373">
        <f>SUM(COUNTIF('Plan MB'!$C82:$BE82,"Fr.Müller")+COUNTIF('Plan WIW'!$C82:$AU82,"Fr.Müller")+COUNTIF('Plan ET'!$E83:$BD83,"Fr.Müller"))</f>
        <v>0</v>
      </c>
      <c r="BI79" s="325"/>
    </row>
    <row r="80" spans="1:61">
      <c r="A80" s="1316"/>
      <c r="B80" s="1317"/>
      <c r="C80" s="364">
        <f>SUM(COUNTIF('Plan MB'!$C83:$BE83,"Braunschweig")+COUNTIF('Plan WIW'!$C83:$AU83,"Braunschweig")+COUNTIF('Plan ET'!$C84:$AX84,"Braunschweig"))</f>
        <v>0</v>
      </c>
      <c r="D80" s="364">
        <f>SUM(COUNTIF('Plan MB'!$C83:$BE83,"Behn")+COUNTIF('Plan WIW'!$C83:$AU83,"Behn")+COUNTIF('Plan ET'!$C84:$BP84,"Behn"))</f>
        <v>0</v>
      </c>
      <c r="E80" s="364">
        <f>SUM(COUNTIF('Plan MB'!$C83:$BE83,"Roth")+COUNTIF('Plan WIW'!$C83:$AU83,"Roth")+COUNTIF('Plan ET'!$C84:$BP84,"Roth"))</f>
        <v>0</v>
      </c>
      <c r="F80" s="364">
        <f>SUM(COUNTIF('Plan MB'!$C83:$BE83,"Beugel")+COUNTIF('Plan WIW'!$C83:$AU83,"Beugel")+COUNTIF('Plan ET'!$C84:$BP84,"Beugel"))</f>
        <v>0</v>
      </c>
      <c r="G80" s="364">
        <f>SUM(COUNTIF('Plan MB'!$C83:$BE83,"Christ")+COUNTIF('Plan WIW'!$C83:$AU83,"Christ")+COUNTIF('Plan ET'!$C84:$BP84,"Christ"))</f>
        <v>0</v>
      </c>
      <c r="H80" s="364">
        <f>SUM(COUNTIF('Plan MB'!$C83:$BE83,"Kolev")+COUNTIF('Plan WIW'!$C83:$AU83,"Kolev")+COUNTIF('Plan ET'!$C84:$BP84,"Kolev"))</f>
        <v>0</v>
      </c>
      <c r="I80" s="364">
        <f>SUM(COUNTIF('Plan MB'!$C83:$BE83,"C.Behn")+COUNTIF('Plan WIW'!$C83:$AU83,"C.Behn")+COUNTIF('Plan ET'!$C84:$BP84,"C.Behn"))</f>
        <v>0</v>
      </c>
      <c r="J80" s="364">
        <f>SUM(COUNTIF('Plan MB'!$C83:$BE83,"Dorner-Reisel")+COUNTIF('Plan WIW'!$C83:$AU83,"Dorner-Reisel")+COUNTIF('Plan ET'!$C84:$BP84,"Dorner-Reisel"))</f>
        <v>0</v>
      </c>
      <c r="K80" s="364">
        <f>SUM(COUNTIF('Plan MB'!$C83:$BE83,"Pietzsch")+COUNTIF('Plan WIW'!$C83:$AU83,"Pietzsch")+COUNTIF('Plan ET'!$C84:$BP84,"Pietzsch"))</f>
        <v>0</v>
      </c>
      <c r="L80" s="381">
        <f>SUM(COUNTIF('Plan MB'!$C83:$BE83,"Seul")+COUNTIF('Plan WIW'!$C83:$AU83,"Seul")+COUNTIF('Plan ET'!$C84:$BP84,"Seul"))</f>
        <v>0</v>
      </c>
      <c r="M80" s="364">
        <f>SUM(COUNTIF('Plan MB'!$C83:$BE83,"Raßbach")+COUNTIF('Plan WIW'!$C83:$AU83,"Raßbach")+COUNTIF('Plan ET'!$C84:$BP84,"Raßbach"))</f>
        <v>0</v>
      </c>
      <c r="N80" s="364">
        <f>SUM(COUNTIF('Plan MB'!$C83:$BE83,"Vogel")+COUNTIF('Plan WIW'!$C83:$AU83,"Vogel")+COUNTIF('Plan ET'!$C84:$BP84,"Vogel"))</f>
        <v>0</v>
      </c>
      <c r="O80" s="364">
        <f>SUM(COUNTIF('Plan MB'!$C83:$BE83,"Weidner")+COUNTIF('Plan WIW'!$C83:$AU83,"Weidner")+COUNTIF('Plan ET'!$C84:$BP84,"Weidner"))</f>
        <v>0</v>
      </c>
      <c r="P80" s="364">
        <f>SUM(COUNTIF('Plan MB'!$C83:$BE83,"Schreiber")+COUNTIF('Plan WIW'!$C83:$AU83,"Schreiber")+COUNTIF('Plan ET'!$C84:$BP84,"Schreiber"))</f>
        <v>0</v>
      </c>
      <c r="Q80" s="364">
        <f>SUM(COUNTIF('Plan MB'!$C83:$BE83,"SM9")+COUNTIF('Plan WIW'!$C83:$AU83,"SM9")+COUNTIF('Plan ET'!$C84:$BP84,"SM9"))</f>
        <v>0</v>
      </c>
      <c r="R80" s="364">
        <f>SUM(COUNTIF('Plan MB'!$C83:$BE83,"Löser")+COUNTIF('Plan WIW'!$C83:$AU83,"Löser")+COUNTIF('Plan ET'!$C84:$BP84,"Löser"))</f>
        <v>0</v>
      </c>
      <c r="S80" s="364">
        <f>SUM(COUNTIF('Plan MB'!$C83:$BE83,"Römhild")+COUNTIF('Plan WIW'!$C83:$AU83,"Römhild")+COUNTIF('Plan ET'!$C84:$BD84,"Römhild"))</f>
        <v>0</v>
      </c>
      <c r="T80" s="364">
        <f>SUM(COUNTIF('Plan MB'!$C83:$BE83,"Kny")+COUNTIF('Plan WIW'!$C83:$AU83,"Kny")+COUNTIF('Plan ET'!$C84:$BD84,"Kny"))</f>
        <v>0</v>
      </c>
      <c r="U80" s="364">
        <f>SUM(COUNTIF('Plan MB'!$C83:$BE83,"Schrodt")+COUNTIF('Plan WIW'!$C83:$AU83,"Schrodt")+COUNTIF('Plan ET'!$C84:$BD84,"Schrodt"))</f>
        <v>0</v>
      </c>
      <c r="V80" s="364">
        <f>SUM(COUNTIF('Plan MB'!$C83:$BE83,"Albrecht")+COUNTIF('Plan WIW'!$C83:$AU83,"Albrecht")+COUNTIF('Plan ET'!$C84:$BD84,"Albrecht"))</f>
        <v>0</v>
      </c>
      <c r="W80" s="364">
        <f>SUM(COUNTIF('Plan MB'!$C83:$BE83,"Hornaff")+COUNTIF('Plan WIW'!$C83:$AU83,"Hornaff")+COUNTIF('Plan ET'!$C84:$BD84,"Hornaff"))</f>
        <v>0</v>
      </c>
      <c r="X80" s="364">
        <f>SUM(COUNTIF('Plan MB'!$C83:$BE83,"Wahrenberg")+COUNTIF('Plan WIW'!$C83:$AU83,"Wahrenberg")+COUNTIF('Plan ET'!E84:BD84,"Wahrenberg"))</f>
        <v>0</v>
      </c>
      <c r="Y80" s="364">
        <f>SUM(COUNTIF('Plan MB'!$C83:$BE83,"Orf")+COUNTIF('Plan WIW'!$C83:$AU83,"Orf")+COUNTIF('Plan ET'!F84:BE84,"Orf"))</f>
        <v>0</v>
      </c>
      <c r="Z80" s="324"/>
      <c r="AA80" s="364">
        <f>SUM(COUNTIF('Plan MB'!$C83:$BE83,"Bachmann")+COUNTIF('Plan WIW'!$C83:$AU83,"Bachmann")+COUNTIF('Plan ET'!$E84:$BD84,"Bachmann"))</f>
        <v>0</v>
      </c>
      <c r="AB80" s="364">
        <f>SUM(COUNTIF('Plan MB'!$C83:$BE83,"B.-Schmitt")+COUNTIF('Plan WIW'!$C83:$AU83,"B.-Schmitt")+COUNTIF('Plan ET'!$E84:$BD84,"B.-Schmitt"))</f>
        <v>0</v>
      </c>
      <c r="AC80" s="364">
        <f>SUM(COUNTIF('Plan MB'!$C83:$BE83,"Blancke")+COUNTIF('Plan WIW'!$C83:$AU83,"Blancke")+COUNTIF('Plan ET'!$E84:$BD84,"Blancke"))</f>
        <v>0</v>
      </c>
      <c r="AD80" s="364">
        <f>SUM(COUNTIF('Plan MB'!$C83:$BE83,"Dechant")+COUNTIF('Plan WIW'!$C83:$AU83,"Dechant")+COUNTIF('Plan ET'!$E84:BD84,"Dechant"))</f>
        <v>0</v>
      </c>
      <c r="AE80" s="364">
        <f>SUM(COUNTIF('Plan MB'!$C83:$BE83,"Fischer")+COUNTIF('Plan WIW'!$C83:$AU83,"Fischer")+COUNTIF('Plan ET'!$E84:$BD84,"Fischer"))</f>
        <v>0</v>
      </c>
      <c r="AF80" s="364">
        <f>SUM(COUNTIF('Plan MB'!$C83:$BE83,"Gratz")+COUNTIF('Plan WIW'!$C83:$AU83,"Gratz")+COUNTIF('Plan ET'!$E84:$BD84,"Gratz"))</f>
        <v>0</v>
      </c>
      <c r="AG80" s="364">
        <f>SUM(COUNTIF('Plan MB'!$C83:$BE83,"Grünler")+COUNTIF('Plan WIW'!$C83:$AU83,"Grünler")+COUNTIF('Plan ET'!$E84:$BD84,"Grünler"))</f>
        <v>0</v>
      </c>
      <c r="AH80" s="364">
        <f>SUM(COUNTIF('Plan MB'!$C83:$BE83,"Heinemann")+COUNTIF('Plan WIW'!$C83:$AU83,"Heinemann")+COUNTIF('Plan ET'!$E84:$BD84,"Heinemann"))</f>
        <v>0</v>
      </c>
      <c r="AI80" s="364">
        <f>SUM(COUNTIF('Plan MB'!$C83:$BE83,"Kamprath")+COUNTIF('Plan WIW'!$C83:$AU83,"Kamprath")+COUNTIF('Plan ET'!$E84:$BD84,"Kamprath"))</f>
        <v>0</v>
      </c>
      <c r="AJ80" s="364">
        <f>SUM(COUNTIF('Plan MB'!$C83:$BE83,"Kelber")+COUNTIF('Plan WIW'!$C83:$AU83,"Kelber")+COUNTIF('Plan ET'!$E84:$BD84,"Kelber"))</f>
        <v>0</v>
      </c>
      <c r="AK80" s="364">
        <f>SUM(COUNTIF('Plan MB'!$C83:$BE83,"Michelfeit")+COUNTIF('Plan WIW'!$C83:$AU83,"Michelfeit")+COUNTIF('Plan ET'!$E84:$BD84,"Michelfeit"))</f>
        <v>0</v>
      </c>
      <c r="AL80" s="364">
        <f>SUM(COUNTIF('Plan MB'!$C83:$BE83,"Müller")+COUNTIF('Plan WIW'!$C83:$AU83,"Müller")+COUNTIF('Plan ET'!$E84:$BD84,"Müller"))</f>
        <v>0</v>
      </c>
      <c r="AM80" s="364">
        <f>SUM(COUNTIF('Plan MB'!$C83:$BE83,"Roppel")+COUNTIF('Plan WIW'!$C83:$AU83,"Roppel")+COUNTIF('Plan ET'!$E84:$BD84,"Roppel"))</f>
        <v>0</v>
      </c>
      <c r="AN80" s="364">
        <f>SUM(COUNTIF('Plan MB'!$C83:$BE83,"Rozek")+COUNTIF('Plan WIW'!$C83:$AU83,"Rozek")+COUNTIF('Plan ET'!$E84:$BD84,"Rozek"))</f>
        <v>0</v>
      </c>
      <c r="AO80" s="364">
        <f>SUM(COUNTIF('Plan MB'!$C83:$BE83,"Schäfer")+COUNTIF('Plan WIW'!$C83:$AU83,"Schäfer")+COUNTIF('Plan ET'!$E84:$BD84,"Schäfer"))</f>
        <v>0</v>
      </c>
      <c r="AP80" s="364">
        <f>SUM(COUNTIF('Plan MB'!$C83:$BE83,"Schulz")+COUNTIF('Plan WIW'!$C83:$AU83,"Schulz")+COUNTIF('Plan ET'!$E84:$BD84,"Schulz"))</f>
        <v>0</v>
      </c>
      <c r="AQ80" s="364">
        <f>SUM(COUNTIF('Plan MB'!$C83:$BE83,"Svoboda")+COUNTIF('Plan WIW'!$C83:$AU83,"Svoboda")+COUNTIF('Plan ET'!$E84:$BD84,"Svoboda"))</f>
        <v>0</v>
      </c>
      <c r="AR80" s="364"/>
      <c r="AS80" s="364">
        <f>SUM(COUNTIF('Plan MB'!$C83:$BE83,"Kretzer")+COUNTIF('Plan WIW'!$C83:$AU83,"Kretzer")+COUNTIF('Plan ET'!$E84:$BD84,"Kretzer"))</f>
        <v>0</v>
      </c>
      <c r="AT80" s="364">
        <f>SUM(COUNTIF('Plan MB'!$C83:$BE83,"Mensch-Schäfer")+COUNTIF('Plan WIW'!$C83:$AU83,"Mensch-Schäfer")+COUNTIF('Plan ET'!$E84:$BD84,"Mensch-Schäfer"))</f>
        <v>0</v>
      </c>
      <c r="AU80" s="364">
        <f>SUM(COUNTIF('Plan MB'!$C83:$BE83,"Schmidt")+COUNTIF('Plan WIW'!$C83:$AU83,"Schmidt")+COUNTIF('Plan ET'!$E84:$BD84,"Schmidt"))</f>
        <v>0</v>
      </c>
      <c r="AV80" s="372"/>
      <c r="AW80" s="372"/>
      <c r="AX80" s="372"/>
      <c r="AY80" s="373"/>
      <c r="AZ80" s="373">
        <f>SUM(COUNTIF('Plan MB'!$C83:$BE83,"Brenn")+COUNTIF('Plan WIW'!$C83:$AU83,"Brenn")+COUNTIF('Plan ET'!$E84:$BD84,"Brenn"))</f>
        <v>0</v>
      </c>
      <c r="BA80" s="373">
        <f>SUM(COUNTIF('Plan MB'!$C83:$BE83,"Jakobi")+COUNTIF('Plan WIW'!$C83:$AU83,"Jakobi")+COUNTIF('Plan ET'!$E84:$BD84,"Jakobi"))</f>
        <v>0</v>
      </c>
      <c r="BB80" s="373">
        <f>SUM(COUNTIF('Plan MB'!$C83:$BE83,"Krause")+COUNTIF('Plan WIW'!$C83:$AU83,"Krause")+COUNTIF('Plan ET'!$E84:$BD84,"Krause"))</f>
        <v>0</v>
      </c>
      <c r="BC80" s="373">
        <f>SUM(COUNTIF('Plan MB'!$C83:$BE83,"Margraf")+COUNTIF('Plan WIW'!$C83:$AU83,"Margraf")+COUNTIF('Plan ET'!$E84:$BD84,"Margraf"))</f>
        <v>0</v>
      </c>
      <c r="BD80" s="373">
        <f>SUM(COUNTIF('Plan MB'!$C83:$BE83,"Tischer")+COUNTIF('Plan WIW'!$C83:$AU83,"Tischer")+COUNTIF('Plan ET'!$E84:$BD84,"Tischer"))</f>
        <v>0</v>
      </c>
      <c r="BE80" s="369"/>
      <c r="BF80" s="373">
        <f>SUM(COUNTIF('Plan MB'!$C83:$BE83,"Bagchi")+COUNTIF('Plan WIW'!$C83:$AU83,"Bagchi")+COUNTIF('Plan ET'!$E84:$BD84,"Bagchi"))</f>
        <v>0</v>
      </c>
      <c r="BG80" s="373">
        <f>SUM(COUNTIF('Plan MB'!$C83:$BE83,"Fr.Gratz")+COUNTIF('Plan WIW'!$C83:$AU83,"Fr.Gratz")+COUNTIF('Plan ET'!$E84:$BD84,"Fr.Gratz"))</f>
        <v>0</v>
      </c>
      <c r="BH80" s="373">
        <f>SUM(COUNTIF('Plan MB'!$C83:$BE83,"Fr.Müller")+COUNTIF('Plan WIW'!$C83:$AU83,"Fr.Müller")+COUNTIF('Plan ET'!$E84:$BD84,"Fr.Müller"))</f>
        <v>0</v>
      </c>
      <c r="BI80" s="325"/>
    </row>
    <row r="81" spans="1:61" s="215" customFormat="1">
      <c r="A81" s="1316"/>
      <c r="B81" s="1317"/>
      <c r="C81" s="364">
        <f>SUM(COUNTIF('Plan MB'!$C84:$BE84,"Braunschweig")+COUNTIF('Plan WIW'!$C84:$AU84,"Braunschweig")+COUNTIF('Plan ET'!$C85:$AX85,"Braunschweig"))</f>
        <v>0</v>
      </c>
      <c r="D81" s="364">
        <f>SUM(COUNTIF('Plan MB'!$C84:$BE84,"Behn")+COUNTIF('Plan WIW'!$C84:$AU84,"Behn")+COUNTIF('Plan ET'!$C85:$BP85,"Behn"))</f>
        <v>0</v>
      </c>
      <c r="E81" s="364">
        <f>SUM(COUNTIF('Plan MB'!$C84:$BE84,"Roth")+COUNTIF('Plan WIW'!$C84:$AU84,"Roth")+COUNTIF('Plan ET'!$C85:$BP85,"Roth"))</f>
        <v>0</v>
      </c>
      <c r="F81" s="364">
        <f>SUM(COUNTIF('Plan MB'!$C84:$BE84,"Beugel")+COUNTIF('Plan WIW'!$C84:$AU84,"Beugel")+COUNTIF('Plan ET'!$C85:$BP85,"Beugel"))</f>
        <v>0</v>
      </c>
      <c r="G81" s="364">
        <f>SUM(COUNTIF('Plan MB'!$C84:$BE84,"Christ")+COUNTIF('Plan WIW'!$C84:$AU84,"Christ")+COUNTIF('Plan ET'!$C85:$BP85,"Christ"))</f>
        <v>0</v>
      </c>
      <c r="H81" s="364">
        <f>SUM(COUNTIF('Plan MB'!$C84:$BE84,"Kolev")+COUNTIF('Plan WIW'!$C84:$AU84,"Kolev")+COUNTIF('Plan ET'!$C85:$BP85,"Kolev"))</f>
        <v>0</v>
      </c>
      <c r="I81" s="364">
        <f>SUM(COUNTIF('Plan MB'!$C84:$BE84,"C.Behn")+COUNTIF('Plan WIW'!$C84:$AU84,"C.Behn")+COUNTIF('Plan ET'!$C85:$BP85,"C.Behn"))</f>
        <v>0</v>
      </c>
      <c r="J81" s="364">
        <f>SUM(COUNTIF('Plan MB'!$C84:$BE84,"Dorner-Reisel")+COUNTIF('Plan WIW'!$C84:$AU84,"Dorner-Reisel")+COUNTIF('Plan ET'!$C85:$BP85,"Dorner-Reisel"))</f>
        <v>0</v>
      </c>
      <c r="K81" s="364">
        <f>SUM(COUNTIF('Plan MB'!$C84:$BE84,"Pietzsch")+COUNTIF('Plan WIW'!$C84:$AU84,"Pietzsch")+COUNTIF('Plan ET'!$C85:$BP85,"Pietzsch"))</f>
        <v>0</v>
      </c>
      <c r="L81" s="381">
        <f>SUM(COUNTIF('Plan MB'!$C84:$BE84,"Seul")+COUNTIF('Plan WIW'!$C84:$AU84,"Seul")+COUNTIF('Plan ET'!$C85:$BP85,"Seul"))</f>
        <v>0</v>
      </c>
      <c r="M81" s="364">
        <f>SUM(COUNTIF('Plan MB'!$C84:$BE84,"Raßbach")+COUNTIF('Plan WIW'!$C84:$AU84,"Raßbach")+COUNTIF('Plan ET'!$C85:$BP85,"Raßbach"))</f>
        <v>0</v>
      </c>
      <c r="N81" s="364">
        <f>SUM(COUNTIF('Plan MB'!$C84:$BE84,"Vogel")+COUNTIF('Plan WIW'!$C84:$AU84,"Vogel")+COUNTIF('Plan ET'!$C85:$BP85,"Vogel"))</f>
        <v>0</v>
      </c>
      <c r="O81" s="364">
        <f>SUM(COUNTIF('Plan MB'!$C84:$BE84,"Weidner")+COUNTIF('Plan WIW'!$C84:$AU84,"Weidner")+COUNTIF('Plan ET'!$C85:$BP85,"Weidner"))</f>
        <v>0</v>
      </c>
      <c r="P81" s="364">
        <f>SUM(COUNTIF('Plan MB'!$C84:$BE84,"Schreiber")+COUNTIF('Plan WIW'!$C84:$AU84,"Schreiber")+COUNTIF('Plan ET'!$C85:$BP85,"Schreiber"))</f>
        <v>0</v>
      </c>
      <c r="Q81" s="364">
        <f>SUM(COUNTIF('Plan MB'!$C84:$BE84,"SM9")+COUNTIF('Plan WIW'!$C84:$AU84,"SM9")+COUNTIF('Plan ET'!$C85:$BP85,"SM9"))</f>
        <v>0</v>
      </c>
      <c r="R81" s="364">
        <f>SUM(COUNTIF('Plan MB'!$C84:$BE84,"Löser")+COUNTIF('Plan WIW'!$C84:$AU84,"Löser")+COUNTIF('Plan ET'!$C85:$BP85,"Löser"))</f>
        <v>0</v>
      </c>
      <c r="S81" s="364">
        <f>SUM(COUNTIF('Plan MB'!$C84:$BE84,"Römhild")+COUNTIF('Plan WIW'!$C84:$AU84,"Römhild")+COUNTIF('Plan ET'!$C85:$BD85,"Römhild"))</f>
        <v>0</v>
      </c>
      <c r="T81" s="364">
        <f>SUM(COUNTIF('Plan MB'!$C84:$BE84,"Kny")+COUNTIF('Plan WIW'!$C84:$AU84,"Kny")+COUNTIF('Plan ET'!$C85:$BD85,"Kny"))</f>
        <v>0</v>
      </c>
      <c r="U81" s="364">
        <f>SUM(COUNTIF('Plan MB'!$C84:$BE84,"Schrodt")+COUNTIF('Plan WIW'!$C84:$AU84,"Schrodt")+COUNTIF('Plan ET'!$C85:$BD85,"Schrodt"))</f>
        <v>0</v>
      </c>
      <c r="V81" s="364">
        <f>SUM(COUNTIF('Plan MB'!$C84:$BE84,"Albrecht")+COUNTIF('Plan WIW'!$C84:$AU84,"Albrecht")+COUNTIF('Plan ET'!$C85:$BD85,"Albrecht"))</f>
        <v>0</v>
      </c>
      <c r="W81" s="364">
        <f>SUM(COUNTIF('Plan MB'!$C84:$BE84,"Hornaff")+COUNTIF('Plan WIW'!$C84:$AU84,"Hornaff")+COUNTIF('Plan ET'!$C85:$BD85,"Hornaff"))</f>
        <v>0</v>
      </c>
      <c r="X81" s="364">
        <f>SUM(COUNTIF('Plan MB'!$C84:$BE84,"Wahrenberg")+COUNTIF('Plan WIW'!$C84:$AU84,"Wahrenberg")+COUNTIF('Plan ET'!E85:BD85,"Wahrenberg"))</f>
        <v>0</v>
      </c>
      <c r="Y81" s="364">
        <f>SUM(COUNTIF('Plan MB'!$C84:$BE84,"Orf")+COUNTIF('Plan WIW'!$C84:$AU84,"Orf")+COUNTIF('Plan ET'!F85:BE85,"Orf"))</f>
        <v>0</v>
      </c>
      <c r="Z81" s="324"/>
      <c r="AA81" s="364">
        <f>SUM(COUNTIF('Plan MB'!$C84:$BE84,"Bachmann")+COUNTIF('Plan WIW'!$C84:$AU84,"Bachmann")+COUNTIF('Plan ET'!$E85:$BD85,"Bachmann"))</f>
        <v>0</v>
      </c>
      <c r="AB81" s="364">
        <f>SUM(COUNTIF('Plan MB'!$C84:$BE84,"B.-Schmitt")+COUNTIF('Plan WIW'!$C84:$AU84,"B.-Schmitt")+COUNTIF('Plan ET'!$E85:$BD85,"B.-Schmitt"))</f>
        <v>0</v>
      </c>
      <c r="AC81" s="364">
        <f>SUM(COUNTIF('Plan MB'!$C84:$BE84,"Blancke")+COUNTIF('Plan WIW'!$C84:$AU84,"Blancke")+COUNTIF('Plan ET'!$E85:$BD85,"Blancke"))</f>
        <v>0</v>
      </c>
      <c r="AD81" s="364">
        <f>SUM(COUNTIF('Plan MB'!$C84:$BE84,"Dechant")+COUNTIF('Plan WIW'!$C84:$AU84,"Dechant")+COUNTIF('Plan ET'!$E85:BD85,"Dechant"))</f>
        <v>0</v>
      </c>
      <c r="AE81" s="364">
        <f>SUM(COUNTIF('Plan MB'!$C84:$BE84,"Fischer")+COUNTIF('Plan WIW'!$C84:$AU84,"Fischer")+COUNTIF('Plan ET'!$E85:$BD85,"Fischer"))</f>
        <v>0</v>
      </c>
      <c r="AF81" s="364">
        <f>SUM(COUNTIF('Plan MB'!$C84:$BE84,"Gratz")+COUNTIF('Plan WIW'!$C84:$AU84,"Gratz")+COUNTIF('Plan ET'!$E85:$BD85,"Gratz"))</f>
        <v>0</v>
      </c>
      <c r="AG81" s="364">
        <f>SUM(COUNTIF('Plan MB'!$C84:$BE84,"Grünler")+COUNTIF('Plan WIW'!$C84:$AU84,"Grünler")+COUNTIF('Plan ET'!$E85:$BD85,"Grünler"))</f>
        <v>0</v>
      </c>
      <c r="AH81" s="364">
        <f>SUM(COUNTIF('Plan MB'!$C84:$BE84,"Heinemann")+COUNTIF('Plan WIW'!$C84:$AU84,"Heinemann")+COUNTIF('Plan ET'!$E85:$BD85,"Heinemann"))</f>
        <v>0</v>
      </c>
      <c r="AI81" s="364">
        <f>SUM(COUNTIF('Plan MB'!$C84:$BE84,"Kamprath")+COUNTIF('Plan WIW'!$C84:$AU84,"Kamprath")+COUNTIF('Plan ET'!$E85:$BD85,"Kamprath"))</f>
        <v>0</v>
      </c>
      <c r="AJ81" s="364">
        <f>SUM(COUNTIF('Plan MB'!$C84:$BE84,"Kelber")+COUNTIF('Plan WIW'!$C84:$AU84,"Kelber")+COUNTIF('Plan ET'!$E85:$BD85,"Kelber"))</f>
        <v>0</v>
      </c>
      <c r="AK81" s="364">
        <f>SUM(COUNTIF('Plan MB'!$C84:$BE84,"Michelfeit")+COUNTIF('Plan WIW'!$C84:$AU84,"Michelfeit")+COUNTIF('Plan ET'!$E85:$BD85,"Michelfeit"))</f>
        <v>0</v>
      </c>
      <c r="AL81" s="364">
        <f>SUM(COUNTIF('Plan MB'!$C84:$BE84,"Müller")+COUNTIF('Plan WIW'!$C84:$AU84,"Müller")+COUNTIF('Plan ET'!$E85:$BD85,"Müller"))</f>
        <v>0</v>
      </c>
      <c r="AM81" s="364">
        <f>SUM(COUNTIF('Plan MB'!$C84:$BE84,"Roppel")+COUNTIF('Plan WIW'!$C84:$AU84,"Roppel")+COUNTIF('Plan ET'!$E85:$BD85,"Roppel"))</f>
        <v>0</v>
      </c>
      <c r="AN81" s="364">
        <f>SUM(COUNTIF('Plan MB'!$C84:$BE84,"Rozek")+COUNTIF('Plan WIW'!$C84:$AU84,"Rozek")+COUNTIF('Plan ET'!$E85:$BD85,"Rozek"))</f>
        <v>0</v>
      </c>
      <c r="AO81" s="364">
        <f>SUM(COUNTIF('Plan MB'!$C84:$BE84,"Schäfer")+COUNTIF('Plan WIW'!$C84:$AU84,"Schäfer")+COUNTIF('Plan ET'!$E85:$BD85,"Schäfer"))</f>
        <v>0</v>
      </c>
      <c r="AP81" s="364">
        <f>SUM(COUNTIF('Plan MB'!$C84:$BE84,"Schulz")+COUNTIF('Plan WIW'!$C84:$AU84,"Schulz")+COUNTIF('Plan ET'!$E85:$BD85,"Schulz"))</f>
        <v>0</v>
      </c>
      <c r="AQ81" s="364">
        <f>SUM(COUNTIF('Plan MB'!$C84:$BE84,"Svoboda")+COUNTIF('Plan WIW'!$C84:$AU84,"Svoboda")+COUNTIF('Plan ET'!$E85:$BD85,"Svoboda"))</f>
        <v>0</v>
      </c>
      <c r="AR81" s="364"/>
      <c r="AS81" s="364">
        <f>SUM(COUNTIF('Plan MB'!$C84:$BE84,"Kretzer")+COUNTIF('Plan WIW'!$C84:$AU84,"Kretzer")+COUNTIF('Plan ET'!$E85:$BD85,"Kretzer"))</f>
        <v>0</v>
      </c>
      <c r="AT81" s="364">
        <f>SUM(COUNTIF('Plan MB'!$C84:$BE84,"Mensch-Schäfer")+COUNTIF('Plan WIW'!$C84:$AU84,"Mensch-Schäfer")+COUNTIF('Plan ET'!$E85:$BD85,"Mensch-Schäfer"))</f>
        <v>0</v>
      </c>
      <c r="AU81" s="364">
        <f>SUM(COUNTIF('Plan MB'!$C84:$BE84,"Schmidt")+COUNTIF('Plan WIW'!$C84:$AU84,"Schmidt")+COUNTIF('Plan ET'!$E85:$BD85,"Schmidt"))</f>
        <v>0</v>
      </c>
      <c r="AV81" s="372"/>
      <c r="AW81" s="372"/>
      <c r="AX81" s="372"/>
      <c r="AY81" s="373"/>
      <c r="AZ81" s="373">
        <f>SUM(COUNTIF('Plan MB'!$C84:$BE84,"Brenn")+COUNTIF('Plan WIW'!$C84:$AU84,"Brenn")+COUNTIF('Plan ET'!$E85:$BD85,"Brenn"))</f>
        <v>0</v>
      </c>
      <c r="BA81" s="373">
        <f>SUM(COUNTIF('Plan MB'!$C84:$BE84,"Jakobi")+COUNTIF('Plan WIW'!$C84:$AU84,"Jakobi")+COUNTIF('Plan ET'!$E85:$BD85,"Jakobi"))</f>
        <v>0</v>
      </c>
      <c r="BB81" s="373">
        <f>SUM(COUNTIF('Plan MB'!$C84:$BE84,"Krause")+COUNTIF('Plan WIW'!$C84:$AU84,"Krause")+COUNTIF('Plan ET'!$E85:$BD85,"Krause"))</f>
        <v>0</v>
      </c>
      <c r="BC81" s="373">
        <f>SUM(COUNTIF('Plan MB'!$C84:$BE84,"Margraf")+COUNTIF('Plan WIW'!$C84:$AU84,"Margraf")+COUNTIF('Plan ET'!$E85:$BD85,"Margraf"))</f>
        <v>0</v>
      </c>
      <c r="BD81" s="373">
        <f>SUM(COUNTIF('Plan MB'!$C84:$BE84,"Tischer")+COUNTIF('Plan WIW'!$C84:$AU84,"Tischer")+COUNTIF('Plan ET'!$E85:$BD85,"Tischer"))</f>
        <v>0</v>
      </c>
      <c r="BE81" s="369"/>
      <c r="BF81" s="373">
        <f>SUM(COUNTIF('Plan MB'!$C84:$BE84,"Bagchi")+COUNTIF('Plan WIW'!$C84:$AU84,"Bagchi")+COUNTIF('Plan ET'!$E85:$BD85,"Bagchi"))</f>
        <v>0</v>
      </c>
      <c r="BG81" s="373">
        <f>SUM(COUNTIF('Plan MB'!$C84:$BE84,"Fr.Gratz")+COUNTIF('Plan WIW'!$C84:$AU84,"Fr.Gratz")+COUNTIF('Plan ET'!$E85:$BD85,"Fr.Gratz"))</f>
        <v>0</v>
      </c>
      <c r="BH81" s="373">
        <f>SUM(COUNTIF('Plan MB'!$C84:$BE84,"Fr.Müller")+COUNTIF('Plan WIW'!$C84:$AU84,"Fr.Müller")+COUNTIF('Plan ET'!$E85:$BD85,"Fr.Müller"))</f>
        <v>0</v>
      </c>
      <c r="BI81" s="325"/>
    </row>
    <row r="82" spans="1:61">
      <c r="A82" s="1316"/>
      <c r="B82" s="1317"/>
      <c r="C82" s="364">
        <f>SUM(COUNTIF('Plan MB'!$C85:$BE85,"Braunschweig")+COUNTIF('Plan WIW'!$C85:$AU85,"Braunschweig")+COUNTIF('Plan ET'!$C86:$AX86,"Braunschweig"))</f>
        <v>0</v>
      </c>
      <c r="D82" s="364">
        <f>SUM(COUNTIF('Plan MB'!$C85:$BE85,"Behn")+COUNTIF('Plan WIW'!$C85:$AU85,"Behn")+COUNTIF('Plan ET'!$C86:$BP86,"Behn"))</f>
        <v>0</v>
      </c>
      <c r="E82" s="364">
        <f>SUM(COUNTIF('Plan MB'!$C85:$BE85,"Roth")+COUNTIF('Plan WIW'!$C85:$AU85,"Roth")+COUNTIF('Plan ET'!$C86:$BP86,"Roth"))</f>
        <v>0</v>
      </c>
      <c r="F82" s="364">
        <f>SUM(COUNTIF('Plan MB'!$C85:$BE85,"Beugel")+COUNTIF('Plan WIW'!$C85:$AU85,"Beugel")+COUNTIF('Plan ET'!$C86:$BP86,"Beugel"))</f>
        <v>0</v>
      </c>
      <c r="G82" s="364">
        <f>SUM(COUNTIF('Plan MB'!$C85:$BE85,"Christ")+COUNTIF('Plan WIW'!$C85:$AU85,"Christ")+COUNTIF('Plan ET'!$C86:$BP86,"Christ"))</f>
        <v>0</v>
      </c>
      <c r="H82" s="364">
        <f>SUM(COUNTIF('Plan MB'!$C85:$BE85,"Kolev")+COUNTIF('Plan WIW'!$C85:$AU85,"Kolev")+COUNTIF('Plan ET'!$C86:$BP86,"Kolev"))</f>
        <v>0</v>
      </c>
      <c r="I82" s="364">
        <f>SUM(COUNTIF('Plan MB'!$C85:$BE85,"C.Behn")+COUNTIF('Plan WIW'!$C85:$AU85,"C.Behn")+COUNTIF('Plan ET'!$C86:$BP86,"C.Behn"))</f>
        <v>0</v>
      </c>
      <c r="J82" s="364">
        <f>SUM(COUNTIF('Plan MB'!$C85:$BE85,"Dorner-Reisel")+COUNTIF('Plan WIW'!$C85:$AU85,"Dorner-Reisel")+COUNTIF('Plan ET'!$C86:$BP86,"Dorner-Reisel"))</f>
        <v>0</v>
      </c>
      <c r="K82" s="364">
        <f>SUM(COUNTIF('Plan MB'!$C85:$BE85,"Pietzsch")+COUNTIF('Plan WIW'!$C85:$AU85,"Pietzsch")+COUNTIF('Plan ET'!$C86:$BP86,"Pietzsch"))</f>
        <v>0</v>
      </c>
      <c r="L82" s="381">
        <f>SUM(COUNTIF('Plan MB'!$C85:$BE85,"Seul")+COUNTIF('Plan WIW'!$C85:$AU85,"Seul")+COUNTIF('Plan ET'!$C86:$BP86,"Seul"))</f>
        <v>0</v>
      </c>
      <c r="M82" s="364">
        <f>SUM(COUNTIF('Plan MB'!$C85:$BE85,"Raßbach")+COUNTIF('Plan WIW'!$C85:$AU85,"Raßbach")+COUNTIF('Plan ET'!$C86:$BP86,"Raßbach"))</f>
        <v>0</v>
      </c>
      <c r="N82" s="364">
        <f>SUM(COUNTIF('Plan MB'!$C85:$BE85,"Vogel")+COUNTIF('Plan WIW'!$C85:$AU85,"Vogel")+COUNTIF('Plan ET'!$C86:$BP86,"Vogel"))</f>
        <v>0</v>
      </c>
      <c r="O82" s="364">
        <f>SUM(COUNTIF('Plan MB'!$C85:$BE85,"Weidner")+COUNTIF('Plan WIW'!$C85:$AU85,"Weidner")+COUNTIF('Plan ET'!$C86:$BP86,"Weidner"))</f>
        <v>0</v>
      </c>
      <c r="P82" s="364">
        <f>SUM(COUNTIF('Plan MB'!$C85:$BE85,"Schreiber")+COUNTIF('Plan WIW'!$C85:$AU85,"Schreiber")+COUNTIF('Plan ET'!$C86:$BP86,"Schreiber"))</f>
        <v>0</v>
      </c>
      <c r="Q82" s="364">
        <f>SUM(COUNTIF('Plan MB'!$C85:$BE85,"SM9")+COUNTIF('Plan WIW'!$C85:$AU85,"SM9")+COUNTIF('Plan ET'!$C86:$BP86,"SM9"))</f>
        <v>0</v>
      </c>
      <c r="R82" s="364">
        <f>SUM(COUNTIF('Plan MB'!$C85:$BE85,"Löser")+COUNTIF('Plan WIW'!$C85:$AU85,"Löser")+COUNTIF('Plan ET'!$C86:$BP86,"Löser"))</f>
        <v>0</v>
      </c>
      <c r="S82" s="364">
        <f>SUM(COUNTIF('Plan MB'!$C85:$BE85,"Römhild")+COUNTIF('Plan WIW'!$C85:$AU85,"Römhild")+COUNTIF('Plan ET'!$C86:$BD86,"Römhild"))</f>
        <v>0</v>
      </c>
      <c r="T82" s="364">
        <f>SUM(COUNTIF('Plan MB'!$C85:$BE85,"Kny")+COUNTIF('Plan WIW'!$C85:$AU85,"Kny")+COUNTIF('Plan ET'!$C86:$BD86,"Kny"))</f>
        <v>0</v>
      </c>
      <c r="U82" s="364">
        <f>SUM(COUNTIF('Plan MB'!$C85:$BE85,"Schrodt")+COUNTIF('Plan WIW'!$C85:$AU85,"Schrodt")+COUNTIF('Plan ET'!$C86:$BD86,"Schrodt"))</f>
        <v>0</v>
      </c>
      <c r="V82" s="364">
        <f>SUM(COUNTIF('Plan MB'!$C85:$BE85,"Albrecht")+COUNTIF('Plan WIW'!$C85:$AU85,"Albrecht")+COUNTIF('Plan ET'!$C86:$BD86,"Albrecht"))</f>
        <v>0</v>
      </c>
      <c r="W82" s="364">
        <f>SUM(COUNTIF('Plan MB'!$C85:$BE85,"Hornaff")+COUNTIF('Plan WIW'!$C85:$AU85,"Hornaff")+COUNTIF('Plan ET'!$C86:$BD86,"Hornaff"))</f>
        <v>0</v>
      </c>
      <c r="X82" s="364">
        <f>SUM(COUNTIF('Plan MB'!$C85:$BE85,"Wahrenberg")+COUNTIF('Plan WIW'!$C85:$AU85,"Wahrenberg")+COUNTIF('Plan ET'!E86:BD86,"Wahrenberg"))</f>
        <v>0</v>
      </c>
      <c r="Y82" s="364">
        <f>SUM(COUNTIF('Plan MB'!$C85:$BE85,"Orf")+COUNTIF('Plan WIW'!$C85:$AU85,"Orf")+COUNTIF('Plan ET'!F86:BE86,"Orf"))</f>
        <v>0</v>
      </c>
      <c r="Z82" s="324"/>
      <c r="AA82" s="364">
        <f>SUM(COUNTIF('Plan MB'!$C85:$BE85,"Bachmann")+COUNTIF('Plan WIW'!$C85:$AU85,"Bachmann")+COUNTIF('Plan ET'!$E86:$BD86,"Bachmann"))</f>
        <v>0</v>
      </c>
      <c r="AB82" s="364">
        <f>SUM(COUNTIF('Plan MB'!$C85:$BE85,"B.-Schmitt")+COUNTIF('Plan WIW'!$C85:$AU85,"B.-Schmitt")+COUNTIF('Plan ET'!$E86:$BD86,"B.-Schmitt"))</f>
        <v>0</v>
      </c>
      <c r="AC82" s="364">
        <f>SUM(COUNTIF('Plan MB'!$C85:$BE85,"Blancke")+COUNTIF('Plan WIW'!$C85:$AU85,"Blancke")+COUNTIF('Plan ET'!$E86:$BD86,"Blancke"))</f>
        <v>0</v>
      </c>
      <c r="AD82" s="364">
        <f>SUM(COUNTIF('Plan MB'!$C85:$BE85,"Dechant")+COUNTIF('Plan WIW'!$C85:$AU85,"Dechant")+COUNTIF('Plan ET'!$E86:BD86,"Dechant"))</f>
        <v>0</v>
      </c>
      <c r="AE82" s="364">
        <f>SUM(COUNTIF('Plan MB'!$C85:$BE85,"Fischer")+COUNTIF('Plan WIW'!$C85:$AU85,"Fischer")+COUNTIF('Plan ET'!$E86:$BD86,"Fischer"))</f>
        <v>0</v>
      </c>
      <c r="AF82" s="364">
        <f>SUM(COUNTIF('Plan MB'!$C85:$BE85,"Gratz")+COUNTIF('Plan WIW'!$C85:$AU85,"Gratz")+COUNTIF('Plan ET'!$E86:$BD86,"Gratz"))</f>
        <v>0</v>
      </c>
      <c r="AG82" s="364">
        <f>SUM(COUNTIF('Plan MB'!$C85:$BE85,"Grünler")+COUNTIF('Plan WIW'!$C85:$AU85,"Grünler")+COUNTIF('Plan ET'!$E86:$BD86,"Grünler"))</f>
        <v>0</v>
      </c>
      <c r="AH82" s="364">
        <f>SUM(COUNTIF('Plan MB'!$C85:$BE85,"Heinemann")+COUNTIF('Plan WIW'!$C85:$AU85,"Heinemann")+COUNTIF('Plan ET'!$E86:$BD86,"Heinemann"))</f>
        <v>0</v>
      </c>
      <c r="AI82" s="364">
        <f>SUM(COUNTIF('Plan MB'!$C85:$BE85,"Kamprath")+COUNTIF('Plan WIW'!$C85:$AU85,"Kamprath")+COUNTIF('Plan ET'!$E86:$BD86,"Kamprath"))</f>
        <v>0</v>
      </c>
      <c r="AJ82" s="364">
        <f>SUM(COUNTIF('Plan MB'!$C85:$BE85,"Kelber")+COUNTIF('Plan WIW'!$C85:$AU85,"Kelber")+COUNTIF('Plan ET'!$E86:$BD86,"Kelber"))</f>
        <v>0</v>
      </c>
      <c r="AK82" s="364">
        <f>SUM(COUNTIF('Plan MB'!$C85:$BE85,"Michelfeit")+COUNTIF('Plan WIW'!$C85:$AU85,"Michelfeit")+COUNTIF('Plan ET'!$E86:$BD86,"Michelfeit"))</f>
        <v>0</v>
      </c>
      <c r="AL82" s="364">
        <f>SUM(COUNTIF('Plan MB'!$C85:$BE85,"Müller")+COUNTIF('Plan WIW'!$C85:$AU85,"Müller")+COUNTIF('Plan ET'!$E86:$BD86,"Müller"))</f>
        <v>0</v>
      </c>
      <c r="AM82" s="364">
        <f>SUM(COUNTIF('Plan MB'!$C85:$BE85,"Roppel")+COUNTIF('Plan WIW'!$C85:$AU85,"Roppel")+COUNTIF('Plan ET'!$E86:$BD86,"Roppel"))</f>
        <v>0</v>
      </c>
      <c r="AN82" s="364">
        <f>SUM(COUNTIF('Plan MB'!$C85:$BE85,"Rozek")+COUNTIF('Plan WIW'!$C85:$AU85,"Rozek")+COUNTIF('Plan ET'!$E86:$BD86,"Rozek"))</f>
        <v>0</v>
      </c>
      <c r="AO82" s="364">
        <f>SUM(COUNTIF('Plan MB'!$C85:$BE85,"Schäfer")+COUNTIF('Plan WIW'!$C85:$AU85,"Schäfer")+COUNTIF('Plan ET'!$E86:$BD86,"Schäfer"))</f>
        <v>0</v>
      </c>
      <c r="AP82" s="364">
        <f>SUM(COUNTIF('Plan MB'!$C85:$BE85,"Schulz")+COUNTIF('Plan WIW'!$C85:$AU85,"Schulz")+COUNTIF('Plan ET'!$E86:$BD86,"Schulz"))</f>
        <v>0</v>
      </c>
      <c r="AQ82" s="364">
        <f>SUM(COUNTIF('Plan MB'!$C85:$BE85,"Svoboda")+COUNTIF('Plan WIW'!$C85:$AU85,"Svoboda")+COUNTIF('Plan ET'!$E86:$BD86,"Svoboda"))</f>
        <v>0</v>
      </c>
      <c r="AR82" s="364"/>
      <c r="AS82" s="364">
        <f>SUM(COUNTIF('Plan MB'!$C85:$BE85,"Kretzer")+COUNTIF('Plan WIW'!$C85:$AU85,"Kretzer")+COUNTIF('Plan ET'!$E86:$BD86,"Kretzer"))</f>
        <v>0</v>
      </c>
      <c r="AT82" s="364">
        <f>SUM(COUNTIF('Plan MB'!$C85:$BE85,"Mensch-Schäfer")+COUNTIF('Plan WIW'!$C85:$AU85,"Mensch-Schäfer")+COUNTIF('Plan ET'!$E86:$BD86,"Mensch-Schäfer"))</f>
        <v>0</v>
      </c>
      <c r="AU82" s="364">
        <f>SUM(COUNTIF('Plan MB'!$C85:$BE85,"Schmidt")+COUNTIF('Plan WIW'!$C85:$AU85,"Schmidt")+COUNTIF('Plan ET'!$E86:$BD86,"Schmidt"))</f>
        <v>0</v>
      </c>
      <c r="AV82" s="372"/>
      <c r="AW82" s="372"/>
      <c r="AX82" s="372"/>
      <c r="AY82" s="373"/>
      <c r="AZ82" s="373">
        <f>SUM(COUNTIF('Plan MB'!$C85:$BE85,"Brenn")+COUNTIF('Plan WIW'!$C85:$AU85,"Brenn")+COUNTIF('Plan ET'!$E86:$BD86,"Brenn"))</f>
        <v>0</v>
      </c>
      <c r="BA82" s="373">
        <f>SUM(COUNTIF('Plan MB'!$C85:$BE85,"Jakobi")+COUNTIF('Plan WIW'!$C85:$AU85,"Jakobi")+COUNTIF('Plan ET'!$E86:$BD86,"Jakobi"))</f>
        <v>0</v>
      </c>
      <c r="BB82" s="373">
        <f>SUM(COUNTIF('Plan MB'!$C85:$BE85,"Krause")+COUNTIF('Plan WIW'!$C85:$AU85,"Krause")+COUNTIF('Plan ET'!$E86:$BD86,"Krause"))</f>
        <v>0</v>
      </c>
      <c r="BC82" s="373">
        <f>SUM(COUNTIF('Plan MB'!$C85:$BE85,"Margraf")+COUNTIF('Plan WIW'!$C85:$AU85,"Margraf")+COUNTIF('Plan ET'!$E86:$BD86,"Margraf"))</f>
        <v>0</v>
      </c>
      <c r="BD82" s="373">
        <f>SUM(COUNTIF('Plan MB'!$C85:$BE85,"Tischer")+COUNTIF('Plan WIW'!$C85:$AU85,"Tischer")+COUNTIF('Plan ET'!$E86:$BD86,"Tischer"))</f>
        <v>0</v>
      </c>
      <c r="BE82" s="369"/>
      <c r="BF82" s="373">
        <f>SUM(COUNTIF('Plan MB'!$C85:$BE85,"Bagchi")+COUNTIF('Plan WIW'!$C85:$AU85,"Bagchi")+COUNTIF('Plan ET'!$E86:$BD86,"Bagchi"))</f>
        <v>0</v>
      </c>
      <c r="BG82" s="373">
        <f>SUM(COUNTIF('Plan MB'!$C85:$BE85,"Fr.Gratz")+COUNTIF('Plan WIW'!$C85:$AU85,"Fr.Gratz")+COUNTIF('Plan ET'!$E86:$BD86,"Fr.Gratz"))</f>
        <v>0</v>
      </c>
      <c r="BH82" s="373">
        <f>SUM(COUNTIF('Plan MB'!$C85:$BE85,"Fr.Müller")+COUNTIF('Plan WIW'!$C85:$AU85,"Fr.Müller")+COUNTIF('Plan ET'!$E86:$BD86,"Fr.Müller"))</f>
        <v>0</v>
      </c>
      <c r="BI82" s="325"/>
    </row>
    <row r="83" spans="1:61">
      <c r="A83" s="1316"/>
      <c r="B83" s="1317"/>
      <c r="C83" s="364">
        <f>SUM(COUNTIF('Plan MB'!$C86:$BE86,"Braunschweig")+COUNTIF('Plan WIW'!$C86:$AU86,"Braunschweig")+COUNTIF('Plan ET'!$C87:$AX87,"Braunschweig"))</f>
        <v>0</v>
      </c>
      <c r="D83" s="364">
        <f>SUM(COUNTIF('Plan MB'!$C86:$BE86,"Behn")+COUNTIF('Plan WIW'!$C86:$AU86,"Behn")+COUNTIF('Plan ET'!$C87:$BP87,"Behn"))</f>
        <v>0</v>
      </c>
      <c r="E83" s="364">
        <f>SUM(COUNTIF('Plan MB'!$C86:$BE86,"Roth")+COUNTIF('Plan WIW'!$C86:$AU86,"Roth")+COUNTIF('Plan ET'!$C87:$BP87,"Roth"))</f>
        <v>0</v>
      </c>
      <c r="F83" s="364">
        <f>SUM(COUNTIF('Plan MB'!$C86:$BE86,"Beugel")+COUNTIF('Plan WIW'!$C86:$AU86,"Beugel")+COUNTIF('Plan ET'!$C87:$BP87,"Beugel"))</f>
        <v>0</v>
      </c>
      <c r="G83" s="364">
        <f>SUM(COUNTIF('Plan MB'!$C86:$BE86,"Christ")+COUNTIF('Plan WIW'!$C86:$AU86,"Christ")+COUNTIF('Plan ET'!$C87:$BP87,"Christ"))</f>
        <v>0</v>
      </c>
      <c r="H83" s="364">
        <f>SUM(COUNTIF('Plan MB'!$C86:$BE86,"Kolev")+COUNTIF('Plan WIW'!$C86:$AU86,"Kolev")+COUNTIF('Plan ET'!$C87:$BP87,"Kolev"))</f>
        <v>0</v>
      </c>
      <c r="I83" s="364">
        <f>SUM(COUNTIF('Plan MB'!$C86:$BE86,"C.Behn")+COUNTIF('Plan WIW'!$C86:$AU86,"C.Behn")+COUNTIF('Plan ET'!$C87:$BP87,"C.Behn"))</f>
        <v>0</v>
      </c>
      <c r="J83" s="364">
        <f>SUM(COUNTIF('Plan MB'!$C86:$BE86,"Dorner-Reisel")+COUNTIF('Plan WIW'!$C86:$AU86,"Dorner-Reisel")+COUNTIF('Plan ET'!$C87:$BP87,"Dorner-Reisel"))</f>
        <v>0</v>
      </c>
      <c r="K83" s="364">
        <f>SUM(COUNTIF('Plan MB'!$C86:$BE86,"Pietzsch")+COUNTIF('Plan WIW'!$C86:$AU86,"Pietzsch")+COUNTIF('Plan ET'!$C87:$BP87,"Pietzsch"))</f>
        <v>0</v>
      </c>
      <c r="L83" s="381">
        <f>SUM(COUNTIF('Plan MB'!$C86:$BE86,"Seul")+COUNTIF('Plan WIW'!$C86:$AU86,"Seul")+COUNTIF('Plan ET'!$C87:$BP87,"Seul"))</f>
        <v>0</v>
      </c>
      <c r="M83" s="364">
        <f>SUM(COUNTIF('Plan MB'!$C86:$BE86,"Raßbach")+COUNTIF('Plan WIW'!$C86:$AU86,"Raßbach")+COUNTIF('Plan ET'!$C87:$BP87,"Raßbach"))</f>
        <v>0</v>
      </c>
      <c r="N83" s="364">
        <f>SUM(COUNTIF('Plan MB'!$C86:$BE86,"Vogel")+COUNTIF('Plan WIW'!$C86:$AU86,"Vogel")+COUNTIF('Plan ET'!$C87:$BP87,"Vogel"))</f>
        <v>0</v>
      </c>
      <c r="O83" s="364">
        <f>SUM(COUNTIF('Plan MB'!$C86:$BE86,"Weidner")+COUNTIF('Plan WIW'!$C86:$AU86,"Weidner")+COUNTIF('Plan ET'!$C87:$BP87,"Weidner"))</f>
        <v>0</v>
      </c>
      <c r="P83" s="364">
        <f>SUM(COUNTIF('Plan MB'!$C86:$BE86,"Schreiber")+COUNTIF('Plan WIW'!$C86:$AU86,"Schreiber")+COUNTIF('Plan ET'!$C87:$BP87,"Schreiber"))</f>
        <v>0</v>
      </c>
      <c r="Q83" s="364">
        <f>SUM(COUNTIF('Plan MB'!$C86:$BE86,"SM9")+COUNTIF('Plan WIW'!$C86:$AU86,"SM9")+COUNTIF('Plan ET'!$C87:$BP87,"SM9"))</f>
        <v>0</v>
      </c>
      <c r="R83" s="364">
        <f>SUM(COUNTIF('Plan MB'!$C86:$BE86,"Löser")+COUNTIF('Plan WIW'!$C86:$AU86,"Löser")+COUNTIF('Plan ET'!$C87:$BP87,"Löser"))</f>
        <v>0</v>
      </c>
      <c r="S83" s="364">
        <f>SUM(COUNTIF('Plan MB'!$C86:$BE86,"Römhild")+COUNTIF('Plan WIW'!$C86:$AU86,"Römhild")+COUNTIF('Plan ET'!$C87:$BD87,"Römhild"))</f>
        <v>0</v>
      </c>
      <c r="T83" s="364">
        <f>SUM(COUNTIF('Plan MB'!$C86:$BE86,"Kny")+COUNTIF('Plan WIW'!$C86:$AU86,"Kny")+COUNTIF('Plan ET'!$C87:$BD87,"Kny"))</f>
        <v>0</v>
      </c>
      <c r="U83" s="364">
        <f>SUM(COUNTIF('Plan MB'!$C86:$BE86,"Schrodt")+COUNTIF('Plan WIW'!$C86:$AU86,"Schrodt")+COUNTIF('Plan ET'!$C87:$BD87,"Schrodt"))</f>
        <v>0</v>
      </c>
      <c r="V83" s="364">
        <f>SUM(COUNTIF('Plan MB'!$C86:$BE86,"Albrecht")+COUNTIF('Plan WIW'!$C86:$AU86,"Albrecht")+COUNTIF('Plan ET'!$C87:$BD87,"Albrecht"))</f>
        <v>0</v>
      </c>
      <c r="W83" s="364">
        <f>SUM(COUNTIF('Plan MB'!$C86:$BE86,"Hornaff")+COUNTIF('Plan WIW'!$C86:$AU86,"Hornaff")+COUNTIF('Plan ET'!$C87:$BD87,"Hornaff"))</f>
        <v>0</v>
      </c>
      <c r="X83" s="364">
        <f>SUM(COUNTIF('Plan MB'!$C86:$BE86,"Wahrenberg")+COUNTIF('Plan WIW'!$C86:$AU86,"Wahrenberg")+COUNTIF('Plan ET'!E87:BD87,"Wahrenberg"))</f>
        <v>0</v>
      </c>
      <c r="Y83" s="364">
        <f>SUM(COUNTIF('Plan MB'!$C86:$BE86,"Orf")+COUNTIF('Plan WIW'!$C86:$AU86,"Orf")+COUNTIF('Plan ET'!F87:BE87,"Orf"))</f>
        <v>0</v>
      </c>
      <c r="Z83" s="324"/>
      <c r="AA83" s="364">
        <f>SUM(COUNTIF('Plan MB'!$C86:$BE86,"Bachmann")+COUNTIF('Plan WIW'!$C86:$AU86,"Bachmann")+COUNTIF('Plan ET'!$E87:$BD87,"Bachmann"))</f>
        <v>0</v>
      </c>
      <c r="AB83" s="364">
        <f>SUM(COUNTIF('Plan MB'!$C86:$BE86,"B.-Schmitt")+COUNTIF('Plan WIW'!$C86:$AU86,"B.-Schmitt")+COUNTIF('Plan ET'!$E87:$BD87,"B.-Schmitt"))</f>
        <v>0</v>
      </c>
      <c r="AC83" s="364">
        <f>SUM(COUNTIF('Plan MB'!$C86:$BE86,"Blancke")+COUNTIF('Plan WIW'!$C86:$AU86,"Blancke")+COUNTIF('Plan ET'!$E87:$BD87,"Blancke"))</f>
        <v>0</v>
      </c>
      <c r="AD83" s="364">
        <f>SUM(COUNTIF('Plan MB'!$C86:$BE86,"Dechant")+COUNTIF('Plan WIW'!$C86:$AU86,"Dechant")+COUNTIF('Plan ET'!$E87:BD87,"Dechant"))</f>
        <v>0</v>
      </c>
      <c r="AE83" s="364">
        <f>SUM(COUNTIF('Plan MB'!$C86:$BE86,"Fischer")+COUNTIF('Plan WIW'!$C86:$AU86,"Fischer")+COUNTIF('Plan ET'!$E87:$BD87,"Fischer"))</f>
        <v>0</v>
      </c>
      <c r="AF83" s="364">
        <f>SUM(COUNTIF('Plan MB'!$C86:$BE86,"Gratz")+COUNTIF('Plan WIW'!$C86:$AU86,"Gratz")+COUNTIF('Plan ET'!$E87:$BD87,"Gratz"))</f>
        <v>0</v>
      </c>
      <c r="AG83" s="364">
        <f>SUM(COUNTIF('Plan MB'!$C86:$BE86,"Grünler")+COUNTIF('Plan WIW'!$C86:$AU86,"Grünler")+COUNTIF('Plan ET'!$E87:$BD87,"Grünler"))</f>
        <v>0</v>
      </c>
      <c r="AH83" s="364">
        <f>SUM(COUNTIF('Plan MB'!$C86:$BE86,"Heinemann")+COUNTIF('Plan WIW'!$C86:$AU86,"Heinemann")+COUNTIF('Plan ET'!$E87:$BD87,"Heinemann"))</f>
        <v>0</v>
      </c>
      <c r="AI83" s="364">
        <f>SUM(COUNTIF('Plan MB'!$C86:$BE86,"Kamprath")+COUNTIF('Plan WIW'!$C86:$AU86,"Kamprath")+COUNTIF('Plan ET'!$E87:$BD87,"Kamprath"))</f>
        <v>0</v>
      </c>
      <c r="AJ83" s="364">
        <f>SUM(COUNTIF('Plan MB'!$C86:$BE86,"Kelber")+COUNTIF('Plan WIW'!$C86:$AU86,"Kelber")+COUNTIF('Plan ET'!$E87:$BD87,"Kelber"))</f>
        <v>0</v>
      </c>
      <c r="AK83" s="364">
        <f>SUM(COUNTIF('Plan MB'!$C86:$BE86,"Michelfeit")+COUNTIF('Plan WIW'!$C86:$AU86,"Michelfeit")+COUNTIF('Plan ET'!$E87:$BD87,"Michelfeit"))</f>
        <v>0</v>
      </c>
      <c r="AL83" s="364">
        <f>SUM(COUNTIF('Plan MB'!$C86:$BE86,"Müller")+COUNTIF('Plan WIW'!$C86:$AU86,"Müller")+COUNTIF('Plan ET'!$E87:$BD87,"Müller"))</f>
        <v>0</v>
      </c>
      <c r="AM83" s="364">
        <f>SUM(COUNTIF('Plan MB'!$C86:$BE86,"Roppel")+COUNTIF('Plan WIW'!$C86:$AU86,"Roppel")+COUNTIF('Plan ET'!$E87:$BD87,"Roppel"))</f>
        <v>0</v>
      </c>
      <c r="AN83" s="364">
        <f>SUM(COUNTIF('Plan MB'!$C86:$BE86,"Rozek")+COUNTIF('Plan WIW'!$C86:$AU86,"Rozek")+COUNTIF('Plan ET'!$E87:$BD87,"Rozek"))</f>
        <v>0</v>
      </c>
      <c r="AO83" s="364">
        <f>SUM(COUNTIF('Plan MB'!$C86:$BE86,"Schäfer")+COUNTIF('Plan WIW'!$C86:$AU86,"Schäfer")+COUNTIF('Plan ET'!$E87:$BD87,"Schäfer"))</f>
        <v>0</v>
      </c>
      <c r="AP83" s="364">
        <f>SUM(COUNTIF('Plan MB'!$C86:$BE86,"Schulz")+COUNTIF('Plan WIW'!$C86:$AU86,"Schulz")+COUNTIF('Plan ET'!$E87:$BD87,"Schulz"))</f>
        <v>0</v>
      </c>
      <c r="AQ83" s="364">
        <f>SUM(COUNTIF('Plan MB'!$C86:$BE86,"Svoboda")+COUNTIF('Plan WIW'!$C86:$AU86,"Svoboda")+COUNTIF('Plan ET'!$E87:$BD87,"Svoboda"))</f>
        <v>0</v>
      </c>
      <c r="AR83" s="364"/>
      <c r="AS83" s="364">
        <f>SUM(COUNTIF('Plan MB'!$C86:$BE86,"Kretzer")+COUNTIF('Plan WIW'!$C86:$AU86,"Kretzer")+COUNTIF('Plan ET'!$E87:$BD87,"Kretzer"))</f>
        <v>0</v>
      </c>
      <c r="AT83" s="364">
        <f>SUM(COUNTIF('Plan MB'!$C86:$BE86,"Mensch-Schäfer")+COUNTIF('Plan WIW'!$C86:$AU86,"Mensch-Schäfer")+COUNTIF('Plan ET'!$E87:$BD87,"Mensch-Schäfer"))</f>
        <v>0</v>
      </c>
      <c r="AU83" s="364">
        <f>SUM(COUNTIF('Plan MB'!$C86:$BE86,"Schmidt")+COUNTIF('Plan WIW'!$C86:$AU86,"Schmidt")+COUNTIF('Plan ET'!$E87:$BD87,"Schmidt"))</f>
        <v>0</v>
      </c>
      <c r="AV83" s="372"/>
      <c r="AW83" s="372"/>
      <c r="AX83" s="372"/>
      <c r="AY83" s="373"/>
      <c r="AZ83" s="373">
        <f>SUM(COUNTIF('Plan MB'!$C86:$BE86,"Brenn")+COUNTIF('Plan WIW'!$C86:$AU86,"Brenn")+COUNTIF('Plan ET'!$E87:$BD87,"Brenn"))</f>
        <v>0</v>
      </c>
      <c r="BA83" s="373">
        <f>SUM(COUNTIF('Plan MB'!$C86:$BE86,"Jakobi")+COUNTIF('Plan WIW'!$C86:$AU86,"Jakobi")+COUNTIF('Plan ET'!$E87:$BD87,"Jakobi"))</f>
        <v>0</v>
      </c>
      <c r="BB83" s="373">
        <f>SUM(COUNTIF('Plan MB'!$C86:$BE86,"Krause")+COUNTIF('Plan WIW'!$C86:$AU86,"Krause")+COUNTIF('Plan ET'!$E87:$BD87,"Krause"))</f>
        <v>0</v>
      </c>
      <c r="BC83" s="373">
        <f>SUM(COUNTIF('Plan MB'!$C86:$BE86,"Margraf")+COUNTIF('Plan WIW'!$C86:$AU86,"Margraf")+COUNTIF('Plan ET'!$E87:$BD87,"Margraf"))</f>
        <v>0</v>
      </c>
      <c r="BD83" s="373">
        <f>SUM(COUNTIF('Plan MB'!$C86:$BE86,"Tischer")+COUNTIF('Plan WIW'!$C86:$AU86,"Tischer")+COUNTIF('Plan ET'!$E87:$BD87,"Tischer"))</f>
        <v>0</v>
      </c>
      <c r="BE83" s="369"/>
      <c r="BF83" s="373">
        <f>SUM(COUNTIF('Plan MB'!$C86:$BE86,"Bagchi")+COUNTIF('Plan WIW'!$C86:$AU86,"Bagchi")+COUNTIF('Plan ET'!$E87:$BD87,"Bagchi"))</f>
        <v>0</v>
      </c>
      <c r="BG83" s="373">
        <f>SUM(COUNTIF('Plan MB'!$C86:$BE86,"Fr.Gratz")+COUNTIF('Plan WIW'!$C86:$AU86,"Fr.Gratz")+COUNTIF('Plan ET'!$E87:$BD87,"Fr.Gratz"))</f>
        <v>0</v>
      </c>
      <c r="BH83" s="373">
        <f>SUM(COUNTIF('Plan MB'!$C86:$BE86,"Fr.Müller")+COUNTIF('Plan WIW'!$C86:$AU86,"Fr.Müller")+COUNTIF('Plan ET'!$E87:$BD87,"Fr.Müller"))</f>
        <v>0</v>
      </c>
      <c r="BI83" s="325"/>
    </row>
    <row r="84" spans="1:61" ht="14">
      <c r="A84" s="374"/>
      <c r="B84" s="375"/>
      <c r="C84" s="324">
        <f>SUM(COUNTIF('Plan MB'!$C87:$BE87,"Braunschweig")+COUNTIF('Plan WIW'!$C87:$AU87,"Braunschweig")+COUNTIF('Plan ET'!$C88:$AX88,"Braunschweig"))</f>
        <v>0</v>
      </c>
      <c r="D84" s="324">
        <f>SUM(COUNTIF('Plan MB'!$C87:$BE87,"Behn")+COUNTIF('Plan WIW'!$C87:$AU87,"Behn")+COUNTIF('Plan ET'!$C88:$BP88,"Behn"))</f>
        <v>0</v>
      </c>
      <c r="E84" s="324">
        <f>SUM(COUNTIF('Plan MB'!$C87:$BE87,"Roth")+COUNTIF('Plan WIW'!$C87:$AU87,"Roth")+COUNTIF('Plan ET'!$C88:$BP88,"Roth"))</f>
        <v>0</v>
      </c>
      <c r="F84" s="324">
        <f>SUM(COUNTIF('Plan MB'!$C87:$BE87,"Beugel")+COUNTIF('Plan WIW'!$C87:$AU87,"Beugel")+COUNTIF('Plan ET'!$C88:$BP88,"Beugel"))</f>
        <v>0</v>
      </c>
      <c r="G84" s="324">
        <f>SUM(COUNTIF('Plan MB'!$C87:$BE87,"Christ")+COUNTIF('Plan WIW'!$C87:$AU87,"Christ")+COUNTIF('Plan ET'!$C88:$BP88,"Christ"))</f>
        <v>0</v>
      </c>
      <c r="H84" s="324">
        <f>SUM(COUNTIF('Plan MB'!$C87:$BE87,"Kolev")+COUNTIF('Plan WIW'!$C87:$AU87,"Kolev")+COUNTIF('Plan ET'!$C88:$BP88,"Kolev"))</f>
        <v>0</v>
      </c>
      <c r="I84" s="324">
        <f>SUM(COUNTIF('Plan MB'!$C87:$BE87,"C.Behn")+COUNTIF('Plan WIW'!$C87:$AU87,"C.Behn")+COUNTIF('Plan ET'!$C88:$BP88,"C.Behn"))</f>
        <v>0</v>
      </c>
      <c r="J84" s="324">
        <f>SUM(COUNTIF('Plan MB'!$C87:$BE87,"Dorner-Reisel")+COUNTIF('Plan WIW'!$C87:$AU87,"Dorner-Reisel")+COUNTIF('Plan ET'!$C88:$BP88,"Dorner-Reisel"))</f>
        <v>0</v>
      </c>
      <c r="K84" s="324">
        <f>SUM(COUNTIF('Plan MB'!$C87:$BE87,"Pietzsch")+COUNTIF('Plan WIW'!$C87:$AU87,"Pietzsch")+COUNTIF('Plan ET'!$C88:$BP88,"Pietzsch"))</f>
        <v>0</v>
      </c>
      <c r="L84" s="324">
        <f>SUM(COUNTIF('Plan MB'!$C87:$BE87,"Seul")+COUNTIF('Plan WIW'!$C87:$AU87,"Seul")+COUNTIF('Plan ET'!$C88:$BP88,"Seul"))</f>
        <v>0</v>
      </c>
      <c r="M84" s="324">
        <f>SUM(COUNTIF('Plan MB'!$C87:$BE87,"Raßbach")+COUNTIF('Plan WIW'!$C87:$AU87,"Raßbach")+COUNTIF('Plan ET'!$C88:$BP88,"Raßbach"))</f>
        <v>0</v>
      </c>
      <c r="N84" s="324">
        <f>SUM(COUNTIF('Plan MB'!$C87:$BE87,"Vogel")+COUNTIF('Plan WIW'!$C87:$AU87,"Vogel")+COUNTIF('Plan ET'!$C88:$BP88,"Vogel"))</f>
        <v>0</v>
      </c>
      <c r="O84" s="324">
        <f>SUM(COUNTIF('Plan MB'!$C87:$BE87,"Weidner")+COUNTIF('Plan WIW'!$C87:$AU87,"Weidner")+COUNTIF('Plan ET'!$C88:$BP88,"Weidner"))</f>
        <v>0</v>
      </c>
      <c r="P84" s="324">
        <f>SUM(COUNTIF('Plan MB'!$C87:$BE87,"Schreiber")+COUNTIF('Plan WIW'!$C87:$AU87,"Schreiber")+COUNTIF('Plan ET'!$C88:$BP88,"Schreiber"))</f>
        <v>0</v>
      </c>
      <c r="Q84" s="324">
        <f>SUM(COUNTIF('Plan MB'!$C87:$BE87,"SM9")+COUNTIF('Plan WIW'!$C87:$AU87,"SM9")+COUNTIF('Plan ET'!$C88:$BP88,"SM9"))</f>
        <v>0</v>
      </c>
      <c r="R84" s="324">
        <f>SUM(COUNTIF('Plan MB'!$C87:$BE87,"Löser")+COUNTIF('Plan WIW'!$C87:$AU87,"Löser")+COUNTIF('Plan ET'!$C88:$BP88,"Löser"))</f>
        <v>0</v>
      </c>
      <c r="S84" s="324">
        <f>SUM(COUNTIF('Plan MB'!$C87:$BE87,"Römhild")+COUNTIF('Plan WIW'!$C87:$AU87,"Römhild")+COUNTIF('Plan ET'!$C88:$BD88,"Römhild"))</f>
        <v>0</v>
      </c>
      <c r="T84" s="324">
        <f>SUM(COUNTIF('Plan MB'!$C87:$BE87,"Kny")+COUNTIF('Plan WIW'!$C87:$AU87,"Kny")+COUNTIF('Plan ET'!$C88:$BD88,"Kny"))</f>
        <v>0</v>
      </c>
      <c r="U84" s="324">
        <f>SUM(COUNTIF('Plan MB'!$C87:$BE87,"Schrodt")+COUNTIF('Plan WIW'!$C87:$AU87,"Schrodt")+COUNTIF('Plan ET'!$C88:$BD88,"Schrodt"))</f>
        <v>0</v>
      </c>
      <c r="V84" s="324">
        <f>SUM(COUNTIF('Plan MB'!$C87:$BE87,"Albrecht")+COUNTIF('Plan WIW'!$C87:$AU87,"Albrecht")+COUNTIF('Plan ET'!$C88:$BD88,"Albrecht"))</f>
        <v>0</v>
      </c>
      <c r="W84" s="324">
        <f>SUM(COUNTIF('Plan MB'!$C87:$BE87,"Hornaff")+COUNTIF('Plan WIW'!$C87:$AU87,"Hornaff")+COUNTIF('Plan ET'!$C88:$BD88,"Hornaff"))</f>
        <v>0</v>
      </c>
      <c r="X84" s="324">
        <f>SUM(COUNTIF('Plan MB'!$C87:$BE87,"Wahrenberg")+COUNTIF('Plan WIW'!$C87:$AU87,"Wahrenberg")+COUNTIF('Plan ET'!E88:BD88,"Wahrenberg"))</f>
        <v>0</v>
      </c>
      <c r="Y84" s="324">
        <f>SUM(COUNTIF('Plan MB'!$C87:$BE87,"Orf")+COUNTIF('Plan WIW'!$C87:$AU87,"Orf")+COUNTIF('Plan ET'!F88:BE88,"Orf"))</f>
        <v>0</v>
      </c>
      <c r="Z84" s="324"/>
      <c r="AA84" s="324">
        <f>SUM(COUNTIF('Plan MB'!$C87:$BE87,"Bachmann")+COUNTIF('Plan WIW'!$C87:$AU87,"Bachmann")+COUNTIF('Plan ET'!$E88:$BD88,"Bachmann"))</f>
        <v>0</v>
      </c>
      <c r="AB84" s="324">
        <f>SUM(COUNTIF('Plan MB'!$C87:$BE87,"B.-Schmitt")+COUNTIF('Plan WIW'!$C87:$AU87,"B.-Schmitt")+COUNTIF('Plan ET'!$E88:$BD88,"B.-Schmitt"))</f>
        <v>0</v>
      </c>
      <c r="AC84" s="324">
        <f>SUM(COUNTIF('Plan MB'!$C87:$BE87,"Blancke")+COUNTIF('Plan WIW'!$C87:$AU87,"Blancke")+COUNTIF('Plan ET'!$E88:$BD88,"Blancke"))</f>
        <v>0</v>
      </c>
      <c r="AD84" s="324">
        <f>SUM(COUNTIF('Plan MB'!$C87:$BE87,"Dechant")+COUNTIF('Plan WIW'!$C87:$AU87,"Dechant")+COUNTIF('Plan ET'!$E88:BD88,"Dechant"))</f>
        <v>0</v>
      </c>
      <c r="AE84" s="324">
        <f>SUM(COUNTIF('Plan MB'!$C87:$BE87,"Fischer")+COUNTIF('Plan WIW'!$C87:$AU87,"Fischer")+COUNTIF('Plan ET'!$E88:$BD88,"Fischer"))</f>
        <v>0</v>
      </c>
      <c r="AF84" s="324">
        <f>SUM(COUNTIF('Plan MB'!$C87:$BE87,"Gratz")+COUNTIF('Plan WIW'!$C87:$AU87,"Gratz")+COUNTIF('Plan ET'!$E88:$BD88,"Gratz"))</f>
        <v>0</v>
      </c>
      <c r="AG84" s="324">
        <f>SUM(COUNTIF('Plan MB'!$C87:$BE87,"Grünler")+COUNTIF('Plan WIW'!$C87:$AU87,"Grünler")+COUNTIF('Plan ET'!$E88:$BD88,"Grünler"))</f>
        <v>0</v>
      </c>
      <c r="AH84" s="324">
        <f>SUM(COUNTIF('Plan MB'!$C87:$BE87,"Heinemann")+COUNTIF('Plan WIW'!$C87:$AU87,"Heinemann")+COUNTIF('Plan ET'!$E88:$BD88,"Heinemann"))</f>
        <v>0</v>
      </c>
      <c r="AI84" s="324">
        <f>SUM(COUNTIF('Plan MB'!$C87:$BE87,"Kamprath")+COUNTIF('Plan WIW'!$C87:$AU87,"Kamprath")+COUNTIF('Plan ET'!$E88:$BD88,"Kamprath"))</f>
        <v>0</v>
      </c>
      <c r="AJ84" s="324">
        <f>SUM(COUNTIF('Plan MB'!$C87:$BE87,"Kelber")+COUNTIF('Plan WIW'!$C87:$AU87,"Kelber")+COUNTIF('Plan ET'!$E88:$BD88,"Kelber"))</f>
        <v>0</v>
      </c>
      <c r="AK84" s="324">
        <f>SUM(COUNTIF('Plan MB'!$C87:$BE87,"Michelfeit")+COUNTIF('Plan WIW'!$C87:$AU87,"Michelfeit")+COUNTIF('Plan ET'!$E88:$BD88,"Michelfeit"))</f>
        <v>0</v>
      </c>
      <c r="AL84" s="324">
        <f>SUM(COUNTIF('Plan MB'!$C87:$BE87,"Müller")+COUNTIF('Plan WIW'!$C87:$AU87,"Müller")+COUNTIF('Plan ET'!$E88:$BD88,"Müller"))</f>
        <v>0</v>
      </c>
      <c r="AM84" s="324">
        <f>SUM(COUNTIF('Plan MB'!$C87:$BE87,"Roppel")+COUNTIF('Plan WIW'!$C87:$AU87,"Roppel")+COUNTIF('Plan ET'!$E88:$BD88,"Roppel"))</f>
        <v>0</v>
      </c>
      <c r="AN84" s="324">
        <f>SUM(COUNTIF('Plan MB'!$C87:$BE87,"Rozek")+COUNTIF('Plan WIW'!$C87:$AU87,"Rozek")+COUNTIF('Plan ET'!$E88:$BD88,"Rozek"))</f>
        <v>0</v>
      </c>
      <c r="AO84" s="324">
        <f>SUM(COUNTIF('Plan MB'!$C87:$BE87,"Schäfer")+COUNTIF('Plan WIW'!$C87:$AU87,"Schäfer")+COUNTIF('Plan ET'!$E88:$BD88,"Schäfer"))</f>
        <v>0</v>
      </c>
      <c r="AP84" s="324">
        <f>SUM(COUNTIF('Plan MB'!$C87:$BE87,"Schulz")+COUNTIF('Plan WIW'!$C87:$AU87,"Schulz")+COUNTIF('Plan ET'!$E88:$BD88,"Schulz"))</f>
        <v>0</v>
      </c>
      <c r="AQ84" s="324">
        <f>SUM(COUNTIF('Plan MB'!$C87:$BE87,"Svoboda")+COUNTIF('Plan WIW'!$C87:$AU87,"Svoboda")+COUNTIF('Plan ET'!$E88:$BD88,"Svoboda"))</f>
        <v>0</v>
      </c>
      <c r="AR84" s="324"/>
      <c r="AS84" s="324">
        <f>SUM(COUNTIF('Plan MB'!$C87:$BE87,"Kretzer")+COUNTIF('Plan WIW'!$C87:$AU87,"Kretzer")+COUNTIF('Plan ET'!$E88:$BD88,"Kretzer"))</f>
        <v>0</v>
      </c>
      <c r="AT84" s="324">
        <f>SUM(COUNTIF('Plan MB'!$C87:$BE87,"Mensch-Schäfer")+COUNTIF('Plan WIW'!$C87:$AU87,"Mensch-Schäfer")+COUNTIF('Plan ET'!$E88:$BD88,"Mensch-Schäfer"))</f>
        <v>0</v>
      </c>
      <c r="AU84" s="324">
        <f>SUM(COUNTIF('Plan MB'!$C87:$BE87,"Schmidt")+COUNTIF('Plan WIW'!$C87:$AU87,"Schmidt")+COUNTIF('Plan ET'!$E88:$BD88,"Schmidt"))</f>
        <v>0</v>
      </c>
      <c r="AV84" s="368"/>
      <c r="AW84" s="368"/>
      <c r="AX84" s="368"/>
      <c r="AY84" s="369"/>
      <c r="AZ84" s="369">
        <f>SUM(COUNTIF('Plan MB'!$C87:$BE87,"Brenn")+COUNTIF('Plan WIW'!$C87:$AU87,"Brenn")+COUNTIF('Plan ET'!$E88:$BD88,"Brenn"))</f>
        <v>0</v>
      </c>
      <c r="BA84" s="369">
        <f>SUM(COUNTIF('Plan MB'!$C87:$BE87,"Jakobi")+COUNTIF('Plan WIW'!$C87:$AU87,"Jakobi")+COUNTIF('Plan ET'!$E88:$BD88,"Jakobi"))</f>
        <v>0</v>
      </c>
      <c r="BB84" s="369">
        <f>SUM(COUNTIF('Plan MB'!$C87:$BE87,"Krause")+COUNTIF('Plan WIW'!$C87:$AU87,"Krause")+COUNTIF('Plan ET'!$E88:$BD88,"Krause"))</f>
        <v>0</v>
      </c>
      <c r="BC84" s="369">
        <f>SUM(COUNTIF('Plan MB'!$C87:$BE87,"Margraf")+COUNTIF('Plan WIW'!$C87:$AU87,"Margraf")+COUNTIF('Plan ET'!$E88:$BD88,"Margraf"))</f>
        <v>0</v>
      </c>
      <c r="BD84" s="369">
        <f>SUM(COUNTIF('Plan MB'!$C87:$BE87,"Tischer")+COUNTIF('Plan WIW'!$C87:$AU87,"Tischer")+COUNTIF('Plan ET'!$E88:$BD88,"Tischer"))</f>
        <v>0</v>
      </c>
      <c r="BE84" s="369"/>
      <c r="BF84" s="369">
        <f>SUM(COUNTIF('Plan MB'!$C87:$BE87,"Bagchi")+COUNTIF('Plan WIW'!$C87:$AU87,"Bagchi")+COUNTIF('Plan ET'!$E88:$BD88,"Bagchi"))</f>
        <v>0</v>
      </c>
      <c r="BG84" s="369">
        <f>SUM(COUNTIF('Plan MB'!$C87:$BE87,"Fr.Gratz")+COUNTIF('Plan WIW'!$C87:$AU87,"Fr.Gratz")+COUNTIF('Plan ET'!$E88:$BD88,"Fr.Gratz"))</f>
        <v>0</v>
      </c>
      <c r="BH84" s="369">
        <f>SUM(COUNTIF('Plan MB'!$C87:$BE87,"Fr.Müller")+COUNTIF('Plan WIW'!$C87:$AU87,"Fr.Müller")+COUNTIF('Plan ET'!$E88:$BD88,"Fr.Müller"))</f>
        <v>0</v>
      </c>
      <c r="BI84" s="325"/>
    </row>
    <row r="85" spans="1:61">
      <c r="A85" s="1316" t="s">
        <v>52</v>
      </c>
      <c r="B85" s="1317" t="s">
        <v>54</v>
      </c>
      <c r="C85" s="381">
        <f>SUM(COUNTIF('Plan MB'!$C88:$BE88,"Braunschweig")+COUNTIF('Plan WIW'!$C88:$AU88,"Braunschweig")+COUNTIF('Plan ET'!$C89:$AX89,"Braunschweig"))</f>
        <v>0</v>
      </c>
      <c r="D85" s="364">
        <f>SUM(COUNTIF('Plan MB'!$C88:$BE88,"Behn")+COUNTIF('Plan WIW'!$C88:$AU88,"Behn")+COUNTIF('Plan ET'!$C89:$BP89,"Behn"))</f>
        <v>0</v>
      </c>
      <c r="E85" s="364">
        <f>SUM(COUNTIF('Plan MB'!$C88:$BE88,"Roth")+COUNTIF('Plan WIW'!$C88:$AU88,"Roth")+COUNTIF('Plan ET'!$C89:$BP89,"Roth"))</f>
        <v>0</v>
      </c>
      <c r="F85" s="364">
        <f>SUM(COUNTIF('Plan MB'!$C88:$BE88,"Beugel")+COUNTIF('Plan WIW'!$C88:$AU88,"Beugel")+COUNTIF('Plan ET'!$C89:$BP89,"Beugel"))</f>
        <v>1</v>
      </c>
      <c r="G85" s="364">
        <f>SUM(COUNTIF('Plan MB'!$C88:$BE88,"Christ")+COUNTIF('Plan WIW'!$C88:$AU88,"Christ")+COUNTIF('Plan ET'!$C89:$BP89,"Christ"))</f>
        <v>0</v>
      </c>
      <c r="H85" s="364">
        <f>SUM(COUNTIF('Plan MB'!$C88:$BE88,"Kolev")+COUNTIF('Plan WIW'!$C88:$AU88,"Kolev")+COUNTIF('Plan ET'!$C89:$BP89,"Kolev"))</f>
        <v>0</v>
      </c>
      <c r="I85" s="364">
        <f>SUM(COUNTIF('Plan MB'!$C88:$BE88,"C.Behn")+COUNTIF('Plan WIW'!$C88:$AU88,"C.Behn")+COUNTIF('Plan ET'!$C89:$BP89,"C.Behn"))</f>
        <v>0</v>
      </c>
      <c r="J85" s="364">
        <f>SUM(COUNTIF('Plan MB'!$C88:$BE88,"Dorner-Reisel")+COUNTIF('Plan WIW'!$C88:$AU88,"Dorner-Reisel")+COUNTIF('Plan ET'!$C89:$BP89,"Dorner-Reisel"))</f>
        <v>0</v>
      </c>
      <c r="K85" s="364">
        <f>SUM(COUNTIF('Plan MB'!$C88:$BE88,"Pietzsch")+COUNTIF('Plan WIW'!$C88:$AU88,"Pietzsch")+COUNTIF('Plan ET'!$C89:$BP89,"Pietzsch"))</f>
        <v>1</v>
      </c>
      <c r="L85" s="381">
        <f>SUM(COUNTIF('Plan MB'!$C88:$BE88,"Seul")+COUNTIF('Plan WIW'!$C88:$AU88,"Seul")+COUNTIF('Plan ET'!$C89:$BP89,"Seul"))</f>
        <v>0</v>
      </c>
      <c r="M85" s="364">
        <f>SUM(COUNTIF('Plan MB'!$C88:$BE88,"Raßbach")+COUNTIF('Plan WIW'!$C88:$AU88,"Raßbach")+COUNTIF('Plan ET'!$C89:$BP89,"Raßbach"))</f>
        <v>1</v>
      </c>
      <c r="N85" s="380">
        <f>SUM(COUNTIF('Plan MB'!$C88:$BE88,"Vogel")+COUNTIF('Plan WIW'!$C88:$AU88,"Vogel")+COUNTIF('Plan ET'!$C89:$BP89,"Vogel"))</f>
        <v>1</v>
      </c>
      <c r="O85" s="364">
        <f>SUM(COUNTIF('Plan MB'!$C88:$BE88,"Weidner")+COUNTIF('Plan WIW'!$C88:$AU88,"Weidner")+COUNTIF('Plan ET'!$C89:$BP89,"Weidner"))</f>
        <v>1</v>
      </c>
      <c r="P85" s="364">
        <f>SUM(COUNTIF('Plan MB'!$C88:$BE88,"Schreiber")+COUNTIF('Plan WIW'!$C88:$AU88,"Schreiber")+COUNTIF('Plan ET'!$C89:$BP89,"Schreiber"))</f>
        <v>0</v>
      </c>
      <c r="Q85" s="364">
        <f>SUM(COUNTIF('Plan MB'!$C88:$BE88,"SM9")+COUNTIF('Plan WIW'!$C88:$AU88,"SM9")+COUNTIF('Plan ET'!$C89:$BP89,"SM9"))</f>
        <v>0</v>
      </c>
      <c r="R85" s="364">
        <f>SUM(COUNTIF('Plan MB'!$C88:$BE88,"Löser")+COUNTIF('Plan WIW'!$C88:$AU88,"Löser")+COUNTIF('Plan ET'!$C89:$BP89,"Löser"))</f>
        <v>2</v>
      </c>
      <c r="S85" s="381">
        <f>SUM(COUNTIF('Plan MB'!$C88:$BE88,"Römhild")+COUNTIF('Plan WIW'!$C88:$AU88,"Römhild")+COUNTIF('Plan ET'!$C89:$BD89,"Römhild"))</f>
        <v>0</v>
      </c>
      <c r="T85" s="381">
        <f>SUM(COUNTIF('Plan MB'!$C88:$BE88,"Kny")+COUNTIF('Plan WIW'!$C88:$AU88,"Kny")+COUNTIF('Plan ET'!$C89:$BD89,"Kny"))</f>
        <v>0</v>
      </c>
      <c r="U85" s="364">
        <f>SUM(COUNTIF('Plan MB'!$C88:$BE88,"Schrodt")+COUNTIF('Plan WIW'!$C88:$AU88,"Schrodt")+COUNTIF('Plan ET'!$C89:$BD89,"Schrodt"))</f>
        <v>0</v>
      </c>
      <c r="V85" s="364">
        <f>SUM(COUNTIF('Plan MB'!$C88:$BE88,"Albrecht")+COUNTIF('Plan WIW'!$C88:$AU88,"Albrecht")+COUNTIF('Plan ET'!$C89:$BD89,"Albrecht"))</f>
        <v>1</v>
      </c>
      <c r="W85" s="364">
        <f>SUM(COUNTIF('Plan MB'!$C88:$BE88,"Hornaff")+COUNTIF('Plan WIW'!$C88:$AU88,"Hornaff")+COUNTIF('Plan ET'!$C89:$BD89,"Hornaff"))</f>
        <v>0</v>
      </c>
      <c r="X85" s="364">
        <f>SUM(COUNTIF('Plan MB'!$C88:$BE88,"Wahrenberg")+COUNTIF('Plan WIW'!$C88:$AU88,"Wahrenberg")+COUNTIF('Plan ET'!E89:BD89,"Wahrenberg"))</f>
        <v>1</v>
      </c>
      <c r="Y85" s="364">
        <f>SUM(COUNTIF('Plan MB'!$C88:$BE88,"Orf")+COUNTIF('Plan WIW'!$C88:$AU88,"Orf")+COUNTIF('Plan ET'!F89:BE89,"Orf"))</f>
        <v>0</v>
      </c>
      <c r="Z85" s="324"/>
      <c r="AA85" s="364">
        <f>SUM(COUNTIF('Plan MB'!$C88:$BE88,"Bachmann")+COUNTIF('Plan WIW'!$C88:$AU88,"Bachmann")+COUNTIF('Plan ET'!$E89:$BD89,"Bachmann"))</f>
        <v>1</v>
      </c>
      <c r="AB85" s="364">
        <f>SUM(COUNTIF('Plan MB'!$C88:$BE88,"B.-Schmitt")+COUNTIF('Plan WIW'!$C88:$AU88,"B.-Schmitt")+COUNTIF('Plan ET'!$E89:$BD89,"B.-Schmitt"))</f>
        <v>0</v>
      </c>
      <c r="AC85" s="364">
        <f>SUM(COUNTIF('Plan MB'!$C88:$BE88,"Blancke")+COUNTIF('Plan WIW'!$C88:$AU88,"Blancke")+COUNTIF('Plan ET'!$E89:$BD89,"Blancke"))</f>
        <v>0</v>
      </c>
      <c r="AD85" s="364">
        <f>SUM(COUNTIF('Plan MB'!$C88:$BE88,"Dechant")+COUNTIF('Plan WIW'!$C88:$AU88,"Dechant")+COUNTIF('Plan ET'!$E89:BD89,"Dechant"))</f>
        <v>1</v>
      </c>
      <c r="AE85" s="364">
        <f>SUM(COUNTIF('Plan MB'!$C88:$BE88,"Fischer")+COUNTIF('Plan WIW'!$C88:$AU88,"Fischer")+COUNTIF('Plan ET'!$E89:$BD89,"Fischer"))</f>
        <v>1</v>
      </c>
      <c r="AF85" s="364">
        <f>SUM(COUNTIF('Plan MB'!$C88:$BE88,"Gratz")+COUNTIF('Plan WIW'!$C88:$AU88,"Gratz")+COUNTIF('Plan ET'!$E89:$BD89,"Gratz"))</f>
        <v>0</v>
      </c>
      <c r="AG85" s="364">
        <f>SUM(COUNTIF('Plan MB'!$C88:$BE88,"Grünler")+COUNTIF('Plan WIW'!$C88:$AU88,"Grünler")+COUNTIF('Plan ET'!$E89:$BD89,"Grünler"))</f>
        <v>0</v>
      </c>
      <c r="AH85" s="364">
        <f>SUM(COUNTIF('Plan MB'!$C88:$BE88,"Heinemann")+COUNTIF('Plan WIW'!$C88:$AU88,"Heinemann")+COUNTIF('Plan ET'!$E89:$BD89,"Heinemann"))</f>
        <v>0</v>
      </c>
      <c r="AI85" s="364">
        <f>SUM(COUNTIF('Plan MB'!$C88:$BE88,"Kamprath")+COUNTIF('Plan WIW'!$C88:$AU88,"Kamprath")+COUNTIF('Plan ET'!$E89:$BD89,"Kamprath"))</f>
        <v>0</v>
      </c>
      <c r="AJ85" s="364">
        <f>SUM(COUNTIF('Plan MB'!$C88:$BE88,"Kelber")+COUNTIF('Plan WIW'!$C88:$AU88,"Kelber")+COUNTIF('Plan ET'!$E89:$BD89,"Kelber"))</f>
        <v>0</v>
      </c>
      <c r="AK85" s="364">
        <f>SUM(COUNTIF('Plan MB'!$C88:$BE88,"Michelfeit")+COUNTIF('Plan WIW'!$C88:$AU88,"Michelfeit")+COUNTIF('Plan ET'!$E89:$BD89,"Michelfeit"))</f>
        <v>0</v>
      </c>
      <c r="AL85" s="364">
        <f>SUM(COUNTIF('Plan MB'!$C88:$BE88,"Müller")+COUNTIF('Plan WIW'!$C88:$AU88,"Müller")+COUNTIF('Plan ET'!$E89:$BD89,"Müller"))</f>
        <v>1</v>
      </c>
      <c r="AM85" s="364">
        <f>SUM(COUNTIF('Plan MB'!$C88:$BE88,"Roppel")+COUNTIF('Plan WIW'!$C88:$AU88,"Roppel")+COUNTIF('Plan ET'!$E89:$BD89,"Roppel"))</f>
        <v>0</v>
      </c>
      <c r="AN85" s="364">
        <f>SUM(COUNTIF('Plan MB'!$C88:$BE88,"Rozek")+COUNTIF('Plan WIW'!$C88:$AU88,"Rozek")+COUNTIF('Plan ET'!$E89:$BD89,"Rozek"))</f>
        <v>0</v>
      </c>
      <c r="AO85" s="364">
        <f>SUM(COUNTIF('Plan MB'!$C88:$BE88,"Schäfer")+COUNTIF('Plan WIW'!$C88:$AU88,"Schäfer")+COUNTIF('Plan ET'!$E89:$BD89,"Schäfer"))</f>
        <v>0</v>
      </c>
      <c r="AP85" s="364">
        <f>SUM(COUNTIF('Plan MB'!$C88:$BE88,"Schulz")+COUNTIF('Plan WIW'!$C88:$AU88,"Schulz")+COUNTIF('Plan ET'!$E89:$BD89,"Schulz"))</f>
        <v>0</v>
      </c>
      <c r="AQ85" s="364">
        <f>SUM(COUNTIF('Plan MB'!$C88:$BE88,"Svoboda")+COUNTIF('Plan WIW'!$C88:$AU88,"Svoboda")+COUNTIF('Plan ET'!$E89:$BD89,"Svoboda"))</f>
        <v>1</v>
      </c>
      <c r="AR85" s="364"/>
      <c r="AS85" s="364">
        <f>SUM(COUNTIF('Plan MB'!$C88:$BE88,"Kretzer")+COUNTIF('Plan WIW'!$C88:$AU88,"Kretzer")+COUNTIF('Plan ET'!$E89:$BD89,"Kretzer"))</f>
        <v>0</v>
      </c>
      <c r="AT85" s="364">
        <f>SUM(COUNTIF('Plan MB'!$C88:$BE88,"Mensch-Schäfer")+COUNTIF('Plan WIW'!$C88:$AU88,"Mensch-Schäfer")+COUNTIF('Plan ET'!$E89:$BD89,"Mensch-Schäfer"))</f>
        <v>0</v>
      </c>
      <c r="AU85" s="364">
        <f>SUM(COUNTIF('Plan MB'!$C88:$BE88,"Schmidt")+COUNTIF('Plan WIW'!$C88:$AU88,"Schmidt")+COUNTIF('Plan ET'!$E89:$BD89,"Schmidt"))</f>
        <v>0</v>
      </c>
      <c r="AV85" s="372"/>
      <c r="AW85" s="372"/>
      <c r="AX85" s="372"/>
      <c r="AY85" s="373"/>
      <c r="AZ85" s="373">
        <f>SUM(COUNTIF('Plan MB'!$C88:$BE88,"Brenn")+COUNTIF('Plan WIW'!$C88:$AU88,"Brenn")+COUNTIF('Plan ET'!$E89:$BD89,"Brenn"))</f>
        <v>0</v>
      </c>
      <c r="BA85" s="373">
        <f>SUM(COUNTIF('Plan MB'!$C88:$BE88,"Jakobi")+COUNTIF('Plan WIW'!$C88:$AU88,"Jakobi")+COUNTIF('Plan ET'!$E89:$BD89,"Jakobi"))</f>
        <v>1</v>
      </c>
      <c r="BB85" s="373">
        <f>SUM(COUNTIF('Plan MB'!$C88:$BE88,"Krause")+COUNTIF('Plan WIW'!$C88:$AU88,"Krause")+COUNTIF('Plan ET'!$E89:$BD89,"Krause"))</f>
        <v>0</v>
      </c>
      <c r="BC85" s="373">
        <f>SUM(COUNTIF('Plan MB'!$C88:$BE88,"Margraf")+COUNTIF('Plan WIW'!$C88:$AU88,"Margraf")+COUNTIF('Plan ET'!$E89:$BD89,"Margraf"))</f>
        <v>0</v>
      </c>
      <c r="BD85" s="373">
        <f>SUM(COUNTIF('Plan MB'!$C88:$BE88,"Tischer")+COUNTIF('Plan WIW'!$C88:$AU88,"Tischer")+COUNTIF('Plan ET'!$E89:$BD89,"Tischer"))</f>
        <v>1</v>
      </c>
      <c r="BE85" s="369"/>
      <c r="BF85" s="373">
        <f>SUM(COUNTIF('Plan MB'!$C88:$BE88,"Bagchi")+COUNTIF('Plan WIW'!$C88:$AU88,"Bagchi")+COUNTIF('Plan ET'!$E89:$BD89,"Bagchi"))</f>
        <v>0</v>
      </c>
      <c r="BG85" s="373">
        <f>SUM(COUNTIF('Plan MB'!$C88:$BE88,"Fr.Gratz")+COUNTIF('Plan WIW'!$C88:$AU88,"Fr.Gratz")+COUNTIF('Plan ET'!$E89:$BD89,"Fr.Gratz"))</f>
        <v>1</v>
      </c>
      <c r="BH85" s="373">
        <f>SUM(COUNTIF('Plan MB'!$C88:$BE88,"Fr.Müller")+COUNTIF('Plan WIW'!$C88:$AU88,"Fr.Müller")+COUNTIF('Plan ET'!$E89:$BD89,"Fr.Müller"))</f>
        <v>0</v>
      </c>
      <c r="BI85" s="325"/>
    </row>
    <row r="86" spans="1:61">
      <c r="A86" s="1316"/>
      <c r="B86" s="1317"/>
      <c r="C86" s="381">
        <f>SUM(COUNTIF('Plan MB'!$C89:$BE89,"Braunschweig")+COUNTIF('Plan WIW'!$C89:$AU89,"Braunschweig")+COUNTIF('Plan ET'!$C90:$AX90,"Braunschweig"))</f>
        <v>0</v>
      </c>
      <c r="D86" s="364">
        <f>SUM(COUNTIF('Plan MB'!$C89:$BE89,"Behn")+COUNTIF('Plan WIW'!$C89:$AU89,"Behn")+COUNTIF('Plan ET'!$C90:$BP90,"Behn"))</f>
        <v>0</v>
      </c>
      <c r="E86" s="364">
        <f>SUM(COUNTIF('Plan MB'!$C89:$BE89,"Roth")+COUNTIF('Plan WIW'!$C89:$AU89,"Roth")+COUNTIF('Plan ET'!$C90:$BP90,"Roth"))</f>
        <v>0</v>
      </c>
      <c r="F86" s="364">
        <f>SUM(COUNTIF('Plan MB'!$C89:$BE89,"Beugel")+COUNTIF('Plan WIW'!$C89:$AU89,"Beugel")+COUNTIF('Plan ET'!$C90:$BP90,"Beugel"))</f>
        <v>0</v>
      </c>
      <c r="G86" s="364">
        <f>SUM(COUNTIF('Plan MB'!$C89:$BE89,"Christ")+COUNTIF('Plan WIW'!$C89:$AU89,"Christ")+COUNTIF('Plan ET'!$C90:$BP90,"Christ"))</f>
        <v>0</v>
      </c>
      <c r="H86" s="364">
        <f>SUM(COUNTIF('Plan MB'!$C89:$BE89,"Kolev")+COUNTIF('Plan WIW'!$C89:$AU89,"Kolev")+COUNTIF('Plan ET'!$C90:$BP90,"Kolev"))</f>
        <v>1</v>
      </c>
      <c r="I86" s="380">
        <f>SUM(COUNTIF('Plan MB'!$C89:$BE89,"C.Behn")+COUNTIF('Plan WIW'!$C89:$AU89,"C.Behn")+COUNTIF('Plan ET'!$C90:$BP90,"C.Behn"))</f>
        <v>2</v>
      </c>
      <c r="J86" s="364">
        <f>SUM(COUNTIF('Plan MB'!$C89:$BE89,"Dorner-Reisel")+COUNTIF('Plan WIW'!$C89:$AU89,"Dorner-Reisel")+COUNTIF('Plan ET'!$C90:$BP90,"Dorner-Reisel"))</f>
        <v>0</v>
      </c>
      <c r="K86" s="364">
        <f>SUM(COUNTIF('Plan MB'!$C89:$BE89,"Pietzsch")+COUNTIF('Plan WIW'!$C89:$AU89,"Pietzsch")+COUNTIF('Plan ET'!$C90:$BP90,"Pietzsch"))</f>
        <v>0</v>
      </c>
      <c r="L86" s="381">
        <f>SUM(COUNTIF('Plan MB'!$C89:$BE89,"Seul")+COUNTIF('Plan WIW'!$C89:$AU89,"Seul")+COUNTIF('Plan ET'!$C90:$BP90,"Seul"))</f>
        <v>0</v>
      </c>
      <c r="M86" s="364">
        <f>SUM(COUNTIF('Plan MB'!$C89:$BE89,"Raßbach")+COUNTIF('Plan WIW'!$C89:$AU89,"Raßbach")+COUNTIF('Plan ET'!$C90:$BP90,"Raßbach"))</f>
        <v>0</v>
      </c>
      <c r="N86" s="380">
        <f>SUM(COUNTIF('Plan MB'!$C89:$BE89,"Vogel")+COUNTIF('Plan WIW'!$C89:$AU89,"Vogel")+COUNTIF('Plan ET'!$C90:$BP90,"Vogel"))</f>
        <v>1</v>
      </c>
      <c r="O86" s="364">
        <f>SUM(COUNTIF('Plan MB'!$C89:$BE89,"Weidner")+COUNTIF('Plan WIW'!$C89:$AU89,"Weidner")+COUNTIF('Plan ET'!$C90:$BP90,"Weidner"))</f>
        <v>0</v>
      </c>
      <c r="P86" s="364">
        <f>SUM(COUNTIF('Plan MB'!$C89:$BE89,"Schreiber")+COUNTIF('Plan WIW'!$C89:$AU89,"Schreiber")+COUNTIF('Plan ET'!$C90:$BP90,"Schreiber"))</f>
        <v>0</v>
      </c>
      <c r="Q86" s="364">
        <f>SUM(COUNTIF('Plan MB'!$C89:$BE89,"SM9")+COUNTIF('Plan WIW'!$C89:$AU89,"SM9")+COUNTIF('Plan ET'!$C90:$BP90,"SM9"))</f>
        <v>0</v>
      </c>
      <c r="R86" s="364">
        <f>SUM(COUNTIF('Plan MB'!$C89:$BE89,"Löser")+COUNTIF('Plan WIW'!$C89:$AU89,"Löser")+COUNTIF('Plan ET'!$C90:$BP90,"Löser"))</f>
        <v>0</v>
      </c>
      <c r="S86" s="381">
        <f>SUM(COUNTIF('Plan MB'!$C89:$BE89,"Römhild")+COUNTIF('Plan WIW'!$C89:$AU89,"Römhild")+COUNTIF('Plan ET'!$C90:$BD90,"Römhild"))</f>
        <v>0</v>
      </c>
      <c r="T86" s="381">
        <f>SUM(COUNTIF('Plan MB'!$C89:$BE89,"Kny")+COUNTIF('Plan WIW'!$C89:$AU89,"Kny")+COUNTIF('Plan ET'!$C90:$BD90,"Kny"))</f>
        <v>0</v>
      </c>
      <c r="U86" s="364">
        <f>SUM(COUNTIF('Plan MB'!$C89:$BE89,"Schrodt")+COUNTIF('Plan WIW'!$C89:$AU89,"Schrodt")+COUNTIF('Plan ET'!$C90:$BD90,"Schrodt"))</f>
        <v>0</v>
      </c>
      <c r="V86" s="364">
        <f>SUM(COUNTIF('Plan MB'!$C89:$BE89,"Albrecht")+COUNTIF('Plan WIW'!$C89:$AU89,"Albrecht")+COUNTIF('Plan ET'!$C90:$BD90,"Albrecht"))</f>
        <v>0</v>
      </c>
      <c r="W86" s="364">
        <f>SUM(COUNTIF('Plan MB'!$C89:$BE89,"Hornaff")+COUNTIF('Plan WIW'!$C89:$AU89,"Hornaff")+COUNTIF('Plan ET'!$C90:$BD90,"Hornaff"))</f>
        <v>0</v>
      </c>
      <c r="X86" s="364">
        <f>SUM(COUNTIF('Plan MB'!$C89:$BE89,"Wahrenberg")+COUNTIF('Plan WIW'!$C89:$AU89,"Wahrenberg")+COUNTIF('Plan ET'!E90:BD90,"Wahrenberg"))</f>
        <v>0</v>
      </c>
      <c r="Y86" s="364">
        <f>SUM(COUNTIF('Plan MB'!$C89:$BE89,"Orf")+COUNTIF('Plan WIW'!$C89:$AU89,"Orf")+COUNTIF('Plan ET'!F90:BE90,"Orf"))</f>
        <v>0</v>
      </c>
      <c r="Z86" s="324"/>
      <c r="AA86" s="364">
        <f>SUM(COUNTIF('Plan MB'!$C89:$BE89,"Bachmann")+COUNTIF('Plan WIW'!$C89:$AU89,"Bachmann")+COUNTIF('Plan ET'!$E90:$BD90,"Bachmann"))</f>
        <v>0</v>
      </c>
      <c r="AB86" s="364">
        <f>SUM(COUNTIF('Plan MB'!$C89:$BE89,"B.-Schmitt")+COUNTIF('Plan WIW'!$C89:$AU89,"B.-Schmitt")+COUNTIF('Plan ET'!$E90:$BD90,"B.-Schmitt"))</f>
        <v>0</v>
      </c>
      <c r="AC86" s="364">
        <f>SUM(COUNTIF('Plan MB'!$C89:$BE89,"Blancke")+COUNTIF('Plan WIW'!$C89:$AU89,"Blancke")+COUNTIF('Plan ET'!$E90:$BD90,"Blancke"))</f>
        <v>0</v>
      </c>
      <c r="AD86" s="364">
        <f>SUM(COUNTIF('Plan MB'!$C89:$BE89,"Dechant")+COUNTIF('Plan WIW'!$C89:$AU89,"Dechant")+COUNTIF('Plan ET'!$E90:BD90,"Dechant"))</f>
        <v>0</v>
      </c>
      <c r="AE86" s="364">
        <f>SUM(COUNTIF('Plan MB'!$C89:$BE89,"Fischer")+COUNTIF('Plan WIW'!$C89:$AU89,"Fischer")+COUNTIF('Plan ET'!$E90:$BD90,"Fischer"))</f>
        <v>0</v>
      </c>
      <c r="AF86" s="364">
        <f>SUM(COUNTIF('Plan MB'!$C89:$BE89,"Gratz")+COUNTIF('Plan WIW'!$C89:$AU89,"Gratz")+COUNTIF('Plan ET'!$E90:$BD90,"Gratz"))</f>
        <v>0</v>
      </c>
      <c r="AG86" s="364">
        <f>SUM(COUNTIF('Plan MB'!$C89:$BE89,"Grünler")+COUNTIF('Plan WIW'!$C89:$AU89,"Grünler")+COUNTIF('Plan ET'!$E90:$BD90,"Grünler"))</f>
        <v>0</v>
      </c>
      <c r="AH86" s="364">
        <f>SUM(COUNTIF('Plan MB'!$C89:$BE89,"Heinemann")+COUNTIF('Plan WIW'!$C89:$AU89,"Heinemann")+COUNTIF('Plan ET'!$E90:$BD90,"Heinemann"))</f>
        <v>0</v>
      </c>
      <c r="AI86" s="364">
        <f>SUM(COUNTIF('Plan MB'!$C89:$BE89,"Kamprath")+COUNTIF('Plan WIW'!$C89:$AU89,"Kamprath")+COUNTIF('Plan ET'!$E90:$BD90,"Kamprath"))</f>
        <v>0</v>
      </c>
      <c r="AJ86" s="364">
        <f>SUM(COUNTIF('Plan MB'!$C89:$BE89,"Kelber")+COUNTIF('Plan WIW'!$C89:$AU89,"Kelber")+COUNTIF('Plan ET'!$E90:$BD90,"Kelber"))</f>
        <v>0</v>
      </c>
      <c r="AK86" s="364">
        <f>SUM(COUNTIF('Plan MB'!$C89:$BE89,"Michelfeit")+COUNTIF('Plan WIW'!$C89:$AU89,"Michelfeit")+COUNTIF('Plan ET'!$E90:$BD90,"Michelfeit"))</f>
        <v>0</v>
      </c>
      <c r="AL86" s="364">
        <f>SUM(COUNTIF('Plan MB'!$C89:$BE89,"Müller")+COUNTIF('Plan WIW'!$C89:$AU89,"Müller")+COUNTIF('Plan ET'!$E90:$BD90,"Müller"))</f>
        <v>0</v>
      </c>
      <c r="AM86" s="364">
        <f>SUM(COUNTIF('Plan MB'!$C89:$BE89,"Roppel")+COUNTIF('Plan WIW'!$C89:$AU89,"Roppel")+COUNTIF('Plan ET'!$E90:$BD90,"Roppel"))</f>
        <v>0</v>
      </c>
      <c r="AN86" s="364">
        <f>SUM(COUNTIF('Plan MB'!$C89:$BE89,"Rozek")+COUNTIF('Plan WIW'!$C89:$AU89,"Rozek")+COUNTIF('Plan ET'!$E90:$BD90,"Rozek"))</f>
        <v>0</v>
      </c>
      <c r="AO86" s="364">
        <f>SUM(COUNTIF('Plan MB'!$C89:$BE89,"Schäfer")+COUNTIF('Plan WIW'!$C89:$AU89,"Schäfer")+COUNTIF('Plan ET'!$E90:$BD90,"Schäfer"))</f>
        <v>0</v>
      </c>
      <c r="AP86" s="364">
        <f>SUM(COUNTIF('Plan MB'!$C89:$BE89,"Schulz")+COUNTIF('Plan WIW'!$C89:$AU89,"Schulz")+COUNTIF('Plan ET'!$E90:$BD90,"Schulz"))</f>
        <v>0</v>
      </c>
      <c r="AQ86" s="364">
        <f>SUM(COUNTIF('Plan MB'!$C89:$BE89,"Svoboda")+COUNTIF('Plan WIW'!$C89:$AU89,"Svoboda")+COUNTIF('Plan ET'!$E90:$BD90,"Svoboda"))</f>
        <v>0</v>
      </c>
      <c r="AR86" s="364"/>
      <c r="AS86" s="364">
        <f>SUM(COUNTIF('Plan MB'!$C89:$BE89,"Kretzer")+COUNTIF('Plan WIW'!$C89:$AU89,"Kretzer")+COUNTIF('Plan ET'!$E90:$BD90,"Kretzer"))</f>
        <v>0</v>
      </c>
      <c r="AT86" s="364">
        <f>SUM(COUNTIF('Plan MB'!$C89:$BE89,"Mensch-Schäfer")+COUNTIF('Plan WIW'!$C89:$AU89,"Mensch-Schäfer")+COUNTIF('Plan ET'!$E90:$BD90,"Mensch-Schäfer"))</f>
        <v>0</v>
      </c>
      <c r="AU86" s="364">
        <f>SUM(COUNTIF('Plan MB'!$C89:$BE89,"Schmidt")+COUNTIF('Plan WIW'!$C89:$AU89,"Schmidt")+COUNTIF('Plan ET'!$E90:$BD90,"Schmidt"))</f>
        <v>0</v>
      </c>
      <c r="AV86" s="372"/>
      <c r="AW86" s="372"/>
      <c r="AX86" s="372"/>
      <c r="AY86" s="373"/>
      <c r="AZ86" s="373">
        <f>SUM(COUNTIF('Plan MB'!$C89:$BE89,"Brenn")+COUNTIF('Plan WIW'!$C89:$AU89,"Brenn")+COUNTIF('Plan ET'!$E90:$BD90,"Brenn"))</f>
        <v>0</v>
      </c>
      <c r="BA86" s="373">
        <f>SUM(COUNTIF('Plan MB'!$C89:$BE89,"Jakobi")+COUNTIF('Plan WIW'!$C89:$AU89,"Jakobi")+COUNTIF('Plan ET'!$E90:$BD90,"Jakobi"))</f>
        <v>0</v>
      </c>
      <c r="BB86" s="373">
        <f>SUM(COUNTIF('Plan MB'!$C89:$BE89,"Krause")+COUNTIF('Plan WIW'!$C89:$AU89,"Krause")+COUNTIF('Plan ET'!$E90:$BD90,"Krause"))</f>
        <v>0</v>
      </c>
      <c r="BC86" s="373">
        <f>SUM(COUNTIF('Plan MB'!$C89:$BE89,"Margraf")+COUNTIF('Plan WIW'!$C89:$AU89,"Margraf")+COUNTIF('Plan ET'!$E90:$BD90,"Margraf"))</f>
        <v>0</v>
      </c>
      <c r="BD86" s="373">
        <f>SUM(COUNTIF('Plan MB'!$C89:$BE89,"Tischer")+COUNTIF('Plan WIW'!$C89:$AU89,"Tischer")+COUNTIF('Plan ET'!$E90:$BD90,"Tischer"))</f>
        <v>0</v>
      </c>
      <c r="BE86" s="369"/>
      <c r="BF86" s="373">
        <f>SUM(COUNTIF('Plan MB'!$C89:$BE89,"Bagchi")+COUNTIF('Plan WIW'!$C89:$AU89,"Bagchi")+COUNTIF('Plan ET'!$E90:$BD90,"Bagchi"))</f>
        <v>0</v>
      </c>
      <c r="BG86" s="373">
        <f>SUM(COUNTIF('Plan MB'!$C89:$BE89,"Fr.Gratz")+COUNTIF('Plan WIW'!$C89:$AU89,"Fr.Gratz")+COUNTIF('Plan ET'!$E90:$BD90,"Fr.Gratz"))</f>
        <v>0</v>
      </c>
      <c r="BH86" s="373">
        <f>SUM(COUNTIF('Plan MB'!$C89:$BE89,"Fr.Müller")+COUNTIF('Plan WIW'!$C89:$AU89,"Fr.Müller")+COUNTIF('Plan ET'!$E90:$BD90,"Fr.Müller"))</f>
        <v>0</v>
      </c>
      <c r="BI86" s="325"/>
    </row>
    <row r="87" spans="1:61" s="215" customFormat="1">
      <c r="A87" s="1316"/>
      <c r="B87" s="1317"/>
      <c r="C87" s="381">
        <f>SUM(COUNTIF('Plan MB'!$C90:$BE90,"Braunschweig")+COUNTIF('Plan WIW'!$C90:$AU90,"Braunschweig")+COUNTIF('Plan ET'!$C91:$AX91,"Braunschweig"))</f>
        <v>0</v>
      </c>
      <c r="D87" s="364">
        <f>SUM(COUNTIF('Plan MB'!$C90:$BE90,"Behn")+COUNTIF('Plan WIW'!$C90:$AU90,"Behn")+COUNTIF('Plan ET'!$C91:$BP91,"Behn"))</f>
        <v>0</v>
      </c>
      <c r="E87" s="364">
        <f>SUM(COUNTIF('Plan MB'!$C90:$BE90,"Roth")+COUNTIF('Plan WIW'!$C90:$AU90,"Roth")+COUNTIF('Plan ET'!$C91:$BP91,"Roth"))</f>
        <v>0</v>
      </c>
      <c r="F87" s="364">
        <f>SUM(COUNTIF('Plan MB'!$C90:$BE90,"Beugel")+COUNTIF('Plan WIW'!$C90:$AU90,"Beugel")+COUNTIF('Plan ET'!$C91:$BP91,"Beugel"))</f>
        <v>0</v>
      </c>
      <c r="G87" s="364">
        <f>SUM(COUNTIF('Plan MB'!$C90:$BE90,"Christ")+COUNTIF('Plan WIW'!$C90:$AU90,"Christ")+COUNTIF('Plan ET'!$C91:$BP91,"Christ"))</f>
        <v>1</v>
      </c>
      <c r="H87" s="364">
        <f>SUM(COUNTIF('Plan MB'!$C90:$BE90,"Kolev")+COUNTIF('Plan WIW'!$C90:$AU90,"Kolev")+COUNTIF('Plan ET'!$C91:$BP91,"Kolev"))</f>
        <v>0</v>
      </c>
      <c r="I87" s="364">
        <f>SUM(COUNTIF('Plan MB'!$C90:$BE90,"C.Behn")+COUNTIF('Plan WIW'!$C90:$AU90,"C.Behn")+COUNTIF('Plan ET'!$C91:$BP91,"C.Behn"))</f>
        <v>0</v>
      </c>
      <c r="J87" s="364">
        <f>SUM(COUNTIF('Plan MB'!$C90:$BE90,"Dorner-Reisel")+COUNTIF('Plan WIW'!$C90:$AU90,"Dorner-Reisel")+COUNTIF('Plan ET'!$C91:$BP91,"Dorner-Reisel"))</f>
        <v>0</v>
      </c>
      <c r="K87" s="364">
        <f>SUM(COUNTIF('Plan MB'!$C90:$BE90,"Pietzsch")+COUNTIF('Plan WIW'!$C90:$AU90,"Pietzsch")+COUNTIF('Plan ET'!$C91:$BP91,"Pietzsch"))</f>
        <v>0</v>
      </c>
      <c r="L87" s="381">
        <f>SUM(COUNTIF('Plan MB'!$C90:$BE90,"Seul")+COUNTIF('Plan WIW'!$C90:$AU90,"Seul")+COUNTIF('Plan ET'!$C91:$BP91,"Seul"))</f>
        <v>0</v>
      </c>
      <c r="M87" s="364">
        <f>SUM(COUNTIF('Plan MB'!$C90:$BE90,"Raßbach")+COUNTIF('Plan WIW'!$C90:$AU90,"Raßbach")+COUNTIF('Plan ET'!$C91:$BP91,"Raßbach"))</f>
        <v>0</v>
      </c>
      <c r="N87" s="364">
        <f>SUM(COUNTIF('Plan MB'!$C90:$BE90,"Vogel")+COUNTIF('Plan WIW'!$C90:$AU90,"Vogel")+COUNTIF('Plan ET'!$C91:$BP91,"Vogel"))</f>
        <v>0</v>
      </c>
      <c r="O87" s="364">
        <f>SUM(COUNTIF('Plan MB'!$C90:$BE90,"Weidner")+COUNTIF('Plan WIW'!$C90:$AU90,"Weidner")+COUNTIF('Plan ET'!$C91:$BP91,"Weidner"))</f>
        <v>0</v>
      </c>
      <c r="P87" s="364">
        <f>SUM(COUNTIF('Plan MB'!$C90:$BE90,"Schreiber")+COUNTIF('Plan WIW'!$C90:$AU90,"Schreiber")+COUNTIF('Plan ET'!$C91:$BP91,"Schreiber"))</f>
        <v>0</v>
      </c>
      <c r="Q87" s="364">
        <f>SUM(COUNTIF('Plan MB'!$C90:$BE90,"SM9")+COUNTIF('Plan WIW'!$C90:$AU90,"SM9")+COUNTIF('Plan ET'!$C91:$BP91,"SM9"))</f>
        <v>0</v>
      </c>
      <c r="R87" s="364">
        <f>SUM(COUNTIF('Plan MB'!$C90:$BE90,"Löser")+COUNTIF('Plan WIW'!$C90:$AU90,"Löser")+COUNTIF('Plan ET'!$C91:$BP91,"Löser"))</f>
        <v>0</v>
      </c>
      <c r="S87" s="381">
        <f>SUM(COUNTIF('Plan MB'!$C90:$BE90,"Römhild")+COUNTIF('Plan WIW'!$C90:$AU90,"Römhild")+COUNTIF('Plan ET'!$C91:$BD91,"Römhild"))</f>
        <v>0</v>
      </c>
      <c r="T87" s="381">
        <f>SUM(COUNTIF('Plan MB'!$C90:$BE90,"Kny")+COUNTIF('Plan WIW'!$C90:$AU90,"Kny")+COUNTIF('Plan ET'!$C91:$BD91,"Kny"))</f>
        <v>0</v>
      </c>
      <c r="U87" s="364">
        <f>SUM(COUNTIF('Plan MB'!$C90:$BE90,"Schrodt")+COUNTIF('Plan WIW'!$C90:$AU90,"Schrodt")+COUNTIF('Plan ET'!$C91:$BD91,"Schrodt"))</f>
        <v>0</v>
      </c>
      <c r="V87" s="364">
        <f>SUM(COUNTIF('Plan MB'!$C90:$BE90,"Albrecht")+COUNTIF('Plan WIW'!$C90:$AU90,"Albrecht")+COUNTIF('Plan ET'!$C91:$BD91,"Albrecht"))</f>
        <v>0</v>
      </c>
      <c r="W87" s="364">
        <f>SUM(COUNTIF('Plan MB'!$C90:$BE90,"Hornaff")+COUNTIF('Plan WIW'!$C90:$AU90,"Hornaff")+COUNTIF('Plan ET'!$C91:$BD91,"Hornaff"))</f>
        <v>0</v>
      </c>
      <c r="X87" s="364">
        <f>SUM(COUNTIF('Plan MB'!$C90:$BE90,"Wahrenberg")+COUNTIF('Plan WIW'!$C90:$AU90,"Wahrenberg")+COUNTIF('Plan ET'!E91:BD91,"Wahrenberg"))</f>
        <v>0</v>
      </c>
      <c r="Y87" s="364">
        <f>SUM(COUNTIF('Plan MB'!$C90:$BE90,"Orf")+COUNTIF('Plan WIW'!$C90:$AU90,"Orf")+COUNTIF('Plan ET'!F91:BE91,"Orf"))</f>
        <v>0</v>
      </c>
      <c r="Z87" s="324"/>
      <c r="AA87" s="364">
        <f>SUM(COUNTIF('Plan MB'!$C90:$BE90,"Bachmann")+COUNTIF('Plan WIW'!$C90:$AU90,"Bachmann")+COUNTIF('Plan ET'!$E91:$BD91,"Bachmann"))</f>
        <v>0</v>
      </c>
      <c r="AB87" s="364">
        <f>SUM(COUNTIF('Plan MB'!$C90:$BE90,"B.-Schmitt")+COUNTIF('Plan WIW'!$C90:$AU90,"B.-Schmitt")+COUNTIF('Plan ET'!$E91:$BD91,"B.-Schmitt"))</f>
        <v>0</v>
      </c>
      <c r="AC87" s="364">
        <f>SUM(COUNTIF('Plan MB'!$C90:$BE90,"Blancke")+COUNTIF('Plan WIW'!$C90:$AU90,"Blancke")+COUNTIF('Plan ET'!$E91:$BD91,"Blancke"))</f>
        <v>0</v>
      </c>
      <c r="AD87" s="364">
        <f>SUM(COUNTIF('Plan MB'!$C90:$BE90,"Dechant")+COUNTIF('Plan WIW'!$C90:$AU90,"Dechant")+COUNTIF('Plan ET'!$E91:BD91,"Dechant"))</f>
        <v>0</v>
      </c>
      <c r="AE87" s="364">
        <f>SUM(COUNTIF('Plan MB'!$C90:$BE90,"Fischer")+COUNTIF('Plan WIW'!$C90:$AU90,"Fischer")+COUNTIF('Plan ET'!$E91:$BD91,"Fischer"))</f>
        <v>0</v>
      </c>
      <c r="AF87" s="364">
        <f>SUM(COUNTIF('Plan MB'!$C90:$BE90,"Gratz")+COUNTIF('Plan WIW'!$C90:$AU90,"Gratz")+COUNTIF('Plan ET'!$E91:$BD91,"Gratz"))</f>
        <v>0</v>
      </c>
      <c r="AG87" s="364">
        <f>SUM(COUNTIF('Plan MB'!$C90:$BE90,"Grünler")+COUNTIF('Plan WIW'!$C90:$AU90,"Grünler")+COUNTIF('Plan ET'!$E91:$BD91,"Grünler"))</f>
        <v>0</v>
      </c>
      <c r="AH87" s="364">
        <f>SUM(COUNTIF('Plan MB'!$C90:$BE90,"Heinemann")+COUNTIF('Plan WIW'!$C90:$AU90,"Heinemann")+COUNTIF('Plan ET'!$E91:$BD91,"Heinemann"))</f>
        <v>0</v>
      </c>
      <c r="AI87" s="364">
        <f>SUM(COUNTIF('Plan MB'!$C90:$BE90,"Kamprath")+COUNTIF('Plan WIW'!$C90:$AU90,"Kamprath")+COUNTIF('Plan ET'!$E91:$BD91,"Kamprath"))</f>
        <v>0</v>
      </c>
      <c r="AJ87" s="364">
        <f>SUM(COUNTIF('Plan MB'!$C90:$BE90,"Kelber")+COUNTIF('Plan WIW'!$C90:$AU90,"Kelber")+COUNTIF('Plan ET'!$E91:$BD91,"Kelber"))</f>
        <v>0</v>
      </c>
      <c r="AK87" s="364">
        <f>SUM(COUNTIF('Plan MB'!$C90:$BE90,"Michelfeit")+COUNTIF('Plan WIW'!$C90:$AU90,"Michelfeit")+COUNTIF('Plan ET'!$E91:$BD91,"Michelfeit"))</f>
        <v>0</v>
      </c>
      <c r="AL87" s="364">
        <f>SUM(COUNTIF('Plan MB'!$C90:$BE90,"Müller")+COUNTIF('Plan WIW'!$C90:$AU90,"Müller")+COUNTIF('Plan ET'!$E91:$BD91,"Müller"))</f>
        <v>0</v>
      </c>
      <c r="AM87" s="364">
        <f>SUM(COUNTIF('Plan MB'!$C90:$BE90,"Roppel")+COUNTIF('Plan WIW'!$C90:$AU90,"Roppel")+COUNTIF('Plan ET'!$E91:$BD91,"Roppel"))</f>
        <v>0</v>
      </c>
      <c r="AN87" s="364">
        <f>SUM(COUNTIF('Plan MB'!$C90:$BE90,"Rozek")+COUNTIF('Plan WIW'!$C90:$AU90,"Rozek")+COUNTIF('Plan ET'!$E91:$BD91,"Rozek"))</f>
        <v>0</v>
      </c>
      <c r="AO87" s="364">
        <f>SUM(COUNTIF('Plan MB'!$C90:$BE90,"Schäfer")+COUNTIF('Plan WIW'!$C90:$AU90,"Schäfer")+COUNTIF('Plan ET'!$E91:$BD91,"Schäfer"))</f>
        <v>0</v>
      </c>
      <c r="AP87" s="364">
        <f>SUM(COUNTIF('Plan MB'!$C90:$BE90,"Schulz")+COUNTIF('Plan WIW'!$C90:$AU90,"Schulz")+COUNTIF('Plan ET'!$E91:$BD91,"Schulz"))</f>
        <v>0</v>
      </c>
      <c r="AQ87" s="364">
        <f>SUM(COUNTIF('Plan MB'!$C90:$BE90,"Svoboda")+COUNTIF('Plan WIW'!$C90:$AU90,"Svoboda")+COUNTIF('Plan ET'!$E91:$BD91,"Svoboda"))</f>
        <v>0</v>
      </c>
      <c r="AR87" s="364"/>
      <c r="AS87" s="364">
        <f>SUM(COUNTIF('Plan MB'!$C90:$BE90,"Kretzer")+COUNTIF('Plan WIW'!$C90:$AU90,"Kretzer")+COUNTIF('Plan ET'!$E91:$BD91,"Kretzer"))</f>
        <v>0</v>
      </c>
      <c r="AT87" s="364">
        <f>SUM(COUNTIF('Plan MB'!$C90:$BE90,"Mensch-Schäfer")+COUNTIF('Plan WIW'!$C90:$AU90,"Mensch-Schäfer")+COUNTIF('Plan ET'!$E91:$BD91,"Mensch-Schäfer"))</f>
        <v>0</v>
      </c>
      <c r="AU87" s="364">
        <f>SUM(COUNTIF('Plan MB'!$C90:$BE90,"Schmidt")+COUNTIF('Plan WIW'!$C90:$AU90,"Schmidt")+COUNTIF('Plan ET'!$E91:$BD91,"Schmidt"))</f>
        <v>0</v>
      </c>
      <c r="AV87" s="372"/>
      <c r="AW87" s="372"/>
      <c r="AX87" s="372"/>
      <c r="AY87" s="373"/>
      <c r="AZ87" s="373">
        <f>SUM(COUNTIF('Plan MB'!$C90:$BE90,"Brenn")+COUNTIF('Plan WIW'!$C90:$AU90,"Brenn")+COUNTIF('Plan ET'!$E91:$BD91,"Brenn"))</f>
        <v>0</v>
      </c>
      <c r="BA87" s="373">
        <f>SUM(COUNTIF('Plan MB'!$C90:$BE90,"Jakobi")+COUNTIF('Plan WIW'!$C90:$AU90,"Jakobi")+COUNTIF('Plan ET'!$E91:$BD91,"Jakobi"))</f>
        <v>0</v>
      </c>
      <c r="BB87" s="373">
        <f>SUM(COUNTIF('Plan MB'!$C90:$BE90,"Krause")+COUNTIF('Plan WIW'!$C90:$AU90,"Krause")+COUNTIF('Plan ET'!$E91:$BD91,"Krause"))</f>
        <v>0</v>
      </c>
      <c r="BC87" s="373">
        <f>SUM(COUNTIF('Plan MB'!$C90:$BE90,"Margraf")+COUNTIF('Plan WIW'!$C90:$AU90,"Margraf")+COUNTIF('Plan ET'!$E91:$BD91,"Margraf"))</f>
        <v>0</v>
      </c>
      <c r="BD87" s="373">
        <f>SUM(COUNTIF('Plan MB'!$C90:$BE90,"Tischer")+COUNTIF('Plan WIW'!$C90:$AU90,"Tischer")+COUNTIF('Plan ET'!$E91:$BD91,"Tischer"))</f>
        <v>0</v>
      </c>
      <c r="BE87" s="369"/>
      <c r="BF87" s="373">
        <f>SUM(COUNTIF('Plan MB'!$C90:$BE90,"Bagchi")+COUNTIF('Plan WIW'!$C90:$AU90,"Bagchi")+COUNTIF('Plan ET'!$E91:$BD91,"Bagchi"))</f>
        <v>0</v>
      </c>
      <c r="BG87" s="373">
        <f>SUM(COUNTIF('Plan MB'!$C90:$BE90,"Fr.Gratz")+COUNTIF('Plan WIW'!$C90:$AU90,"Fr.Gratz")+COUNTIF('Plan ET'!$E91:$BD91,"Fr.Gratz"))</f>
        <v>0</v>
      </c>
      <c r="BH87" s="373">
        <f>SUM(COUNTIF('Plan MB'!$C90:$BE90,"Fr.Müller")+COUNTIF('Plan WIW'!$C90:$AU90,"Fr.Müller")+COUNTIF('Plan ET'!$E91:$BD91,"Fr.Müller"))</f>
        <v>0</v>
      </c>
      <c r="BI87" s="325"/>
    </row>
    <row r="88" spans="1:61">
      <c r="A88" s="1316"/>
      <c r="B88" s="1317"/>
      <c r="C88" s="381">
        <f>SUM(COUNTIF('Plan MB'!$C91:$BE91,"Braunschweig")+COUNTIF('Plan WIW'!$C91:$AU91,"Braunschweig")+COUNTIF('Plan ET'!$C92:$AX92,"Braunschweig"))</f>
        <v>0</v>
      </c>
      <c r="D88" s="364">
        <f>SUM(COUNTIF('Plan MB'!$C91:$BE91,"Behn")+COUNTIF('Plan WIW'!$C91:$AU91,"Behn")+COUNTIF('Plan ET'!$C92:$BP92,"Behn"))</f>
        <v>0</v>
      </c>
      <c r="E88" s="364">
        <f>SUM(COUNTIF('Plan MB'!$C91:$BE91,"Roth")+COUNTIF('Plan WIW'!$C91:$AU91,"Roth")+COUNTIF('Plan ET'!$C92:$BP92,"Roth"))</f>
        <v>0</v>
      </c>
      <c r="F88" s="364">
        <f>SUM(COUNTIF('Plan MB'!$C91:$BE91,"Beugel")+COUNTIF('Plan WIW'!$C91:$AU91,"Beugel")+COUNTIF('Plan ET'!$C92:$BP92,"Beugel"))</f>
        <v>0</v>
      </c>
      <c r="G88" s="364">
        <f>SUM(COUNTIF('Plan MB'!$C91:$BE91,"Christ")+COUNTIF('Plan WIW'!$C91:$AU91,"Christ")+COUNTIF('Plan ET'!$C92:$BP92,"Christ"))</f>
        <v>0</v>
      </c>
      <c r="H88" s="364">
        <f>SUM(COUNTIF('Plan MB'!$C91:$BE91,"Kolev")+COUNTIF('Plan WIW'!$C91:$AU91,"Kolev")+COUNTIF('Plan ET'!$C92:$BP92,"Kolev"))</f>
        <v>0</v>
      </c>
      <c r="I88" s="364">
        <f>SUM(COUNTIF('Plan MB'!$C91:$BE91,"C.Behn")+COUNTIF('Plan WIW'!$C91:$AU91,"C.Behn")+COUNTIF('Plan ET'!$C92:$BP92,"C.Behn"))</f>
        <v>0</v>
      </c>
      <c r="J88" s="364">
        <f>SUM(COUNTIF('Plan MB'!$C91:$BE91,"Dorner-Reisel")+COUNTIF('Plan WIW'!$C91:$AU91,"Dorner-Reisel")+COUNTIF('Plan ET'!$C92:$BP92,"Dorner-Reisel"))</f>
        <v>0</v>
      </c>
      <c r="K88" s="364">
        <f>SUM(COUNTIF('Plan MB'!$C91:$BE91,"Pietzsch")+COUNTIF('Plan WIW'!$C91:$AU91,"Pietzsch")+COUNTIF('Plan ET'!$C92:$BP92,"Pietzsch"))</f>
        <v>0</v>
      </c>
      <c r="L88" s="381">
        <f>SUM(COUNTIF('Plan MB'!$C91:$BE91,"Seul")+COUNTIF('Plan WIW'!$C91:$AU91,"Seul")+COUNTIF('Plan ET'!$C92:$BP92,"Seul"))</f>
        <v>0</v>
      </c>
      <c r="M88" s="364">
        <f>SUM(COUNTIF('Plan MB'!$C91:$BE91,"Raßbach")+COUNTIF('Plan WIW'!$C91:$AU91,"Raßbach")+COUNTIF('Plan ET'!$C92:$BP92,"Raßbach"))</f>
        <v>0</v>
      </c>
      <c r="N88" s="364">
        <f>SUM(COUNTIF('Plan MB'!$C91:$BE91,"Vogel")+COUNTIF('Plan WIW'!$C91:$AU91,"Vogel")+COUNTIF('Plan ET'!$C92:$BP92,"Vogel"))</f>
        <v>0</v>
      </c>
      <c r="O88" s="364">
        <f>SUM(COUNTIF('Plan MB'!$C91:$BE91,"Weidner")+COUNTIF('Plan WIW'!$C91:$AU91,"Weidner")+COUNTIF('Plan ET'!$C92:$BP92,"Weidner"))</f>
        <v>0</v>
      </c>
      <c r="P88" s="364">
        <f>SUM(COUNTIF('Plan MB'!$C91:$BE91,"Schreiber")+COUNTIF('Plan WIW'!$C91:$AU91,"Schreiber")+COUNTIF('Plan ET'!$C92:$BP92,"Schreiber"))</f>
        <v>0</v>
      </c>
      <c r="Q88" s="364">
        <f>SUM(COUNTIF('Plan MB'!$C91:$BE91,"SM9")+COUNTIF('Plan WIW'!$C91:$AU91,"SM9")+COUNTIF('Plan ET'!$C92:$BP92,"SM9"))</f>
        <v>0</v>
      </c>
      <c r="R88" s="364">
        <f>SUM(COUNTIF('Plan MB'!$C91:$BE91,"Löser")+COUNTIF('Plan WIW'!$C91:$AU91,"Löser")+COUNTIF('Plan ET'!$C92:$BP92,"Löser"))</f>
        <v>0</v>
      </c>
      <c r="S88" s="381">
        <f>SUM(COUNTIF('Plan MB'!$C91:$BE91,"Römhild")+COUNTIF('Plan WIW'!$C91:$AU91,"Römhild")+COUNTIF('Plan ET'!$C92:$BD92,"Römhild"))</f>
        <v>0</v>
      </c>
      <c r="T88" s="381">
        <f>SUM(COUNTIF('Plan MB'!$C91:$BE91,"Kny")+COUNTIF('Plan WIW'!$C91:$AU91,"Kny")+COUNTIF('Plan ET'!$C92:$BD92,"Kny"))</f>
        <v>0</v>
      </c>
      <c r="U88" s="364">
        <f>SUM(COUNTIF('Plan MB'!$C91:$BE91,"Schrodt")+COUNTIF('Plan WIW'!$C91:$AU91,"Schrodt")+COUNTIF('Plan ET'!$C92:$BD92,"Schrodt"))</f>
        <v>0</v>
      </c>
      <c r="V88" s="364">
        <f>SUM(COUNTIF('Plan MB'!$C91:$BE91,"Albrecht")+COUNTIF('Plan WIW'!$C91:$AU91,"Albrecht")+COUNTIF('Plan ET'!$C92:$BD92,"Albrecht"))</f>
        <v>0</v>
      </c>
      <c r="W88" s="364">
        <f>SUM(COUNTIF('Plan MB'!$C91:$BE91,"Hornaff")+COUNTIF('Plan WIW'!$C91:$AU91,"Hornaff")+COUNTIF('Plan ET'!$C92:$BD92,"Hornaff"))</f>
        <v>0</v>
      </c>
      <c r="X88" s="364">
        <f>SUM(COUNTIF('Plan MB'!$C91:$BE91,"Wahrenberg")+COUNTIF('Plan WIW'!$C91:$AU91,"Wahrenberg")+COUNTIF('Plan ET'!E92:BD92,"Wahrenberg"))</f>
        <v>0</v>
      </c>
      <c r="Y88" s="364">
        <f>SUM(COUNTIF('Plan MB'!$C91:$BE91,"Orf")+COUNTIF('Plan WIW'!$C91:$AU91,"Orf")+COUNTIF('Plan ET'!F92:BE92,"Orf"))</f>
        <v>0</v>
      </c>
      <c r="Z88" s="324"/>
      <c r="AA88" s="364">
        <f>SUM(COUNTIF('Plan MB'!$C91:$BE91,"Bachmann")+COUNTIF('Plan WIW'!$C91:$AU91,"Bachmann")+COUNTIF('Plan ET'!$E92:$BD92,"Bachmann"))</f>
        <v>0</v>
      </c>
      <c r="AB88" s="364">
        <f>SUM(COUNTIF('Plan MB'!$C91:$BE91,"B.-Schmitt")+COUNTIF('Plan WIW'!$C91:$AU91,"B.-Schmitt")+COUNTIF('Plan ET'!$E92:$BD92,"B.-Schmitt"))</f>
        <v>0</v>
      </c>
      <c r="AC88" s="364">
        <f>SUM(COUNTIF('Plan MB'!$C91:$BE91,"Blancke")+COUNTIF('Plan WIW'!$C91:$AU91,"Blancke")+COUNTIF('Plan ET'!$E92:$BD92,"Blancke"))</f>
        <v>0</v>
      </c>
      <c r="AD88" s="364">
        <f>SUM(COUNTIF('Plan MB'!$C91:$BE91,"Dechant")+COUNTIF('Plan WIW'!$C91:$AU91,"Dechant")+COUNTIF('Plan ET'!$E92:BD92,"Dechant"))</f>
        <v>0</v>
      </c>
      <c r="AE88" s="364">
        <f>SUM(COUNTIF('Plan MB'!$C91:$BE91,"Fischer")+COUNTIF('Plan WIW'!$C91:$AU91,"Fischer")+COUNTIF('Plan ET'!$E92:$BD92,"Fischer"))</f>
        <v>0</v>
      </c>
      <c r="AF88" s="364">
        <f>SUM(COUNTIF('Plan MB'!$C91:$BE91,"Gratz")+COUNTIF('Plan WIW'!$C91:$AU91,"Gratz")+COUNTIF('Plan ET'!$E92:$BD92,"Gratz"))</f>
        <v>0</v>
      </c>
      <c r="AG88" s="364">
        <f>SUM(COUNTIF('Plan MB'!$C91:$BE91,"Grünler")+COUNTIF('Plan WIW'!$C91:$AU91,"Grünler")+COUNTIF('Plan ET'!$E92:$BD92,"Grünler"))</f>
        <v>0</v>
      </c>
      <c r="AH88" s="364">
        <f>SUM(COUNTIF('Plan MB'!$C91:$BE91,"Heinemann")+COUNTIF('Plan WIW'!$C91:$AU91,"Heinemann")+COUNTIF('Plan ET'!$E92:$BD92,"Heinemann"))</f>
        <v>0</v>
      </c>
      <c r="AI88" s="364">
        <f>SUM(COUNTIF('Plan MB'!$C91:$BE91,"Kamprath")+COUNTIF('Plan WIW'!$C91:$AU91,"Kamprath")+COUNTIF('Plan ET'!$E92:$BD92,"Kamprath"))</f>
        <v>0</v>
      </c>
      <c r="AJ88" s="364">
        <f>SUM(COUNTIF('Plan MB'!$C91:$BE91,"Kelber")+COUNTIF('Plan WIW'!$C91:$AU91,"Kelber")+COUNTIF('Plan ET'!$E92:$BD92,"Kelber"))</f>
        <v>0</v>
      </c>
      <c r="AK88" s="364">
        <f>SUM(COUNTIF('Plan MB'!$C91:$BE91,"Michelfeit")+COUNTIF('Plan WIW'!$C91:$AU91,"Michelfeit")+COUNTIF('Plan ET'!$E92:$BD92,"Michelfeit"))</f>
        <v>0</v>
      </c>
      <c r="AL88" s="364">
        <f>SUM(COUNTIF('Plan MB'!$C91:$BE91,"Müller")+COUNTIF('Plan WIW'!$C91:$AU91,"Müller")+COUNTIF('Plan ET'!$E92:$BD92,"Müller"))</f>
        <v>0</v>
      </c>
      <c r="AM88" s="364">
        <f>SUM(COUNTIF('Plan MB'!$C91:$BE91,"Roppel")+COUNTIF('Plan WIW'!$C91:$AU91,"Roppel")+COUNTIF('Plan ET'!$E92:$BD92,"Roppel"))</f>
        <v>0</v>
      </c>
      <c r="AN88" s="364">
        <f>SUM(COUNTIF('Plan MB'!$C91:$BE91,"Rozek")+COUNTIF('Plan WIW'!$C91:$AU91,"Rozek")+COUNTIF('Plan ET'!$E92:$BD92,"Rozek"))</f>
        <v>0</v>
      </c>
      <c r="AO88" s="364">
        <f>SUM(COUNTIF('Plan MB'!$C91:$BE91,"Schäfer")+COUNTIF('Plan WIW'!$C91:$AU91,"Schäfer")+COUNTIF('Plan ET'!$E92:$BD92,"Schäfer"))</f>
        <v>0</v>
      </c>
      <c r="AP88" s="364">
        <f>SUM(COUNTIF('Plan MB'!$C91:$BE91,"Schulz")+COUNTIF('Plan WIW'!$C91:$AU91,"Schulz")+COUNTIF('Plan ET'!$E92:$BD92,"Schulz"))</f>
        <v>0</v>
      </c>
      <c r="AQ88" s="364">
        <f>SUM(COUNTIF('Plan MB'!$C91:$BE91,"Svoboda")+COUNTIF('Plan WIW'!$C91:$AU91,"Svoboda")+COUNTIF('Plan ET'!$E92:$BD92,"Svoboda"))</f>
        <v>0</v>
      </c>
      <c r="AR88" s="364"/>
      <c r="AS88" s="364">
        <f>SUM(COUNTIF('Plan MB'!$C91:$BE91,"Kretzer")+COUNTIF('Plan WIW'!$C91:$AU91,"Kretzer")+COUNTIF('Plan ET'!$E92:$BD92,"Kretzer"))</f>
        <v>0</v>
      </c>
      <c r="AT88" s="364">
        <f>SUM(COUNTIF('Plan MB'!$C91:$BE91,"Mensch-Schäfer")+COUNTIF('Plan WIW'!$C91:$AU91,"Mensch-Schäfer")+COUNTIF('Plan ET'!$E92:$BD92,"Mensch-Schäfer"))</f>
        <v>0</v>
      </c>
      <c r="AU88" s="364">
        <f>SUM(COUNTIF('Plan MB'!$C91:$BE91,"Schmidt")+COUNTIF('Plan WIW'!$C91:$AU91,"Schmidt")+COUNTIF('Plan ET'!$E92:$BD92,"Schmidt"))</f>
        <v>0</v>
      </c>
      <c r="AV88" s="372"/>
      <c r="AW88" s="372"/>
      <c r="AX88" s="372"/>
      <c r="AY88" s="373"/>
      <c r="AZ88" s="373">
        <f>SUM(COUNTIF('Plan MB'!$C91:$BE91,"Brenn")+COUNTIF('Plan WIW'!$C91:$AU91,"Brenn")+COUNTIF('Plan ET'!$E92:$BD92,"Brenn"))</f>
        <v>0</v>
      </c>
      <c r="BA88" s="373">
        <f>SUM(COUNTIF('Plan MB'!$C91:$BE91,"Jakobi")+COUNTIF('Plan WIW'!$C91:$AU91,"Jakobi")+COUNTIF('Plan ET'!$E92:$BD92,"Jakobi"))</f>
        <v>0</v>
      </c>
      <c r="BB88" s="373">
        <f>SUM(COUNTIF('Plan MB'!$C91:$BE91,"Krause")+COUNTIF('Plan WIW'!$C91:$AU91,"Krause")+COUNTIF('Plan ET'!$E92:$BD92,"Krause"))</f>
        <v>0</v>
      </c>
      <c r="BC88" s="373">
        <f>SUM(COUNTIF('Plan MB'!$C91:$BE91,"Margraf")+COUNTIF('Plan WIW'!$C91:$AU91,"Margraf")+COUNTIF('Plan ET'!$E92:$BD92,"Margraf"))</f>
        <v>0</v>
      </c>
      <c r="BD88" s="373">
        <f>SUM(COUNTIF('Plan MB'!$C91:$BE91,"Tischer")+COUNTIF('Plan WIW'!$C91:$AU91,"Tischer")+COUNTIF('Plan ET'!$E92:$BD92,"Tischer"))</f>
        <v>0</v>
      </c>
      <c r="BE88" s="369"/>
      <c r="BF88" s="373">
        <f>SUM(COUNTIF('Plan MB'!$C91:$BE91,"Bagchi")+COUNTIF('Plan WIW'!$C91:$AU91,"Bagchi")+COUNTIF('Plan ET'!$E92:$BD92,"Bagchi"))</f>
        <v>0</v>
      </c>
      <c r="BG88" s="373">
        <f>SUM(COUNTIF('Plan MB'!$C91:$BE91,"Fr.Gratz")+COUNTIF('Plan WIW'!$C91:$AU91,"Fr.Gratz")+COUNTIF('Plan ET'!$E92:$BD92,"Fr.Gratz"))</f>
        <v>0</v>
      </c>
      <c r="BH88" s="373">
        <f>SUM(COUNTIF('Plan MB'!$C91:$BE91,"Fr.Müller")+COUNTIF('Plan WIW'!$C91:$AU91,"Fr.Müller")+COUNTIF('Plan ET'!$E92:$BD92,"Fr.Müller"))</f>
        <v>0</v>
      </c>
      <c r="BI88" s="325"/>
    </row>
    <row r="89" spans="1:61">
      <c r="A89" s="1316"/>
      <c r="B89" s="1317"/>
      <c r="C89" s="381">
        <f>SUM(COUNTIF('Plan MB'!$C92:$BE92,"Braunschweig")+COUNTIF('Plan WIW'!$C92:$AU92,"Braunschweig")+COUNTIF('Plan ET'!$C93:$AX93,"Braunschweig"))</f>
        <v>0</v>
      </c>
      <c r="D89" s="364">
        <f>SUM(COUNTIF('Plan MB'!$C92:$BE92,"Behn")+COUNTIF('Plan WIW'!$C92:$AU92,"Behn")+COUNTIF('Plan ET'!$C93:$BP93,"Behn"))</f>
        <v>0</v>
      </c>
      <c r="E89" s="364">
        <f>SUM(COUNTIF('Plan MB'!$C92:$BE92,"Roth")+COUNTIF('Plan WIW'!$C92:$AU92,"Roth")+COUNTIF('Plan ET'!$C93:$BP93,"Roth"))</f>
        <v>0</v>
      </c>
      <c r="F89" s="364">
        <f>SUM(COUNTIF('Plan MB'!$C92:$BE92,"Beugel")+COUNTIF('Plan WIW'!$C92:$AU92,"Beugel")+COUNTIF('Plan ET'!$C93:$BP93,"Beugel"))</f>
        <v>0</v>
      </c>
      <c r="G89" s="364">
        <f>SUM(COUNTIF('Plan MB'!$C92:$BE92,"Christ")+COUNTIF('Plan WIW'!$C92:$AU92,"Christ")+COUNTIF('Plan ET'!$C93:$BP93,"Christ"))</f>
        <v>0</v>
      </c>
      <c r="H89" s="364">
        <f>SUM(COUNTIF('Plan MB'!$C92:$BE92,"Kolev")+COUNTIF('Plan WIW'!$C92:$AU92,"Kolev")+COUNTIF('Plan ET'!$C93:$BP93,"Kolev"))</f>
        <v>0</v>
      </c>
      <c r="I89" s="364">
        <f>SUM(COUNTIF('Plan MB'!$C92:$BE92,"C.Behn")+COUNTIF('Plan WIW'!$C92:$AU92,"C.Behn")+COUNTIF('Plan ET'!$C93:$BP93,"C.Behn"))</f>
        <v>0</v>
      </c>
      <c r="J89" s="364">
        <f>SUM(COUNTIF('Plan MB'!$C92:$BE92,"Dorner-Reisel")+COUNTIF('Plan WIW'!$C92:$AU92,"Dorner-Reisel")+COUNTIF('Plan ET'!$C93:$BP93,"Dorner-Reisel"))</f>
        <v>0</v>
      </c>
      <c r="K89" s="364">
        <f>SUM(COUNTIF('Plan MB'!$C92:$BE92,"Pietzsch")+COUNTIF('Plan WIW'!$C92:$AU92,"Pietzsch")+COUNTIF('Plan ET'!$C93:$BP93,"Pietzsch"))</f>
        <v>0</v>
      </c>
      <c r="L89" s="381">
        <f>SUM(COUNTIF('Plan MB'!$C92:$BE92,"Seul")+COUNTIF('Plan WIW'!$C92:$AU92,"Seul")+COUNTIF('Plan ET'!$C93:$BP93,"Seul"))</f>
        <v>0</v>
      </c>
      <c r="M89" s="364">
        <f>SUM(COUNTIF('Plan MB'!$C92:$BE92,"Raßbach")+COUNTIF('Plan WIW'!$C92:$AU92,"Raßbach")+COUNTIF('Plan ET'!$C93:$BP93,"Raßbach"))</f>
        <v>0</v>
      </c>
      <c r="N89" s="364">
        <f>SUM(COUNTIF('Plan MB'!$C92:$BE92,"Vogel")+COUNTIF('Plan WIW'!$C92:$AU92,"Vogel")+COUNTIF('Plan ET'!$C93:$BP93,"Vogel"))</f>
        <v>0</v>
      </c>
      <c r="O89" s="364">
        <f>SUM(COUNTIF('Plan MB'!$C92:$BE92,"Weidner")+COUNTIF('Plan WIW'!$C92:$AU92,"Weidner")+COUNTIF('Plan ET'!$C93:$BP93,"Weidner"))</f>
        <v>0</v>
      </c>
      <c r="P89" s="364">
        <f>SUM(COUNTIF('Plan MB'!$C92:$BE92,"Schreiber")+COUNTIF('Plan WIW'!$C92:$AU92,"Schreiber")+COUNTIF('Plan ET'!$C93:$BP93,"Schreiber"))</f>
        <v>0</v>
      </c>
      <c r="Q89" s="364">
        <f>SUM(COUNTIF('Plan MB'!$C92:$BE92,"SM9")+COUNTIF('Plan WIW'!$C92:$AU92,"SM9")+COUNTIF('Plan ET'!$C93:$BP93,"SM9"))</f>
        <v>0</v>
      </c>
      <c r="R89" s="364">
        <f>SUM(COUNTIF('Plan MB'!$C92:$BE92,"Löser")+COUNTIF('Plan WIW'!$C92:$AU92,"Löser")+COUNTIF('Plan ET'!$C93:$BP93,"Löser"))</f>
        <v>0</v>
      </c>
      <c r="S89" s="381">
        <f>SUM(COUNTIF('Plan MB'!$C92:$BE92,"Römhild")+COUNTIF('Plan WIW'!$C92:$AU92,"Römhild")+COUNTIF('Plan ET'!$C93:$BD93,"Römhild"))</f>
        <v>0</v>
      </c>
      <c r="T89" s="381">
        <f>SUM(COUNTIF('Plan MB'!$C92:$BE92,"Kny")+COUNTIF('Plan WIW'!$C92:$AU92,"Kny")+COUNTIF('Plan ET'!$C93:$BD93,"Kny"))</f>
        <v>0</v>
      </c>
      <c r="U89" s="364">
        <f>SUM(COUNTIF('Plan MB'!$C92:$BE92,"Schrodt")+COUNTIF('Plan WIW'!$C92:$AU92,"Schrodt")+COUNTIF('Plan ET'!$C93:$BD93,"Schrodt"))</f>
        <v>0</v>
      </c>
      <c r="V89" s="364">
        <f>SUM(COUNTIF('Plan MB'!$C92:$BE92,"Albrecht")+COUNTIF('Plan WIW'!$C92:$AU92,"Albrecht")+COUNTIF('Plan ET'!$C93:$BD93,"Albrecht"))</f>
        <v>0</v>
      </c>
      <c r="W89" s="364">
        <f>SUM(COUNTIF('Plan MB'!$C92:$BE92,"Hornaff")+COUNTIF('Plan WIW'!$C92:$AU92,"Hornaff")+COUNTIF('Plan ET'!$C93:$BD93,"Hornaff"))</f>
        <v>0</v>
      </c>
      <c r="X89" s="364">
        <f>SUM(COUNTIF('Plan MB'!$C92:$BE92,"Wahrenberg")+COUNTIF('Plan WIW'!$C92:$AU92,"Wahrenberg")+COUNTIF('Plan ET'!E93:BD93,"Wahrenberg"))</f>
        <v>0</v>
      </c>
      <c r="Y89" s="364">
        <f>SUM(COUNTIF('Plan MB'!$C92:$BE92,"Orf")+COUNTIF('Plan WIW'!$C92:$AU92,"Orf")+COUNTIF('Plan ET'!F93:BE93,"Orf"))</f>
        <v>0</v>
      </c>
      <c r="Z89" s="324"/>
      <c r="AA89" s="364">
        <f>SUM(COUNTIF('Plan MB'!$C92:$BE92,"Bachmann")+COUNTIF('Plan WIW'!$C92:$AU92,"Bachmann")+COUNTIF('Plan ET'!$E93:$BD93,"Bachmann"))</f>
        <v>0</v>
      </c>
      <c r="AB89" s="364">
        <f>SUM(COUNTIF('Plan MB'!$C92:$BE92,"B.-Schmitt")+COUNTIF('Plan WIW'!$C92:$AU92,"B.-Schmitt")+COUNTIF('Plan ET'!$E93:$BD93,"B.-Schmitt"))</f>
        <v>0</v>
      </c>
      <c r="AC89" s="364">
        <f>SUM(COUNTIF('Plan MB'!$C92:$BE92,"Blancke")+COUNTIF('Plan WIW'!$C92:$AU92,"Blancke")+COUNTIF('Plan ET'!$E93:$BD93,"Blancke"))</f>
        <v>0</v>
      </c>
      <c r="AD89" s="364">
        <f>SUM(COUNTIF('Plan MB'!$C92:$BE92,"Dechant")+COUNTIF('Plan WIW'!$C92:$AU92,"Dechant")+COUNTIF('Plan ET'!$E93:BD93,"Dechant"))</f>
        <v>0</v>
      </c>
      <c r="AE89" s="364">
        <f>SUM(COUNTIF('Plan MB'!$C92:$BE92,"Fischer")+COUNTIF('Plan WIW'!$C92:$AU92,"Fischer")+COUNTIF('Plan ET'!$E93:$BD93,"Fischer"))</f>
        <v>0</v>
      </c>
      <c r="AF89" s="364">
        <f>SUM(COUNTIF('Plan MB'!$C92:$BE92,"Gratz")+COUNTIF('Plan WIW'!$C92:$AU92,"Gratz")+COUNTIF('Plan ET'!$E93:$BD93,"Gratz"))</f>
        <v>0</v>
      </c>
      <c r="AG89" s="364">
        <f>SUM(COUNTIF('Plan MB'!$C92:$BE92,"Grünler")+COUNTIF('Plan WIW'!$C92:$AU92,"Grünler")+COUNTIF('Plan ET'!$E93:$BD93,"Grünler"))</f>
        <v>0</v>
      </c>
      <c r="AH89" s="364">
        <f>SUM(COUNTIF('Plan MB'!$C92:$BE92,"Heinemann")+COUNTIF('Plan WIW'!$C92:$AU92,"Heinemann")+COUNTIF('Plan ET'!$E93:$BD93,"Heinemann"))</f>
        <v>0</v>
      </c>
      <c r="AI89" s="364">
        <f>SUM(COUNTIF('Plan MB'!$C92:$BE92,"Kamprath")+COUNTIF('Plan WIW'!$C92:$AU92,"Kamprath")+COUNTIF('Plan ET'!$E93:$BD93,"Kamprath"))</f>
        <v>0</v>
      </c>
      <c r="AJ89" s="364">
        <f>SUM(COUNTIF('Plan MB'!$C92:$BE92,"Kelber")+COUNTIF('Plan WIW'!$C92:$AU92,"Kelber")+COUNTIF('Plan ET'!$E93:$BD93,"Kelber"))</f>
        <v>0</v>
      </c>
      <c r="AK89" s="364">
        <f>SUM(COUNTIF('Plan MB'!$C92:$BE92,"Michelfeit")+COUNTIF('Plan WIW'!$C92:$AU92,"Michelfeit")+COUNTIF('Plan ET'!$E93:$BD93,"Michelfeit"))</f>
        <v>0</v>
      </c>
      <c r="AL89" s="364">
        <f>SUM(COUNTIF('Plan MB'!$C92:$BE92,"Müller")+COUNTIF('Plan WIW'!$C92:$AU92,"Müller")+COUNTIF('Plan ET'!$E93:$BD93,"Müller"))</f>
        <v>0</v>
      </c>
      <c r="AM89" s="364">
        <f>SUM(COUNTIF('Plan MB'!$C92:$BE92,"Roppel")+COUNTIF('Plan WIW'!$C92:$AU92,"Roppel")+COUNTIF('Plan ET'!$E93:$BD93,"Roppel"))</f>
        <v>0</v>
      </c>
      <c r="AN89" s="364">
        <f>SUM(COUNTIF('Plan MB'!$C92:$BE92,"Rozek")+COUNTIF('Plan WIW'!$C92:$AU92,"Rozek")+COUNTIF('Plan ET'!$E93:$BD93,"Rozek"))</f>
        <v>0</v>
      </c>
      <c r="AO89" s="364">
        <f>SUM(COUNTIF('Plan MB'!$C92:$BE92,"Schäfer")+COUNTIF('Plan WIW'!$C92:$AU92,"Schäfer")+COUNTIF('Plan ET'!$E93:$BD93,"Schäfer"))</f>
        <v>0</v>
      </c>
      <c r="AP89" s="364">
        <f>SUM(COUNTIF('Plan MB'!$C92:$BE92,"Schulz")+COUNTIF('Plan WIW'!$C92:$AU92,"Schulz")+COUNTIF('Plan ET'!$E93:$BD93,"Schulz"))</f>
        <v>0</v>
      </c>
      <c r="AQ89" s="364">
        <f>SUM(COUNTIF('Plan MB'!$C92:$BE92,"Svoboda")+COUNTIF('Plan WIW'!$C92:$AU92,"Svoboda")+COUNTIF('Plan ET'!$E93:$BD93,"Svoboda"))</f>
        <v>0</v>
      </c>
      <c r="AR89" s="364"/>
      <c r="AS89" s="364">
        <f>SUM(COUNTIF('Plan MB'!$C92:$BE92,"Kretzer")+COUNTIF('Plan WIW'!$C92:$AU92,"Kretzer")+COUNTIF('Plan ET'!$E93:$BD93,"Kretzer"))</f>
        <v>0</v>
      </c>
      <c r="AT89" s="364">
        <f>SUM(COUNTIF('Plan MB'!$C92:$BE92,"Mensch-Schäfer")+COUNTIF('Plan WIW'!$C92:$AU92,"Mensch-Schäfer")+COUNTIF('Plan ET'!$E93:$BD93,"Mensch-Schäfer"))</f>
        <v>0</v>
      </c>
      <c r="AU89" s="364">
        <f>SUM(COUNTIF('Plan MB'!$C92:$BE92,"Schmidt")+COUNTIF('Plan WIW'!$C92:$AU92,"Schmidt")+COUNTIF('Plan ET'!$E93:$BD93,"Schmidt"))</f>
        <v>0</v>
      </c>
      <c r="AV89" s="372"/>
      <c r="AW89" s="372"/>
      <c r="AX89" s="372"/>
      <c r="AY89" s="373"/>
      <c r="AZ89" s="373">
        <f>SUM(COUNTIF('Plan MB'!$C92:$BE92,"Brenn")+COUNTIF('Plan WIW'!$C92:$AU92,"Brenn")+COUNTIF('Plan ET'!$E93:$BD93,"Brenn"))</f>
        <v>0</v>
      </c>
      <c r="BA89" s="373">
        <f>SUM(COUNTIF('Plan MB'!$C92:$BE92,"Jakobi")+COUNTIF('Plan WIW'!$C92:$AU92,"Jakobi")+COUNTIF('Plan ET'!$E93:$BD93,"Jakobi"))</f>
        <v>0</v>
      </c>
      <c r="BB89" s="373">
        <f>SUM(COUNTIF('Plan MB'!$C92:$BE92,"Krause")+COUNTIF('Plan WIW'!$C92:$AU92,"Krause")+COUNTIF('Plan ET'!$E93:$BD93,"Krause"))</f>
        <v>0</v>
      </c>
      <c r="BC89" s="373">
        <f>SUM(COUNTIF('Plan MB'!$C92:$BE92,"Margraf")+COUNTIF('Plan WIW'!$C92:$AU92,"Margraf")+COUNTIF('Plan ET'!$E93:$BD93,"Margraf"))</f>
        <v>0</v>
      </c>
      <c r="BD89" s="373">
        <f>SUM(COUNTIF('Plan MB'!$C92:$BE92,"Tischer")+COUNTIF('Plan WIW'!$C92:$AU92,"Tischer")+COUNTIF('Plan ET'!$E93:$BD93,"Tischer"))</f>
        <v>0</v>
      </c>
      <c r="BE89" s="369"/>
      <c r="BF89" s="373">
        <f>SUM(COUNTIF('Plan MB'!$C92:$BE92,"Bagchi")+COUNTIF('Plan WIW'!$C92:$AU92,"Bagchi")+COUNTIF('Plan ET'!$E93:$BD93,"Bagchi"))</f>
        <v>0</v>
      </c>
      <c r="BG89" s="373">
        <f>SUM(COUNTIF('Plan MB'!$C92:$BE92,"Fr.Gratz")+COUNTIF('Plan WIW'!$C92:$AU92,"Fr.Gratz")+COUNTIF('Plan ET'!$E93:$BD93,"Fr.Gratz"))</f>
        <v>0</v>
      </c>
      <c r="BH89" s="373">
        <f>SUM(COUNTIF('Plan MB'!$C92:$BE92,"Fr.Müller")+COUNTIF('Plan WIW'!$C92:$AU92,"Fr.Müller")+COUNTIF('Plan ET'!$E93:$BD93,"Fr.Müller"))</f>
        <v>0</v>
      </c>
      <c r="BI89" s="325"/>
    </row>
    <row r="90" spans="1:61">
      <c r="A90" s="1316"/>
      <c r="B90" s="1317" t="s">
        <v>55</v>
      </c>
      <c r="C90" s="381">
        <f>SUM(COUNTIF('Plan MB'!$C93:$BE93,"Braunschweig")+COUNTIF('Plan WIW'!$C93:$AU93,"Braunschweig")+COUNTIF('Plan ET'!$C94:$AX94,"Braunschweig"))</f>
        <v>0</v>
      </c>
      <c r="D90" s="364">
        <f>SUM(COUNTIF('Plan MB'!$C93:$BE93,"Behn")+COUNTIF('Plan WIW'!$C93:$AU93,"Behn")+COUNTIF('Plan ET'!$C94:$BP94,"Behn"))</f>
        <v>0</v>
      </c>
      <c r="E90" s="364">
        <f>SUM(COUNTIF('Plan MB'!$C93:$BE93,"Roth")+COUNTIF('Plan WIW'!$C93:$AU93,"Roth")+COUNTIF('Plan ET'!$C94:$BP94,"Roth"))</f>
        <v>2</v>
      </c>
      <c r="F90" s="364">
        <f>SUM(COUNTIF('Plan MB'!$C93:$BE93,"Beugel")+COUNTIF('Plan WIW'!$C93:$AU93,"Beugel")+COUNTIF('Plan ET'!$C94:$BP94,"Beugel"))</f>
        <v>0</v>
      </c>
      <c r="G90" s="381">
        <f>SUM(COUNTIF('Plan MB'!$C93:$BE93,"Christ")+COUNTIF('Plan WIW'!$C93:$AU93,"Christ")+COUNTIF('Plan ET'!$C94:$BP94,"Christ"))</f>
        <v>0</v>
      </c>
      <c r="H90" s="364">
        <f>SUM(COUNTIF('Plan MB'!$C93:$BE93,"Kolev")+COUNTIF('Plan WIW'!$C93:$AU93,"Kolev")+COUNTIF('Plan ET'!$C94:$BP94,"Kolev"))</f>
        <v>1</v>
      </c>
      <c r="I90" s="380">
        <f>SUM(COUNTIF('Plan MB'!$C93:$BE93,"C.Behn")+COUNTIF('Plan WIW'!$C93:$AU93,"C.Behn")+COUNTIF('Plan ET'!$C94:$BP94,"C.Behn"))</f>
        <v>2</v>
      </c>
      <c r="J90" s="364">
        <f>SUM(COUNTIF('Plan MB'!$C93:$BE93,"Dorner-Reisel")+COUNTIF('Plan WIW'!$C93:$AU93,"Dorner-Reisel")+COUNTIF('Plan ET'!$C94:$BP94,"Dorner-Reisel"))</f>
        <v>0</v>
      </c>
      <c r="K90" s="364">
        <f>SUM(COUNTIF('Plan MB'!$C93:$BE93,"Pietzsch")+COUNTIF('Plan WIW'!$C93:$AU93,"Pietzsch")+COUNTIF('Plan ET'!$C94:$BP94,"Pietzsch"))</f>
        <v>1</v>
      </c>
      <c r="L90" s="381">
        <f>SUM(COUNTIF('Plan MB'!$C93:$BE93,"Seul")+COUNTIF('Plan WIW'!$C93:$AU93,"Seul")+COUNTIF('Plan ET'!$C94:$BP94,"Seul"))</f>
        <v>0</v>
      </c>
      <c r="M90" s="364">
        <f>SUM(COUNTIF('Plan MB'!$C93:$BE93,"Raßbach")+COUNTIF('Plan WIW'!$C93:$AU93,"Raßbach")+COUNTIF('Plan ET'!$C94:$BP94,"Raßbach"))</f>
        <v>0</v>
      </c>
      <c r="N90" s="364">
        <f>SUM(COUNTIF('Plan MB'!$C93:$BE93,"Vogel")+COUNTIF('Plan WIW'!$C93:$AU93,"Vogel")+COUNTIF('Plan ET'!$C94:$BP94,"Vogel"))</f>
        <v>0</v>
      </c>
      <c r="O90" s="364">
        <f>SUM(COUNTIF('Plan MB'!$C93:$BE93,"Weidner")+COUNTIF('Plan WIW'!$C93:$AU93,"Weidner")+COUNTIF('Plan ET'!$C94:$BP94,"Weidner"))</f>
        <v>1</v>
      </c>
      <c r="P90" s="364">
        <f>SUM(COUNTIF('Plan MB'!$C93:$BE93,"Schreiber")+COUNTIF('Plan WIW'!$C93:$AU93,"Schreiber")+COUNTIF('Plan ET'!$C94:$BP94,"Schreiber"))</f>
        <v>0</v>
      </c>
      <c r="Q90" s="380">
        <f>SUM(COUNTIF('Plan MB'!$C93:$BE93,"SM9")+COUNTIF('Plan WIW'!$C93:$AU93,"SM9")+COUNTIF('Plan ET'!$C94:$BP94,"SM9"))</f>
        <v>0</v>
      </c>
      <c r="R90" s="380">
        <f>SUM(COUNTIF('Plan MB'!$C93:$BE93,"Löser")+COUNTIF('Plan WIW'!$C93:$AU93,"Löser")+COUNTIF('Plan ET'!$C94:$BP94,"Löser"))</f>
        <v>2</v>
      </c>
      <c r="S90" s="364">
        <f>SUM(COUNTIF('Plan MB'!$C93:$BE93,"Römhild")+COUNTIF('Plan WIW'!$C93:$AU93,"Römhild")+COUNTIF('Plan ET'!$C94:$BD94,"Römhild"))</f>
        <v>0</v>
      </c>
      <c r="T90" s="381">
        <f>SUM(COUNTIF('Plan MB'!$C93:$BE93,"Kny")+COUNTIF('Plan WIW'!$C93:$AU93,"Kny")+COUNTIF('Plan ET'!$C94:$BD94,"Kny"))</f>
        <v>0</v>
      </c>
      <c r="U90" s="364">
        <f>SUM(COUNTIF('Plan MB'!$C93:$BE93,"Schrodt")+COUNTIF('Plan WIW'!$C93:$AU93,"Schrodt")+COUNTIF('Plan ET'!$C94:$BD94,"Schrodt"))</f>
        <v>0</v>
      </c>
      <c r="V90" s="364">
        <f>SUM(COUNTIF('Plan MB'!$C93:$BE93,"Albrecht")+COUNTIF('Plan WIW'!$C93:$AU93,"Albrecht")+COUNTIF('Plan ET'!$C94:$BD94,"Albrecht"))</f>
        <v>0</v>
      </c>
      <c r="W90" s="380">
        <f>SUM(COUNTIF('Plan MB'!$C93:$BE93,"Hornaff")+COUNTIF('Plan WIW'!$C93:$AU93,"Hornaff")+COUNTIF('Plan ET'!$C94:$BD94,"Hornaff"))</f>
        <v>0</v>
      </c>
      <c r="X90" s="364">
        <f>SUM(COUNTIF('Plan MB'!$C93:$BE93,"Wahrenberg")+COUNTIF('Plan WIW'!$C93:$AU93,"Wahrenberg")+COUNTIF('Plan ET'!E94:BD94,"Wahrenberg"))</f>
        <v>0</v>
      </c>
      <c r="Y90" s="364">
        <f>SUM(COUNTIF('Plan MB'!$C93:$BE93,"Orf")+COUNTIF('Plan WIW'!$C93:$AU93,"Orf")+COUNTIF('Plan ET'!F94:BE94,"Orf"))</f>
        <v>0</v>
      </c>
      <c r="Z90" s="324"/>
      <c r="AA90" s="364">
        <f>SUM(COUNTIF('Plan MB'!$C93:$BE93,"Bachmann")+COUNTIF('Plan WIW'!$C93:$AU93,"Bachmann")+COUNTIF('Plan ET'!$E94:$BD94,"Bachmann"))</f>
        <v>1</v>
      </c>
      <c r="AB90" s="364">
        <f>SUM(COUNTIF('Plan MB'!$C93:$BE93,"B.-Schmitt")+COUNTIF('Plan WIW'!$C93:$AU93,"B.-Schmitt")+COUNTIF('Plan ET'!$E94:$BD94,"B.-Schmitt"))</f>
        <v>0</v>
      </c>
      <c r="AC90" s="364">
        <f>SUM(COUNTIF('Plan MB'!$C93:$BE93,"Blancke")+COUNTIF('Plan WIW'!$C93:$AU93,"Blancke")+COUNTIF('Plan ET'!$E94:$BD94,"Blancke"))</f>
        <v>0</v>
      </c>
      <c r="AD90" s="364">
        <f>SUM(COUNTIF('Plan MB'!$C93:$BE93,"Dechant")+COUNTIF('Plan WIW'!$C93:$AU93,"Dechant")+COUNTIF('Plan ET'!$E94:BD94,"Dechant"))</f>
        <v>0</v>
      </c>
      <c r="AE90" s="364">
        <f>SUM(COUNTIF('Plan MB'!$C93:$BE93,"Fischer")+COUNTIF('Plan WIW'!$C93:$AU93,"Fischer")+COUNTIF('Plan ET'!$E94:$BD94,"Fischer"))</f>
        <v>1</v>
      </c>
      <c r="AF90" s="364">
        <f>SUM(COUNTIF('Plan MB'!$C93:$BE93,"Gratz")+COUNTIF('Plan WIW'!$C93:$AU93,"Gratz")+COUNTIF('Plan ET'!$E94:$BD94,"Gratz"))</f>
        <v>0</v>
      </c>
      <c r="AG90" s="364">
        <f>SUM(COUNTIF('Plan MB'!$C93:$BE93,"Grünler")+COUNTIF('Plan WIW'!$C93:$AU93,"Grünler")+COUNTIF('Plan ET'!$E94:$BD94,"Grünler"))</f>
        <v>0</v>
      </c>
      <c r="AH90" s="364">
        <f>SUM(COUNTIF('Plan MB'!$C93:$BE93,"Heinemann")+COUNTIF('Plan WIW'!$C93:$AU93,"Heinemann")+COUNTIF('Plan ET'!$E94:$BD94,"Heinemann"))</f>
        <v>0</v>
      </c>
      <c r="AI90" s="364">
        <f>SUM(COUNTIF('Plan MB'!$C93:$BE93,"Kamprath")+COUNTIF('Plan WIW'!$C93:$AU93,"Kamprath")+COUNTIF('Plan ET'!$E94:$BD94,"Kamprath"))</f>
        <v>0</v>
      </c>
      <c r="AJ90" s="364">
        <f>SUM(COUNTIF('Plan MB'!$C93:$BE93,"Kelber")+COUNTIF('Plan WIW'!$C93:$AU93,"Kelber")+COUNTIF('Plan ET'!$E94:$BD94,"Kelber"))</f>
        <v>0</v>
      </c>
      <c r="AK90" s="364">
        <f>SUM(COUNTIF('Plan MB'!$C93:$BE93,"Michelfeit")+COUNTIF('Plan WIW'!$C93:$AU93,"Michelfeit")+COUNTIF('Plan ET'!$E94:$BD94,"Michelfeit"))</f>
        <v>0</v>
      </c>
      <c r="AL90" s="364">
        <f>SUM(COUNTIF('Plan MB'!$C93:$BE93,"Müller")+COUNTIF('Plan WIW'!$C93:$AU93,"Müller")+COUNTIF('Plan ET'!$E94:$BD94,"Müller"))</f>
        <v>0</v>
      </c>
      <c r="AM90" s="364">
        <f>SUM(COUNTIF('Plan MB'!$C93:$BE93,"Roppel")+COUNTIF('Plan WIW'!$C93:$AU93,"Roppel")+COUNTIF('Plan ET'!$E94:$BD94,"Roppel"))</f>
        <v>1</v>
      </c>
      <c r="AN90" s="364">
        <f>SUM(COUNTIF('Plan MB'!$C93:$BE93,"Rozek")+COUNTIF('Plan WIW'!$C93:$AU93,"Rozek")+COUNTIF('Plan ET'!$E94:$BD94,"Rozek"))</f>
        <v>0</v>
      </c>
      <c r="AO90" s="364">
        <f>SUM(COUNTIF('Plan MB'!$C93:$BE93,"Schäfer")+COUNTIF('Plan WIW'!$C93:$AU93,"Schäfer")+COUNTIF('Plan ET'!$E94:$BD94,"Schäfer"))</f>
        <v>0</v>
      </c>
      <c r="AP90" s="364">
        <f>SUM(COUNTIF('Plan MB'!$C93:$BE93,"Schulz")+COUNTIF('Plan WIW'!$C93:$AU93,"Schulz")+COUNTIF('Plan ET'!$E94:$BD94,"Schulz"))</f>
        <v>2</v>
      </c>
      <c r="AQ90" s="364">
        <f>SUM(COUNTIF('Plan MB'!$C93:$BE93,"Svoboda")+COUNTIF('Plan WIW'!$C93:$AU93,"Svoboda")+COUNTIF('Plan ET'!$E94:$BD94,"Svoboda"))</f>
        <v>0</v>
      </c>
      <c r="AR90" s="364"/>
      <c r="AS90" s="364">
        <f>SUM(COUNTIF('Plan MB'!$C93:$BE93,"Kretzer")+COUNTIF('Plan WIW'!$C93:$AU93,"Kretzer")+COUNTIF('Plan ET'!$E94:$BD94,"Kretzer"))</f>
        <v>0</v>
      </c>
      <c r="AT90" s="364">
        <f>SUM(COUNTIF('Plan MB'!$C93:$BE93,"Mensch-Schäfer")+COUNTIF('Plan WIW'!$C93:$AU93,"Mensch-Schäfer")+COUNTIF('Plan ET'!$E94:$BD94,"Mensch-Schäfer"))</f>
        <v>0</v>
      </c>
      <c r="AU90" s="364">
        <f>SUM(COUNTIF('Plan MB'!$C93:$BE93,"Schmidt")+COUNTIF('Plan WIW'!$C93:$AU93,"Schmidt")+COUNTIF('Plan ET'!$E94:$BD94,"Schmidt"))</f>
        <v>0</v>
      </c>
      <c r="AV90" s="372"/>
      <c r="AW90" s="372"/>
      <c r="AX90" s="372"/>
      <c r="AY90" s="373"/>
      <c r="AZ90" s="373">
        <f>SUM(COUNTIF('Plan MB'!$C93:$BE93,"Brenn")+COUNTIF('Plan WIW'!$C93:$AU93,"Brenn")+COUNTIF('Plan ET'!$E94:$BD94,"Brenn"))</f>
        <v>0</v>
      </c>
      <c r="BA90" s="373">
        <f>SUM(COUNTIF('Plan MB'!$C93:$BE93,"Jakobi")+COUNTIF('Plan WIW'!$C93:$AU93,"Jakobi")+COUNTIF('Plan ET'!$E94:$BD94,"Jakobi"))</f>
        <v>1</v>
      </c>
      <c r="BB90" s="373">
        <f>SUM(COUNTIF('Plan MB'!$C93:$BE93,"Krause")+COUNTIF('Plan WIW'!$C93:$AU93,"Krause")+COUNTIF('Plan ET'!$E94:$BD94,"Krause"))</f>
        <v>0</v>
      </c>
      <c r="BC90" s="373">
        <f>SUM(COUNTIF('Plan MB'!$C93:$BE93,"Margraf")+COUNTIF('Plan WIW'!$C93:$AU93,"Margraf")+COUNTIF('Plan ET'!$E94:$BD94,"Margraf"))</f>
        <v>0</v>
      </c>
      <c r="BD90" s="373">
        <f>SUM(COUNTIF('Plan MB'!$C93:$BE93,"Tischer")+COUNTIF('Plan WIW'!$C93:$AU93,"Tischer")+COUNTIF('Plan ET'!$E94:$BD94,"Tischer"))</f>
        <v>1</v>
      </c>
      <c r="BE90" s="369"/>
      <c r="BF90" s="373">
        <f>SUM(COUNTIF('Plan MB'!$C93:$BE93,"Bagchi")+COUNTIF('Plan WIW'!$C93:$AU93,"Bagchi")+COUNTIF('Plan ET'!$E94:$BD94,"Bagchi"))</f>
        <v>0</v>
      </c>
      <c r="BG90" s="373">
        <f>SUM(COUNTIF('Plan MB'!$C93:$BE93,"Fr.Gratz")+COUNTIF('Plan WIW'!$C93:$AU93,"Fr.Gratz")+COUNTIF('Plan ET'!$E94:$BD94,"Fr.Gratz"))</f>
        <v>0</v>
      </c>
      <c r="BH90" s="369">
        <f>SUM(COUNTIF('Plan MB'!$C93:$BE93,"Fr.Müller")+COUNTIF('Plan WIW'!$C93:$AU93,"Fr.Müller")+COUNTIF('Plan ET'!$E94:$BD94,"Fr.Müller"))</f>
        <v>0</v>
      </c>
      <c r="BI90" s="325"/>
    </row>
    <row r="91" spans="1:61">
      <c r="A91" s="1316"/>
      <c r="B91" s="1317"/>
      <c r="C91" s="381">
        <f>SUM(COUNTIF('Plan MB'!$C94:$BE94,"Braunschweig")+COUNTIF('Plan WIW'!$C94:$AU94,"Braunschweig")+COUNTIF('Plan ET'!$C95:$AX95,"Braunschweig"))</f>
        <v>0</v>
      </c>
      <c r="D91" s="364">
        <f>SUM(COUNTIF('Plan MB'!$C94:$BE94,"Behn")+COUNTIF('Plan WIW'!$C94:$AU94,"Behn")+COUNTIF('Plan ET'!$C95:$BP95,"Behn"))</f>
        <v>0</v>
      </c>
      <c r="E91" s="364">
        <f>SUM(COUNTIF('Plan MB'!$C94:$BE94,"Roth")+COUNTIF('Plan WIW'!$C94:$AU94,"Roth")+COUNTIF('Plan ET'!$C95:$BP95,"Roth"))</f>
        <v>0</v>
      </c>
      <c r="F91" s="364">
        <f>SUM(COUNTIF('Plan MB'!$C94:$BE94,"Beugel")+COUNTIF('Plan WIW'!$C94:$AU94,"Beugel")+COUNTIF('Plan ET'!$C95:$BP95,"Beugel"))</f>
        <v>0</v>
      </c>
      <c r="G91" s="381">
        <f>SUM(COUNTIF('Plan MB'!$C94:$BE94,"Christ")+COUNTIF('Plan WIW'!$C94:$AU94,"Christ")+COUNTIF('Plan ET'!$C95:$BP95,"Christ"))</f>
        <v>0</v>
      </c>
      <c r="H91" s="364">
        <f>SUM(COUNTIF('Plan MB'!$C94:$BE94,"Kolev")+COUNTIF('Plan WIW'!$C94:$AU94,"Kolev")+COUNTIF('Plan ET'!$C95:$BP95,"Kolev"))</f>
        <v>0</v>
      </c>
      <c r="I91" s="364">
        <f>SUM(COUNTIF('Plan MB'!$C94:$BE94,"C.Behn")+COUNTIF('Plan WIW'!$C94:$AU94,"C.Behn")+COUNTIF('Plan ET'!$C95:$BP95,"C.Behn"))</f>
        <v>0</v>
      </c>
      <c r="J91" s="364">
        <f>SUM(COUNTIF('Plan MB'!$C94:$BE94,"Dorner-Reisel")+COUNTIF('Plan WIW'!$C94:$AU94,"Dorner-Reisel")+COUNTIF('Plan ET'!$C95:$BP95,"Dorner-Reisel"))</f>
        <v>0</v>
      </c>
      <c r="K91" s="364">
        <f>SUM(COUNTIF('Plan MB'!$C94:$BE94,"Pietzsch")+COUNTIF('Plan WIW'!$C94:$AU94,"Pietzsch")+COUNTIF('Plan ET'!$C95:$BP95,"Pietzsch"))</f>
        <v>0</v>
      </c>
      <c r="L91" s="381">
        <f>SUM(COUNTIF('Plan MB'!$C94:$BE94,"Seul")+COUNTIF('Plan WIW'!$C94:$AU94,"Seul")+COUNTIF('Plan ET'!$C95:$BP95,"Seul"))</f>
        <v>0</v>
      </c>
      <c r="M91" s="364">
        <f>SUM(COUNTIF('Plan MB'!$C94:$BE94,"Raßbach")+COUNTIF('Plan WIW'!$C94:$AU94,"Raßbach")+COUNTIF('Plan ET'!$C95:$BP95,"Raßbach"))</f>
        <v>0</v>
      </c>
      <c r="N91" s="364">
        <f>SUM(COUNTIF('Plan MB'!$C94:$BE94,"Vogel")+COUNTIF('Plan WIW'!$C94:$AU94,"Vogel")+COUNTIF('Plan ET'!$C95:$BP95,"Vogel"))</f>
        <v>0</v>
      </c>
      <c r="O91" s="364">
        <f>SUM(COUNTIF('Plan MB'!$C94:$BE94,"Weidner")+COUNTIF('Plan WIW'!$C94:$AU94,"Weidner")+COUNTIF('Plan ET'!$C95:$BP95,"Weidner"))</f>
        <v>0</v>
      </c>
      <c r="P91" s="364">
        <f>SUM(COUNTIF('Plan MB'!$C94:$BE94,"Schreiber")+COUNTIF('Plan WIW'!$C94:$AU94,"Schreiber")+COUNTIF('Plan ET'!$C95:$BP95,"Schreiber"))</f>
        <v>0</v>
      </c>
      <c r="Q91" s="364">
        <f>SUM(COUNTIF('Plan MB'!$C94:$BE94,"SM9")+COUNTIF('Plan WIW'!$C94:$AU94,"SM9")+COUNTIF('Plan ET'!$C95:$BP95,"SM9"))</f>
        <v>0</v>
      </c>
      <c r="R91" s="364">
        <f>SUM(COUNTIF('Plan MB'!$C94:$BE94,"Löser")+COUNTIF('Plan WIW'!$C94:$AU94,"Löser")+COUNTIF('Plan ET'!$C95:$BP95,"Löser"))</f>
        <v>0</v>
      </c>
      <c r="S91" s="364">
        <f>SUM(COUNTIF('Plan MB'!$C94:$BE94,"Römhild")+COUNTIF('Plan WIW'!$C94:$AU94,"Römhild")+COUNTIF('Plan ET'!$C95:$BD95,"Römhild"))</f>
        <v>0</v>
      </c>
      <c r="T91" s="381">
        <f>SUM(COUNTIF('Plan MB'!$C94:$BE94,"Kny")+COUNTIF('Plan WIW'!$C94:$AU94,"Kny")+COUNTIF('Plan ET'!$C95:$BD95,"Kny"))</f>
        <v>0</v>
      </c>
      <c r="U91" s="364">
        <f>SUM(COUNTIF('Plan MB'!$C94:$BE94,"Schrodt")+COUNTIF('Plan WIW'!$C94:$AU94,"Schrodt")+COUNTIF('Plan ET'!$C95:$BD95,"Schrodt"))</f>
        <v>0</v>
      </c>
      <c r="V91" s="364">
        <f>SUM(COUNTIF('Plan MB'!$C94:$BE94,"Albrecht")+COUNTIF('Plan WIW'!$C94:$AU94,"Albrecht")+COUNTIF('Plan ET'!$C95:$BD95,"Albrecht"))</f>
        <v>0</v>
      </c>
      <c r="W91" s="380">
        <f>SUM(COUNTIF('Plan MB'!$C94:$BE94,"Hornaff")+COUNTIF('Plan WIW'!$C94:$AU94,"Hornaff")+COUNTIF('Plan ET'!$C95:$BD95,"Hornaff"))</f>
        <v>0</v>
      </c>
      <c r="X91" s="364">
        <f>SUM(COUNTIF('Plan MB'!$C94:$BE94,"Wahrenberg")+COUNTIF('Plan WIW'!$C94:$AU94,"Wahrenberg")+COUNTIF('Plan ET'!E95:BD95,"Wahrenberg"))</f>
        <v>0</v>
      </c>
      <c r="Y91" s="364">
        <f>SUM(COUNTIF('Plan MB'!$C94:$BE94,"Orf")+COUNTIF('Plan WIW'!$C94:$AU94,"Orf")+COUNTIF('Plan ET'!F95:BE95,"Orf"))</f>
        <v>0</v>
      </c>
      <c r="Z91" s="324"/>
      <c r="AA91" s="364">
        <f>SUM(COUNTIF('Plan MB'!$C94:$BE94,"Bachmann")+COUNTIF('Plan WIW'!$C94:$AU94,"Bachmann")+COUNTIF('Plan ET'!$E95:$BD95,"Bachmann"))</f>
        <v>0</v>
      </c>
      <c r="AB91" s="364">
        <f>SUM(COUNTIF('Plan MB'!$C94:$BE94,"B.-Schmitt")+COUNTIF('Plan WIW'!$C94:$AU94,"B.-Schmitt")+COUNTIF('Plan ET'!$E95:$BD95,"B.-Schmitt"))</f>
        <v>0</v>
      </c>
      <c r="AC91" s="364">
        <f>SUM(COUNTIF('Plan MB'!$C94:$BE94,"Blancke")+COUNTIF('Plan WIW'!$C94:$AU94,"Blancke")+COUNTIF('Plan ET'!$E95:$BD95,"Blancke"))</f>
        <v>0</v>
      </c>
      <c r="AD91" s="364">
        <f>SUM(COUNTIF('Plan MB'!$C94:$BE94,"Dechant")+COUNTIF('Plan WIW'!$C94:$AU94,"Dechant")+COUNTIF('Plan ET'!$E95:BD95,"Dechant"))</f>
        <v>1</v>
      </c>
      <c r="AE91" s="364">
        <f>SUM(COUNTIF('Plan MB'!$C94:$BE94,"Fischer")+COUNTIF('Plan WIW'!$C94:$AU94,"Fischer")+COUNTIF('Plan ET'!$E95:$BD95,"Fischer"))</f>
        <v>1</v>
      </c>
      <c r="AF91" s="364">
        <f>SUM(COUNTIF('Plan MB'!$C94:$BE94,"Gratz")+COUNTIF('Plan WIW'!$C94:$AU94,"Gratz")+COUNTIF('Plan ET'!$E95:$BD95,"Gratz"))</f>
        <v>0</v>
      </c>
      <c r="AG91" s="364">
        <f>SUM(COUNTIF('Plan MB'!$C94:$BE94,"Grünler")+COUNTIF('Plan WIW'!$C94:$AU94,"Grünler")+COUNTIF('Plan ET'!$E95:$BD95,"Grünler"))</f>
        <v>0</v>
      </c>
      <c r="AH91" s="364">
        <f>SUM(COUNTIF('Plan MB'!$C94:$BE94,"Heinemann")+COUNTIF('Plan WIW'!$C94:$AU94,"Heinemann")+COUNTIF('Plan ET'!$E95:$BD95,"Heinemann"))</f>
        <v>0</v>
      </c>
      <c r="AI91" s="364">
        <f>SUM(COUNTIF('Plan MB'!$C94:$BE94,"Kamprath")+COUNTIF('Plan WIW'!$C94:$AU94,"Kamprath")+COUNTIF('Plan ET'!$E95:$BD95,"Kamprath"))</f>
        <v>0</v>
      </c>
      <c r="AJ91" s="364">
        <f>SUM(COUNTIF('Plan MB'!$C94:$BE94,"Kelber")+COUNTIF('Plan WIW'!$C94:$AU94,"Kelber")+COUNTIF('Plan ET'!$E95:$BD95,"Kelber"))</f>
        <v>1</v>
      </c>
      <c r="AK91" s="364">
        <f>SUM(COUNTIF('Plan MB'!$C94:$BE94,"Michelfeit")+COUNTIF('Plan WIW'!$C94:$AU94,"Michelfeit")+COUNTIF('Plan ET'!$E95:$BD95,"Michelfeit"))</f>
        <v>0</v>
      </c>
      <c r="AL91" s="364">
        <f>SUM(COUNTIF('Plan MB'!$C94:$BE94,"Müller")+COUNTIF('Plan WIW'!$C94:$AU94,"Müller")+COUNTIF('Plan ET'!$E95:$BD95,"Müller"))</f>
        <v>0</v>
      </c>
      <c r="AM91" s="364">
        <f>SUM(COUNTIF('Plan MB'!$C94:$BE94,"Roppel")+COUNTIF('Plan WIW'!$C94:$AU94,"Roppel")+COUNTIF('Plan ET'!$E95:$BD95,"Roppel"))</f>
        <v>0</v>
      </c>
      <c r="AN91" s="364">
        <f>SUM(COUNTIF('Plan MB'!$C94:$BE94,"Rozek")+COUNTIF('Plan WIW'!$C94:$AU94,"Rozek")+COUNTIF('Plan ET'!$E95:$BD95,"Rozek"))</f>
        <v>0</v>
      </c>
      <c r="AO91" s="364">
        <f>SUM(COUNTIF('Plan MB'!$C94:$BE94,"Schäfer")+COUNTIF('Plan WIW'!$C94:$AU94,"Schäfer")+COUNTIF('Plan ET'!$E95:$BD95,"Schäfer"))</f>
        <v>0</v>
      </c>
      <c r="AP91" s="364">
        <f>SUM(COUNTIF('Plan MB'!$C94:$BE94,"Schulz")+COUNTIF('Plan WIW'!$C94:$AU94,"Schulz")+COUNTIF('Plan ET'!$E95:$BD95,"Schulz"))</f>
        <v>0</v>
      </c>
      <c r="AQ91" s="364">
        <f>SUM(COUNTIF('Plan MB'!$C94:$BE94,"Svoboda")+COUNTIF('Plan WIW'!$C94:$AU94,"Svoboda")+COUNTIF('Plan ET'!$E95:$BD95,"Svoboda"))</f>
        <v>0</v>
      </c>
      <c r="AR91" s="364"/>
      <c r="AS91" s="364">
        <f>SUM(COUNTIF('Plan MB'!$C94:$BE94,"Kretzer")+COUNTIF('Plan WIW'!$C94:$AU94,"Kretzer")+COUNTIF('Plan ET'!$E95:$BD95,"Kretzer"))</f>
        <v>0</v>
      </c>
      <c r="AT91" s="364">
        <f>SUM(COUNTIF('Plan MB'!$C94:$BE94,"Mensch-Schäfer")+COUNTIF('Plan WIW'!$C94:$AU94,"Mensch-Schäfer")+COUNTIF('Plan ET'!$E95:$BD95,"Mensch-Schäfer"))</f>
        <v>0</v>
      </c>
      <c r="AU91" s="364">
        <f>SUM(COUNTIF('Plan MB'!$C94:$BE94,"Schmidt")+COUNTIF('Plan WIW'!$C94:$AU94,"Schmidt")+COUNTIF('Plan ET'!$E95:$BD95,"Schmidt"))</f>
        <v>0</v>
      </c>
      <c r="AV91" s="372"/>
      <c r="AW91" s="372"/>
      <c r="AX91" s="372"/>
      <c r="AY91" s="373"/>
      <c r="AZ91" s="373">
        <f>SUM(COUNTIF('Plan MB'!$C94:$BE94,"Brenn")+COUNTIF('Plan WIW'!$C94:$AU94,"Brenn")+COUNTIF('Plan ET'!$E95:$BD95,"Brenn"))</f>
        <v>0</v>
      </c>
      <c r="BA91" s="373">
        <f>SUM(COUNTIF('Plan MB'!$C94:$BE94,"Jakobi")+COUNTIF('Plan WIW'!$C94:$AU94,"Jakobi")+COUNTIF('Plan ET'!$E95:$BD95,"Jakobi"))</f>
        <v>0</v>
      </c>
      <c r="BB91" s="373">
        <f>SUM(COUNTIF('Plan MB'!$C94:$BE94,"Krause")+COUNTIF('Plan WIW'!$C94:$AU94,"Krause")+COUNTIF('Plan ET'!$E95:$BD95,"Krause"))</f>
        <v>0</v>
      </c>
      <c r="BC91" s="373">
        <f>SUM(COUNTIF('Plan MB'!$C94:$BE94,"Margraf")+COUNTIF('Plan WIW'!$C94:$AU94,"Margraf")+COUNTIF('Plan ET'!$E95:$BD95,"Margraf"))</f>
        <v>0</v>
      </c>
      <c r="BD91" s="373">
        <f>SUM(COUNTIF('Plan MB'!$C94:$BE94,"Tischer")+COUNTIF('Plan WIW'!$C94:$AU94,"Tischer")+COUNTIF('Plan ET'!$E95:$BD95,"Tischer"))</f>
        <v>0</v>
      </c>
      <c r="BE91" s="369"/>
      <c r="BF91" s="373">
        <f>SUM(COUNTIF('Plan MB'!$C94:$BE94,"Bagchi")+COUNTIF('Plan WIW'!$C94:$AU94,"Bagchi")+COUNTIF('Plan ET'!$E95:$BD95,"Bagchi"))</f>
        <v>0</v>
      </c>
      <c r="BG91" s="373">
        <f>SUM(COUNTIF('Plan MB'!$C94:$BE94,"Fr.Gratz")+COUNTIF('Plan WIW'!$C94:$AU94,"Fr.Gratz")+COUNTIF('Plan ET'!$E95:$BD95,"Fr.Gratz"))</f>
        <v>0</v>
      </c>
      <c r="BH91" s="369">
        <f>SUM(COUNTIF('Plan MB'!$C94:$BE94,"Fr.Müller")+COUNTIF('Plan WIW'!$C94:$AU94,"Fr.Müller")+COUNTIF('Plan ET'!$E95:$BD95,"Fr.Müller"))</f>
        <v>0</v>
      </c>
      <c r="BI91" s="325"/>
    </row>
    <row r="92" spans="1:61" s="215" customFormat="1">
      <c r="A92" s="1316"/>
      <c r="B92" s="1317"/>
      <c r="C92" s="381">
        <f>SUM(COUNTIF('Plan MB'!$C95:$BE95,"Braunschweig")+COUNTIF('Plan WIW'!$C95:$AU95,"Braunschweig")+COUNTIF('Plan ET'!$C96:$AX96,"Braunschweig"))</f>
        <v>0</v>
      </c>
      <c r="D92" s="364">
        <f>SUM(COUNTIF('Plan MB'!$C95:$BE95,"Behn")+COUNTIF('Plan WIW'!$C95:$AU95,"Behn")+COUNTIF('Plan ET'!$C96:$BP96,"Behn"))</f>
        <v>0</v>
      </c>
      <c r="E92" s="364">
        <f>SUM(COUNTIF('Plan MB'!$C95:$BE95,"Roth")+COUNTIF('Plan WIW'!$C95:$AU95,"Roth")+COUNTIF('Plan ET'!$C96:$BP96,"Roth"))</f>
        <v>0</v>
      </c>
      <c r="F92" s="364">
        <f>SUM(COUNTIF('Plan MB'!$C95:$BE95,"Beugel")+COUNTIF('Plan WIW'!$C95:$AU95,"Beugel")+COUNTIF('Plan ET'!$C96:$BP96,"Beugel"))</f>
        <v>0</v>
      </c>
      <c r="G92" s="381">
        <f>SUM(COUNTIF('Plan MB'!$C95:$BE95,"Christ")+COUNTIF('Plan WIW'!$C95:$AU95,"Christ")+COUNTIF('Plan ET'!$C96:$BP96,"Christ"))</f>
        <v>0</v>
      </c>
      <c r="H92" s="364">
        <f>SUM(COUNTIF('Plan MB'!$C95:$BE95,"Kolev")+COUNTIF('Plan WIW'!$C95:$AU95,"Kolev")+COUNTIF('Plan ET'!$C96:$BP96,"Kolev"))</f>
        <v>0</v>
      </c>
      <c r="I92" s="364">
        <f>SUM(COUNTIF('Plan MB'!$C95:$BE95,"C.Behn")+COUNTIF('Plan WIW'!$C95:$AU95,"C.Behn")+COUNTIF('Plan ET'!$C96:$BP96,"C.Behn"))</f>
        <v>0</v>
      </c>
      <c r="J92" s="364">
        <f>SUM(COUNTIF('Plan MB'!$C95:$BE95,"Dorner-Reisel")+COUNTIF('Plan WIW'!$C95:$AU95,"Dorner-Reisel")+COUNTIF('Plan ET'!$C96:$BP96,"Dorner-Reisel"))</f>
        <v>0</v>
      </c>
      <c r="K92" s="364">
        <f>SUM(COUNTIF('Plan MB'!$C95:$BE95,"Pietzsch")+COUNTIF('Plan WIW'!$C95:$AU95,"Pietzsch")+COUNTIF('Plan ET'!$C96:$BP96,"Pietzsch"))</f>
        <v>0</v>
      </c>
      <c r="L92" s="381">
        <f>SUM(COUNTIF('Plan MB'!$C95:$BE95,"Seul")+COUNTIF('Plan WIW'!$C95:$AU95,"Seul")+COUNTIF('Plan ET'!$C96:$BP96,"Seul"))</f>
        <v>0</v>
      </c>
      <c r="M92" s="364">
        <f>SUM(COUNTIF('Plan MB'!$C95:$BE95,"Raßbach")+COUNTIF('Plan WIW'!$C95:$AU95,"Raßbach")+COUNTIF('Plan ET'!$C96:$BP96,"Raßbach"))</f>
        <v>0</v>
      </c>
      <c r="N92" s="364">
        <f>SUM(COUNTIF('Plan MB'!$C95:$BE95,"Vogel")+COUNTIF('Plan WIW'!$C95:$AU95,"Vogel")+COUNTIF('Plan ET'!$C96:$BP96,"Vogel"))</f>
        <v>0</v>
      </c>
      <c r="O92" s="364">
        <f>SUM(COUNTIF('Plan MB'!$C95:$BE95,"Weidner")+COUNTIF('Plan WIW'!$C95:$AU95,"Weidner")+COUNTIF('Plan ET'!$C96:$BP96,"Weidner"))</f>
        <v>0</v>
      </c>
      <c r="P92" s="364">
        <f>SUM(COUNTIF('Plan MB'!$C95:$BE95,"Schreiber")+COUNTIF('Plan WIW'!$C95:$AU95,"Schreiber")+COUNTIF('Plan ET'!$C96:$BP96,"Schreiber"))</f>
        <v>0</v>
      </c>
      <c r="Q92" s="364">
        <f>SUM(COUNTIF('Plan MB'!$C95:$BE95,"SM9")+COUNTIF('Plan WIW'!$C95:$AU95,"SM9")+COUNTIF('Plan ET'!$C96:$BP96,"SM9"))</f>
        <v>0</v>
      </c>
      <c r="R92" s="364">
        <f>SUM(COUNTIF('Plan MB'!$C95:$BE95,"Löser")+COUNTIF('Plan WIW'!$C95:$AU95,"Löser")+COUNTIF('Plan ET'!$C96:$BP96,"Löser"))</f>
        <v>0</v>
      </c>
      <c r="S92" s="364">
        <f>SUM(COUNTIF('Plan MB'!$C95:$BE95,"Römhild")+COUNTIF('Plan WIW'!$C95:$AU95,"Römhild")+COUNTIF('Plan ET'!$C96:$BD96,"Römhild"))</f>
        <v>0</v>
      </c>
      <c r="T92" s="381">
        <f>SUM(COUNTIF('Plan MB'!$C95:$BE95,"Kny")+COUNTIF('Plan WIW'!$C95:$AU95,"Kny")+COUNTIF('Plan ET'!$C96:$BD96,"Kny"))</f>
        <v>0</v>
      </c>
      <c r="U92" s="364">
        <f>SUM(COUNTIF('Plan MB'!$C95:$BE95,"Schrodt")+COUNTIF('Plan WIW'!$C95:$AU95,"Schrodt")+COUNTIF('Plan ET'!$C96:$BD96,"Schrodt"))</f>
        <v>0</v>
      </c>
      <c r="V92" s="364">
        <f>SUM(COUNTIF('Plan MB'!$C95:$BE95,"Albrecht")+COUNTIF('Plan WIW'!$C95:$AU95,"Albrecht")+COUNTIF('Plan ET'!$C96:$BD96,"Albrecht"))</f>
        <v>0</v>
      </c>
      <c r="W92" s="364">
        <f>SUM(COUNTIF('Plan MB'!$C95:$BE95,"Hornaff")+COUNTIF('Plan WIW'!$C95:$AU95,"Hornaff")+COUNTIF('Plan ET'!$C96:$BD96,"Hornaff"))</f>
        <v>0</v>
      </c>
      <c r="X92" s="364">
        <f>SUM(COUNTIF('Plan MB'!$C95:$BE95,"Wahrenberg")+COUNTIF('Plan WIW'!$C95:$AU95,"Wahrenberg")+COUNTIF('Plan ET'!E96:BD96,"Wahrenberg"))</f>
        <v>0</v>
      </c>
      <c r="Y92" s="364">
        <f>SUM(COUNTIF('Plan MB'!$C95:$BE95,"Orf")+COUNTIF('Plan WIW'!$C95:$AU95,"Orf")+COUNTIF('Plan ET'!F96:BE96,"Orf"))</f>
        <v>0</v>
      </c>
      <c r="Z92" s="324"/>
      <c r="AA92" s="364">
        <f>SUM(COUNTIF('Plan MB'!$C95:$BE95,"Bachmann")+COUNTIF('Plan WIW'!$C95:$AU95,"Bachmann")+COUNTIF('Plan ET'!$E96:$BD96,"Bachmann"))</f>
        <v>0</v>
      </c>
      <c r="AB92" s="364">
        <f>SUM(COUNTIF('Plan MB'!$C95:$BE95,"B.-Schmitt")+COUNTIF('Plan WIW'!$C95:$AU95,"B.-Schmitt")+COUNTIF('Plan ET'!$E96:$BD96,"B.-Schmitt"))</f>
        <v>0</v>
      </c>
      <c r="AC92" s="364">
        <f>SUM(COUNTIF('Plan MB'!$C95:$BE95,"Blancke")+COUNTIF('Plan WIW'!$C95:$AU95,"Blancke")+COUNTIF('Plan ET'!$E96:$BD96,"Blancke"))</f>
        <v>0</v>
      </c>
      <c r="AD92" s="364">
        <f>SUM(COUNTIF('Plan MB'!$C95:$BE95,"Dechant")+COUNTIF('Plan WIW'!$C95:$AU95,"Dechant")+COUNTIF('Plan ET'!$E96:BD96,"Dechant"))</f>
        <v>0</v>
      </c>
      <c r="AE92" s="364">
        <f>SUM(COUNTIF('Plan MB'!$C95:$BE95,"Fischer")+COUNTIF('Plan WIW'!$C95:$AU95,"Fischer")+COUNTIF('Plan ET'!$E96:$BD96,"Fischer"))</f>
        <v>0</v>
      </c>
      <c r="AF92" s="364">
        <f>SUM(COUNTIF('Plan MB'!$C95:$BE95,"Gratz")+COUNTIF('Plan WIW'!$C95:$AU95,"Gratz")+COUNTIF('Plan ET'!$E96:$BD96,"Gratz"))</f>
        <v>0</v>
      </c>
      <c r="AG92" s="364">
        <f>SUM(COUNTIF('Plan MB'!$C95:$BE95,"Grünler")+COUNTIF('Plan WIW'!$C95:$AU95,"Grünler")+COUNTIF('Plan ET'!$E96:$BD96,"Grünler"))</f>
        <v>0</v>
      </c>
      <c r="AH92" s="364">
        <f>SUM(COUNTIF('Plan MB'!$C95:$BE95,"Heinemann")+COUNTIF('Plan WIW'!$C95:$AU95,"Heinemann")+COUNTIF('Plan ET'!$E96:$BD96,"Heinemann"))</f>
        <v>0</v>
      </c>
      <c r="AI92" s="364">
        <f>SUM(COUNTIF('Plan MB'!$C95:$BE95,"Kamprath")+COUNTIF('Plan WIW'!$C95:$AU95,"Kamprath")+COUNTIF('Plan ET'!$E96:$BD96,"Kamprath"))</f>
        <v>0</v>
      </c>
      <c r="AJ92" s="364">
        <f>SUM(COUNTIF('Plan MB'!$C95:$BE95,"Kelber")+COUNTIF('Plan WIW'!$C95:$AU95,"Kelber")+COUNTIF('Plan ET'!$E96:$BD96,"Kelber"))</f>
        <v>0</v>
      </c>
      <c r="AK92" s="364">
        <f>SUM(COUNTIF('Plan MB'!$C95:$BE95,"Michelfeit")+COUNTIF('Plan WIW'!$C95:$AU95,"Michelfeit")+COUNTIF('Plan ET'!$E96:$BD96,"Michelfeit"))</f>
        <v>0</v>
      </c>
      <c r="AL92" s="364">
        <f>SUM(COUNTIF('Plan MB'!$C95:$BE95,"Müller")+COUNTIF('Plan WIW'!$C95:$AU95,"Müller")+COUNTIF('Plan ET'!$E96:$BD96,"Müller"))</f>
        <v>0</v>
      </c>
      <c r="AM92" s="364">
        <f>SUM(COUNTIF('Plan MB'!$C95:$BE95,"Roppel")+COUNTIF('Plan WIW'!$C95:$AU95,"Roppel")+COUNTIF('Plan ET'!$E96:$BD96,"Roppel"))</f>
        <v>0</v>
      </c>
      <c r="AN92" s="364">
        <f>SUM(COUNTIF('Plan MB'!$C95:$BE95,"Rozek")+COUNTIF('Plan WIW'!$C95:$AU95,"Rozek")+COUNTIF('Plan ET'!$E96:$BD96,"Rozek"))</f>
        <v>0</v>
      </c>
      <c r="AO92" s="364">
        <f>SUM(COUNTIF('Plan MB'!$C95:$BE95,"Schäfer")+COUNTIF('Plan WIW'!$C95:$AU95,"Schäfer")+COUNTIF('Plan ET'!$E96:$BD96,"Schäfer"))</f>
        <v>0</v>
      </c>
      <c r="AP92" s="364">
        <f>SUM(COUNTIF('Plan MB'!$C95:$BE95,"Schulz")+COUNTIF('Plan WIW'!$C95:$AU95,"Schulz")+COUNTIF('Plan ET'!$E96:$BD96,"Schulz"))</f>
        <v>0</v>
      </c>
      <c r="AQ92" s="364">
        <f>SUM(COUNTIF('Plan MB'!$C95:$BE95,"Svoboda")+COUNTIF('Plan WIW'!$C95:$AU95,"Svoboda")+COUNTIF('Plan ET'!$E96:$BD96,"Svoboda"))</f>
        <v>0</v>
      </c>
      <c r="AR92" s="364"/>
      <c r="AS92" s="364">
        <f>SUM(COUNTIF('Plan MB'!$C95:$BE95,"Kretzer")+COUNTIF('Plan WIW'!$C95:$AU95,"Kretzer")+COUNTIF('Plan ET'!$E96:$BD96,"Kretzer"))</f>
        <v>0</v>
      </c>
      <c r="AT92" s="364">
        <f>SUM(COUNTIF('Plan MB'!$C95:$BE95,"Mensch-Schäfer")+COUNTIF('Plan WIW'!$C95:$AU95,"Mensch-Schäfer")+COUNTIF('Plan ET'!$E96:$BD96,"Mensch-Schäfer"))</f>
        <v>0</v>
      </c>
      <c r="AU92" s="364">
        <f>SUM(COUNTIF('Plan MB'!$C95:$BE95,"Schmidt")+COUNTIF('Plan WIW'!$C95:$AU95,"Schmidt")+COUNTIF('Plan ET'!$E96:$BD96,"Schmidt"))</f>
        <v>0</v>
      </c>
      <c r="AV92" s="372"/>
      <c r="AW92" s="372"/>
      <c r="AX92" s="372"/>
      <c r="AY92" s="373"/>
      <c r="AZ92" s="373">
        <f>SUM(COUNTIF('Plan MB'!$C95:$BE95,"Brenn")+COUNTIF('Plan WIW'!$C95:$AU95,"Brenn")+COUNTIF('Plan ET'!$E96:$BD96,"Brenn"))</f>
        <v>0</v>
      </c>
      <c r="BA92" s="373">
        <f>SUM(COUNTIF('Plan MB'!$C95:$BE95,"Jakobi")+COUNTIF('Plan WIW'!$C95:$AU95,"Jakobi")+COUNTIF('Plan ET'!$E96:$BD96,"Jakobi"))</f>
        <v>0</v>
      </c>
      <c r="BB92" s="373">
        <f>SUM(COUNTIF('Plan MB'!$C95:$BE95,"Krause")+COUNTIF('Plan WIW'!$C95:$AU95,"Krause")+COUNTIF('Plan ET'!$E96:$BD96,"Krause"))</f>
        <v>0</v>
      </c>
      <c r="BC92" s="373">
        <f>SUM(COUNTIF('Plan MB'!$C95:$BE95,"Margraf")+COUNTIF('Plan WIW'!$C95:$AU95,"Margraf")+COUNTIF('Plan ET'!$E96:$BD96,"Margraf"))</f>
        <v>0</v>
      </c>
      <c r="BD92" s="373">
        <f>SUM(COUNTIF('Plan MB'!$C95:$BE95,"Tischer")+COUNTIF('Plan WIW'!$C95:$AU95,"Tischer")+COUNTIF('Plan ET'!$E96:$BD96,"Tischer"))</f>
        <v>0</v>
      </c>
      <c r="BE92" s="369"/>
      <c r="BF92" s="373">
        <f>SUM(COUNTIF('Plan MB'!$C95:$BE95,"Bagchi")+COUNTIF('Plan WIW'!$C95:$AU95,"Bagchi")+COUNTIF('Plan ET'!$E96:$BD96,"Bagchi"))</f>
        <v>0</v>
      </c>
      <c r="BG92" s="373">
        <f>SUM(COUNTIF('Plan MB'!$C95:$BE95,"Fr.Gratz")+COUNTIF('Plan WIW'!$C95:$AU95,"Fr.Gratz")+COUNTIF('Plan ET'!$E96:$BD96,"Fr.Gratz"))</f>
        <v>0</v>
      </c>
      <c r="BH92" s="369">
        <f>SUM(COUNTIF('Plan MB'!$C95:$BE95,"Fr.Müller")+COUNTIF('Plan WIW'!$C95:$AU95,"Fr.Müller")+COUNTIF('Plan ET'!$E96:$BD96,"Fr.Müller"))</f>
        <v>0</v>
      </c>
      <c r="BI92" s="325"/>
    </row>
    <row r="93" spans="1:61">
      <c r="A93" s="1316"/>
      <c r="B93" s="1317"/>
      <c r="C93" s="381">
        <f>SUM(COUNTIF('Plan MB'!$C96:$BE96,"Braunschweig")+COUNTIF('Plan WIW'!$C96:$AU96,"Braunschweig")+COUNTIF('Plan ET'!$C97:$AX97,"Braunschweig"))</f>
        <v>0</v>
      </c>
      <c r="D93" s="364">
        <f>SUM(COUNTIF('Plan MB'!$C96:$BE96,"Behn")+COUNTIF('Plan WIW'!$C96:$AU96,"Behn")+COUNTIF('Plan ET'!$C97:$BP97,"Behn"))</f>
        <v>0</v>
      </c>
      <c r="E93" s="364">
        <f>SUM(COUNTIF('Plan MB'!$C96:$BE96,"Roth")+COUNTIF('Plan WIW'!$C96:$AU96,"Roth")+COUNTIF('Plan ET'!$C97:$BP97,"Roth"))</f>
        <v>0</v>
      </c>
      <c r="F93" s="364">
        <f>SUM(COUNTIF('Plan MB'!$C96:$BE96,"Beugel")+COUNTIF('Plan WIW'!$C96:$AU96,"Beugel")+COUNTIF('Plan ET'!$C97:$BP97,"Beugel"))</f>
        <v>0</v>
      </c>
      <c r="G93" s="381">
        <f>SUM(COUNTIF('Plan MB'!$C96:$BE96,"Christ")+COUNTIF('Plan WIW'!$C96:$AU96,"Christ")+COUNTIF('Plan ET'!$C97:$BP97,"Christ"))</f>
        <v>0</v>
      </c>
      <c r="H93" s="364">
        <f>SUM(COUNTIF('Plan MB'!$C96:$BE96,"Kolev")+COUNTIF('Plan WIW'!$C96:$AU96,"Kolev")+COUNTIF('Plan ET'!$C97:$BP97,"Kolev"))</f>
        <v>0</v>
      </c>
      <c r="I93" s="364">
        <f>SUM(COUNTIF('Plan MB'!$C96:$BE96,"C.Behn")+COUNTIF('Plan WIW'!$C96:$AU96,"C.Behn")+COUNTIF('Plan ET'!$C97:$BP97,"C.Behn"))</f>
        <v>0</v>
      </c>
      <c r="J93" s="364">
        <f>SUM(COUNTIF('Plan MB'!$C96:$BE96,"Dorner-Reisel")+COUNTIF('Plan WIW'!$C96:$AU96,"Dorner-Reisel")+COUNTIF('Plan ET'!$C97:$BP97,"Dorner-Reisel"))</f>
        <v>0</v>
      </c>
      <c r="K93" s="364">
        <f>SUM(COUNTIF('Plan MB'!$C96:$BE96,"Pietzsch")+COUNTIF('Plan WIW'!$C96:$AU96,"Pietzsch")+COUNTIF('Plan ET'!$C97:$BP97,"Pietzsch"))</f>
        <v>0</v>
      </c>
      <c r="L93" s="381">
        <f>SUM(COUNTIF('Plan MB'!$C96:$BE96,"Seul")+COUNTIF('Plan WIW'!$C96:$AU96,"Seul")+COUNTIF('Plan ET'!$C97:$BP97,"Seul"))</f>
        <v>0</v>
      </c>
      <c r="M93" s="364">
        <f>SUM(COUNTIF('Plan MB'!$C96:$BE96,"Raßbach")+COUNTIF('Plan WIW'!$C96:$AU96,"Raßbach")+COUNTIF('Plan ET'!$C97:$BP97,"Raßbach"))</f>
        <v>0</v>
      </c>
      <c r="N93" s="364">
        <f>SUM(COUNTIF('Plan MB'!$C96:$BE96,"Vogel")+COUNTIF('Plan WIW'!$C96:$AU96,"Vogel")+COUNTIF('Plan ET'!$C97:$BP97,"Vogel"))</f>
        <v>0</v>
      </c>
      <c r="O93" s="364">
        <f>SUM(COUNTIF('Plan MB'!$C96:$BE96,"Weidner")+COUNTIF('Plan WIW'!$C96:$AU96,"Weidner")+COUNTIF('Plan ET'!$C97:$BP97,"Weidner"))</f>
        <v>0</v>
      </c>
      <c r="P93" s="364">
        <f>SUM(COUNTIF('Plan MB'!$C96:$BE96,"Schreiber")+COUNTIF('Plan WIW'!$C96:$AU96,"Schreiber")+COUNTIF('Plan ET'!$C97:$BP97,"Schreiber"))</f>
        <v>0</v>
      </c>
      <c r="Q93" s="364">
        <f>SUM(COUNTIF('Plan MB'!$C96:$BE96,"SM9")+COUNTIF('Plan WIW'!$C96:$AU96,"SM9")+COUNTIF('Plan ET'!$C97:$BP97,"SM9"))</f>
        <v>0</v>
      </c>
      <c r="R93" s="364">
        <f>SUM(COUNTIF('Plan MB'!$C96:$BE96,"Löser")+COUNTIF('Plan WIW'!$C96:$AU96,"Löser")+COUNTIF('Plan ET'!$C97:$BP97,"Löser"))</f>
        <v>0</v>
      </c>
      <c r="S93" s="364">
        <f>SUM(COUNTIF('Plan MB'!$C96:$BE96,"Römhild")+COUNTIF('Plan WIW'!$C96:$AU96,"Römhild")+COUNTIF('Plan ET'!$C97:$BD97,"Römhild"))</f>
        <v>0</v>
      </c>
      <c r="T93" s="381">
        <f>SUM(COUNTIF('Plan MB'!$C96:$BE96,"Kny")+COUNTIF('Plan WIW'!$C96:$AU96,"Kny")+COUNTIF('Plan ET'!$C97:$BD97,"Kny"))</f>
        <v>0</v>
      </c>
      <c r="U93" s="364">
        <f>SUM(COUNTIF('Plan MB'!$C96:$BE96,"Schrodt")+COUNTIF('Plan WIW'!$C96:$AU96,"Schrodt")+COUNTIF('Plan ET'!$C97:$BD97,"Schrodt"))</f>
        <v>0</v>
      </c>
      <c r="V93" s="364">
        <f>SUM(COUNTIF('Plan MB'!$C96:$BE96,"Albrecht")+COUNTIF('Plan WIW'!$C96:$AU96,"Albrecht")+COUNTIF('Plan ET'!$C97:$BD97,"Albrecht"))</f>
        <v>0</v>
      </c>
      <c r="W93" s="364">
        <f>SUM(COUNTIF('Plan MB'!$C96:$BE96,"Hornaff")+COUNTIF('Plan WIW'!$C96:$AU96,"Hornaff")+COUNTIF('Plan ET'!$C97:$BD97,"Hornaff"))</f>
        <v>0</v>
      </c>
      <c r="X93" s="364">
        <f>SUM(COUNTIF('Plan MB'!$C96:$BE96,"Wahrenberg")+COUNTIF('Plan WIW'!$C96:$AU96,"Wahrenberg")+COUNTIF('Plan ET'!E97:BD97,"Wahrenberg"))</f>
        <v>0</v>
      </c>
      <c r="Y93" s="364">
        <f>SUM(COUNTIF('Plan MB'!$C96:$BE96,"Orf")+COUNTIF('Plan WIW'!$C96:$AU96,"Orf")+COUNTIF('Plan ET'!F97:BE97,"Orf"))</f>
        <v>0</v>
      </c>
      <c r="Z93" s="324"/>
      <c r="AA93" s="364">
        <f>SUM(COUNTIF('Plan MB'!$C96:$BE96,"Bachmann")+COUNTIF('Plan WIW'!$C96:$AU96,"Bachmann")+COUNTIF('Plan ET'!$E97:$BD97,"Bachmann"))</f>
        <v>0</v>
      </c>
      <c r="AB93" s="364">
        <f>SUM(COUNTIF('Plan MB'!$C96:$BE96,"B.-Schmitt")+COUNTIF('Plan WIW'!$C96:$AU96,"B.-Schmitt")+COUNTIF('Plan ET'!$E97:$BD97,"B.-Schmitt"))</f>
        <v>0</v>
      </c>
      <c r="AC93" s="364">
        <f>SUM(COUNTIF('Plan MB'!$C96:$BE96,"Blancke")+COUNTIF('Plan WIW'!$C96:$AU96,"Blancke")+COUNTIF('Plan ET'!$E97:$BD97,"Blancke"))</f>
        <v>0</v>
      </c>
      <c r="AD93" s="364">
        <f>SUM(COUNTIF('Plan MB'!$C96:$BE96,"Dechant")+COUNTIF('Plan WIW'!$C96:$AU96,"Dechant")+COUNTIF('Plan ET'!$E97:BD97,"Dechant"))</f>
        <v>0</v>
      </c>
      <c r="AE93" s="364">
        <f>SUM(COUNTIF('Plan MB'!$C96:$BE96,"Fischer")+COUNTIF('Plan WIW'!$C96:$AU96,"Fischer")+COUNTIF('Plan ET'!$E97:$BD97,"Fischer"))</f>
        <v>0</v>
      </c>
      <c r="AF93" s="364">
        <f>SUM(COUNTIF('Plan MB'!$C96:$BE96,"Gratz")+COUNTIF('Plan WIW'!$C96:$AU96,"Gratz")+COUNTIF('Plan ET'!$E97:$BD97,"Gratz"))</f>
        <v>0</v>
      </c>
      <c r="AG93" s="364">
        <f>SUM(COUNTIF('Plan MB'!$C96:$BE96,"Grünler")+COUNTIF('Plan WIW'!$C96:$AU96,"Grünler")+COUNTIF('Plan ET'!$E97:$BD97,"Grünler"))</f>
        <v>0</v>
      </c>
      <c r="AH93" s="364">
        <f>SUM(COUNTIF('Plan MB'!$C96:$BE96,"Heinemann")+COUNTIF('Plan WIW'!$C96:$AU96,"Heinemann")+COUNTIF('Plan ET'!$E97:$BD97,"Heinemann"))</f>
        <v>0</v>
      </c>
      <c r="AI93" s="364">
        <f>SUM(COUNTIF('Plan MB'!$C96:$BE96,"Kamprath")+COUNTIF('Plan WIW'!$C96:$AU96,"Kamprath")+COUNTIF('Plan ET'!$E97:$BD97,"Kamprath"))</f>
        <v>0</v>
      </c>
      <c r="AJ93" s="364">
        <f>SUM(COUNTIF('Plan MB'!$C96:$BE96,"Kelber")+COUNTIF('Plan WIW'!$C96:$AU96,"Kelber")+COUNTIF('Plan ET'!$E97:$BD97,"Kelber"))</f>
        <v>0</v>
      </c>
      <c r="AK93" s="364">
        <f>SUM(COUNTIF('Plan MB'!$C96:$BE96,"Michelfeit")+COUNTIF('Plan WIW'!$C96:$AU96,"Michelfeit")+COUNTIF('Plan ET'!$E97:$BD97,"Michelfeit"))</f>
        <v>0</v>
      </c>
      <c r="AL93" s="364">
        <f>SUM(COUNTIF('Plan MB'!$C96:$BE96,"Müller")+COUNTIF('Plan WIW'!$C96:$AU96,"Müller")+COUNTIF('Plan ET'!$E97:$BD97,"Müller"))</f>
        <v>0</v>
      </c>
      <c r="AM93" s="364">
        <f>SUM(COUNTIF('Plan MB'!$C96:$BE96,"Roppel")+COUNTIF('Plan WIW'!$C96:$AU96,"Roppel")+COUNTIF('Plan ET'!$E97:$BD97,"Roppel"))</f>
        <v>0</v>
      </c>
      <c r="AN93" s="364">
        <f>SUM(COUNTIF('Plan MB'!$C96:$BE96,"Rozek")+COUNTIF('Plan WIW'!$C96:$AU96,"Rozek")+COUNTIF('Plan ET'!$E97:$BD97,"Rozek"))</f>
        <v>0</v>
      </c>
      <c r="AO93" s="364">
        <f>SUM(COUNTIF('Plan MB'!$C96:$BE96,"Schäfer")+COUNTIF('Plan WIW'!$C96:$AU96,"Schäfer")+COUNTIF('Plan ET'!$E97:$BD97,"Schäfer"))</f>
        <v>0</v>
      </c>
      <c r="AP93" s="364">
        <f>SUM(COUNTIF('Plan MB'!$C96:$BE96,"Schulz")+COUNTIF('Plan WIW'!$C96:$AU96,"Schulz")+COUNTIF('Plan ET'!$E97:$BD97,"Schulz"))</f>
        <v>0</v>
      </c>
      <c r="AQ93" s="364">
        <f>SUM(COUNTIF('Plan MB'!$C96:$BE96,"Svoboda")+COUNTIF('Plan WIW'!$C96:$AU96,"Svoboda")+COUNTIF('Plan ET'!$E97:$BD97,"Svoboda"))</f>
        <v>0</v>
      </c>
      <c r="AR93" s="364"/>
      <c r="AS93" s="364">
        <f>SUM(COUNTIF('Plan MB'!$C96:$BE96,"Kretzer")+COUNTIF('Plan WIW'!$C96:$AU96,"Kretzer")+COUNTIF('Plan ET'!$E97:$BD97,"Kretzer"))</f>
        <v>0</v>
      </c>
      <c r="AT93" s="364">
        <f>SUM(COUNTIF('Plan MB'!$C96:$BE96,"Mensch-Schäfer")+COUNTIF('Plan WIW'!$C96:$AU96,"Mensch-Schäfer")+COUNTIF('Plan ET'!$E97:$BD97,"Mensch-Schäfer"))</f>
        <v>0</v>
      </c>
      <c r="AU93" s="364">
        <f>SUM(COUNTIF('Plan MB'!$C96:$BE96,"Schmidt")+COUNTIF('Plan WIW'!$C96:$AU96,"Schmidt")+COUNTIF('Plan ET'!$E97:$BD97,"Schmidt"))</f>
        <v>0</v>
      </c>
      <c r="AV93" s="372"/>
      <c r="AW93" s="372"/>
      <c r="AX93" s="372"/>
      <c r="AY93" s="373"/>
      <c r="AZ93" s="373">
        <f>SUM(COUNTIF('Plan MB'!$C96:$BE96,"Brenn")+COUNTIF('Plan WIW'!$C96:$AU96,"Brenn")+COUNTIF('Plan ET'!$E97:$BD97,"Brenn"))</f>
        <v>0</v>
      </c>
      <c r="BA93" s="373">
        <f>SUM(COUNTIF('Plan MB'!$C96:$BE96,"Jakobi")+COUNTIF('Plan WIW'!$C96:$AU96,"Jakobi")+COUNTIF('Plan ET'!$E97:$BD97,"Jakobi"))</f>
        <v>0</v>
      </c>
      <c r="BB93" s="373">
        <f>SUM(COUNTIF('Plan MB'!$C96:$BE96,"Krause")+COUNTIF('Plan WIW'!$C96:$AU96,"Krause")+COUNTIF('Plan ET'!$E97:$BD97,"Krause"))</f>
        <v>0</v>
      </c>
      <c r="BC93" s="373">
        <f>SUM(COUNTIF('Plan MB'!$C96:$BE96,"Margraf")+COUNTIF('Plan WIW'!$C96:$AU96,"Margraf")+COUNTIF('Plan ET'!$E97:$BD97,"Margraf"))</f>
        <v>0</v>
      </c>
      <c r="BD93" s="373">
        <f>SUM(COUNTIF('Plan MB'!$C96:$BE96,"Tischer")+COUNTIF('Plan WIW'!$C96:$AU96,"Tischer")+COUNTIF('Plan ET'!$E97:$BD97,"Tischer"))</f>
        <v>0</v>
      </c>
      <c r="BE93" s="369"/>
      <c r="BF93" s="373">
        <f>SUM(COUNTIF('Plan MB'!$C96:$BE96,"Bagchi")+COUNTIF('Plan WIW'!$C96:$AU96,"Bagchi")+COUNTIF('Plan ET'!$E97:$BD97,"Bagchi"))</f>
        <v>0</v>
      </c>
      <c r="BG93" s="373">
        <f>SUM(COUNTIF('Plan MB'!$C96:$BE96,"Fr.Gratz")+COUNTIF('Plan WIW'!$C96:$AU96,"Fr.Gratz")+COUNTIF('Plan ET'!$E97:$BD97,"Fr.Gratz"))</f>
        <v>0</v>
      </c>
      <c r="BH93" s="369">
        <f>SUM(COUNTIF('Plan MB'!$C96:$BE96,"Fr.Müller")+COUNTIF('Plan WIW'!$C96:$AU96,"Fr.Müller")+COUNTIF('Plan ET'!$E97:$BD97,"Fr.Müller"))</f>
        <v>0</v>
      </c>
      <c r="BI93" s="325"/>
    </row>
    <row r="94" spans="1:61">
      <c r="A94" s="1316"/>
      <c r="B94" s="1317"/>
      <c r="C94" s="381">
        <f>SUM(COUNTIF('Plan MB'!$C97:$BE97,"Braunschweig")+COUNTIF('Plan WIW'!$C97:$AU97,"Braunschweig")+COUNTIF('Plan ET'!$C98:$AX98,"Braunschweig"))</f>
        <v>0</v>
      </c>
      <c r="D94" s="364">
        <f>SUM(COUNTIF('Plan MB'!$C97:$BE97,"Behn")+COUNTIF('Plan WIW'!$C97:$AU97,"Behn")+COUNTIF('Plan ET'!$C98:$BP98,"Behn"))</f>
        <v>0</v>
      </c>
      <c r="E94" s="364">
        <f>SUM(COUNTIF('Plan MB'!$C97:$BE97,"Roth")+COUNTIF('Plan WIW'!$C97:$AU97,"Roth")+COUNTIF('Plan ET'!$C98:$BP98,"Roth"))</f>
        <v>0</v>
      </c>
      <c r="F94" s="364">
        <f>SUM(COUNTIF('Plan MB'!$C97:$BE97,"Beugel")+COUNTIF('Plan WIW'!$C97:$AU97,"Beugel")+COUNTIF('Plan ET'!$C98:$BP98,"Beugel"))</f>
        <v>0</v>
      </c>
      <c r="G94" s="381">
        <f>SUM(COUNTIF('Plan MB'!$C97:$BE97,"Christ")+COUNTIF('Plan WIW'!$C97:$AU97,"Christ")+COUNTIF('Plan ET'!$C98:$BP98,"Christ"))</f>
        <v>0</v>
      </c>
      <c r="H94" s="364">
        <f>SUM(COUNTIF('Plan MB'!$C97:$BE97,"Kolev")+COUNTIF('Plan WIW'!$C97:$AU97,"Kolev")+COUNTIF('Plan ET'!$C98:$BP98,"Kolev"))</f>
        <v>0</v>
      </c>
      <c r="I94" s="364">
        <f>SUM(COUNTIF('Plan MB'!$C97:$BE97,"C.Behn")+COUNTIF('Plan WIW'!$C97:$AU97,"C.Behn")+COUNTIF('Plan ET'!$C98:$BP98,"C.Behn"))</f>
        <v>0</v>
      </c>
      <c r="J94" s="364">
        <f>SUM(COUNTIF('Plan MB'!$C97:$BE97,"Dorner-Reisel")+COUNTIF('Plan WIW'!$C97:$AU97,"Dorner-Reisel")+COUNTIF('Plan ET'!$C98:$BP98,"Dorner-Reisel"))</f>
        <v>0</v>
      </c>
      <c r="K94" s="364">
        <f>SUM(COUNTIF('Plan MB'!$C97:$BE97,"Pietzsch")+COUNTIF('Plan WIW'!$C97:$AU97,"Pietzsch")+COUNTIF('Plan ET'!$C98:$BP98,"Pietzsch"))</f>
        <v>0</v>
      </c>
      <c r="L94" s="381">
        <f>SUM(COUNTIF('Plan MB'!$C97:$BE97,"Seul")+COUNTIF('Plan WIW'!$C97:$AU97,"Seul")+COUNTIF('Plan ET'!$C98:$BP98,"Seul"))</f>
        <v>0</v>
      </c>
      <c r="M94" s="364">
        <f>SUM(COUNTIF('Plan MB'!$C97:$BE97,"Raßbach")+COUNTIF('Plan WIW'!$C97:$AU97,"Raßbach")+COUNTIF('Plan ET'!$C98:$BP98,"Raßbach"))</f>
        <v>0</v>
      </c>
      <c r="N94" s="364">
        <f>SUM(COUNTIF('Plan MB'!$C97:$BE97,"Vogel")+COUNTIF('Plan WIW'!$C97:$AU97,"Vogel")+COUNTIF('Plan ET'!$C98:$BP98,"Vogel"))</f>
        <v>0</v>
      </c>
      <c r="O94" s="364">
        <f>SUM(COUNTIF('Plan MB'!$C97:$BE97,"Weidner")+COUNTIF('Plan WIW'!$C97:$AU97,"Weidner")+COUNTIF('Plan ET'!$C98:$BP98,"Weidner"))</f>
        <v>0</v>
      </c>
      <c r="P94" s="364">
        <f>SUM(COUNTIF('Plan MB'!$C97:$BE97,"Schreiber")+COUNTIF('Plan WIW'!$C97:$AU97,"Schreiber")+COUNTIF('Plan ET'!$C98:$BP98,"Schreiber"))</f>
        <v>0</v>
      </c>
      <c r="Q94" s="364">
        <f>SUM(COUNTIF('Plan MB'!$C97:$BE97,"SM9")+COUNTIF('Plan WIW'!$C97:$AU97,"SM9")+COUNTIF('Plan ET'!$C98:$BP98,"SM9"))</f>
        <v>0</v>
      </c>
      <c r="R94" s="364">
        <f>SUM(COUNTIF('Plan MB'!$C97:$BE97,"Löser")+COUNTIF('Plan WIW'!$C97:$AU97,"Löser")+COUNTIF('Plan ET'!$C98:$BP98,"Löser"))</f>
        <v>0</v>
      </c>
      <c r="S94" s="364">
        <f>SUM(COUNTIF('Plan MB'!$C97:$BE97,"Römhild")+COUNTIF('Plan WIW'!$C97:$AU97,"Römhild")+COUNTIF('Plan ET'!$C98:$BD98,"Römhild"))</f>
        <v>0</v>
      </c>
      <c r="T94" s="381">
        <f>SUM(COUNTIF('Plan MB'!$C97:$BE97,"Kny")+COUNTIF('Plan WIW'!$C97:$AU97,"Kny")+COUNTIF('Plan ET'!$C98:$BD98,"Kny"))</f>
        <v>0</v>
      </c>
      <c r="U94" s="364">
        <f>SUM(COUNTIF('Plan MB'!$C97:$BE97,"Schrodt")+COUNTIF('Plan WIW'!$C97:$AU97,"Schrodt")+COUNTIF('Plan ET'!$C98:$BD98,"Schrodt"))</f>
        <v>0</v>
      </c>
      <c r="V94" s="364">
        <f>SUM(COUNTIF('Plan MB'!$C97:$BE97,"Albrecht")+COUNTIF('Plan WIW'!$C97:$AU97,"Albrecht")+COUNTIF('Plan ET'!$C98:$BD98,"Albrecht"))</f>
        <v>0</v>
      </c>
      <c r="W94" s="364">
        <f>SUM(COUNTIF('Plan MB'!$C97:$BE97,"Hornaff")+COUNTIF('Plan WIW'!$C97:$AU97,"Hornaff")+COUNTIF('Plan ET'!$C98:$BD98,"Hornaff"))</f>
        <v>0</v>
      </c>
      <c r="X94" s="364">
        <f>SUM(COUNTIF('Plan MB'!$C97:$BE97,"Wahrenberg")+COUNTIF('Plan WIW'!$C97:$AU97,"Wahrenberg")+COUNTIF('Plan ET'!E98:BD98,"Wahrenberg"))</f>
        <v>0</v>
      </c>
      <c r="Y94" s="364">
        <f>SUM(COUNTIF('Plan MB'!$C97:$BE97,"Orf")+COUNTIF('Plan WIW'!$C97:$AU97,"Orf")+COUNTIF('Plan ET'!F98:BE98,"Orf"))</f>
        <v>0</v>
      </c>
      <c r="Z94" s="324"/>
      <c r="AA94" s="364">
        <f>SUM(COUNTIF('Plan MB'!$C97:$BE97,"Bachmann")+COUNTIF('Plan WIW'!$C97:$AU97,"Bachmann")+COUNTIF('Plan ET'!$E98:$BD98,"Bachmann"))</f>
        <v>0</v>
      </c>
      <c r="AB94" s="364">
        <f>SUM(COUNTIF('Plan MB'!$C97:$BE97,"B.-Schmitt")+COUNTIF('Plan WIW'!$C97:$AU97,"B.-Schmitt")+COUNTIF('Plan ET'!$E98:$BD98,"B.-Schmitt"))</f>
        <v>0</v>
      </c>
      <c r="AC94" s="364">
        <f>SUM(COUNTIF('Plan MB'!$C97:$BE97,"Blancke")+COUNTIF('Plan WIW'!$C97:$AU97,"Blancke")+COUNTIF('Plan ET'!$E98:$BD98,"Blancke"))</f>
        <v>0</v>
      </c>
      <c r="AD94" s="364">
        <f>SUM(COUNTIF('Plan MB'!$C97:$BE97,"Dechant")+COUNTIF('Plan WIW'!$C97:$AU97,"Dechant")+COUNTIF('Plan ET'!$E98:BD98,"Dechant"))</f>
        <v>0</v>
      </c>
      <c r="AE94" s="364">
        <f>SUM(COUNTIF('Plan MB'!$C97:$BE97,"Fischer")+COUNTIF('Plan WIW'!$C97:$AU97,"Fischer")+COUNTIF('Plan ET'!$E98:$BD98,"Fischer"))</f>
        <v>0</v>
      </c>
      <c r="AF94" s="364">
        <f>SUM(COUNTIF('Plan MB'!$C97:$BE97,"Gratz")+COUNTIF('Plan WIW'!$C97:$AU97,"Gratz")+COUNTIF('Plan ET'!$E98:$BD98,"Gratz"))</f>
        <v>0</v>
      </c>
      <c r="AG94" s="364">
        <f>SUM(COUNTIF('Plan MB'!$C97:$BE97,"Grünler")+COUNTIF('Plan WIW'!$C97:$AU97,"Grünler")+COUNTIF('Plan ET'!$E98:$BD98,"Grünler"))</f>
        <v>0</v>
      </c>
      <c r="AH94" s="364">
        <f>SUM(COUNTIF('Plan MB'!$C97:$BE97,"Heinemann")+COUNTIF('Plan WIW'!$C97:$AU97,"Heinemann")+COUNTIF('Plan ET'!$E98:$BD98,"Heinemann"))</f>
        <v>0</v>
      </c>
      <c r="AI94" s="364">
        <f>SUM(COUNTIF('Plan MB'!$C97:$BE97,"Kamprath")+COUNTIF('Plan WIW'!$C97:$AU97,"Kamprath")+COUNTIF('Plan ET'!$E98:$BD98,"Kamprath"))</f>
        <v>0</v>
      </c>
      <c r="AJ94" s="364">
        <f>SUM(COUNTIF('Plan MB'!$C97:$BE97,"Kelber")+COUNTIF('Plan WIW'!$C97:$AU97,"Kelber")+COUNTIF('Plan ET'!$E98:$BD98,"Kelber"))</f>
        <v>0</v>
      </c>
      <c r="AK94" s="364">
        <f>SUM(COUNTIF('Plan MB'!$C97:$BE97,"Michelfeit")+COUNTIF('Plan WIW'!$C97:$AU97,"Michelfeit")+COUNTIF('Plan ET'!$E98:$BD98,"Michelfeit"))</f>
        <v>0</v>
      </c>
      <c r="AL94" s="364">
        <f>SUM(COUNTIF('Plan MB'!$C97:$BE97,"Müller")+COUNTIF('Plan WIW'!$C97:$AU97,"Müller")+COUNTIF('Plan ET'!$E98:$BD98,"Müller"))</f>
        <v>0</v>
      </c>
      <c r="AM94" s="364">
        <f>SUM(COUNTIF('Plan MB'!$C97:$BE97,"Roppel")+COUNTIF('Plan WIW'!$C97:$AU97,"Roppel")+COUNTIF('Plan ET'!$E98:$BD98,"Roppel"))</f>
        <v>0</v>
      </c>
      <c r="AN94" s="364">
        <f>SUM(COUNTIF('Plan MB'!$C97:$BE97,"Rozek")+COUNTIF('Plan WIW'!$C97:$AU97,"Rozek")+COUNTIF('Plan ET'!$E98:$BD98,"Rozek"))</f>
        <v>0</v>
      </c>
      <c r="AO94" s="364">
        <f>SUM(COUNTIF('Plan MB'!$C97:$BE97,"Schäfer")+COUNTIF('Plan WIW'!$C97:$AU97,"Schäfer")+COUNTIF('Plan ET'!$E98:$BD98,"Schäfer"))</f>
        <v>0</v>
      </c>
      <c r="AP94" s="364">
        <f>SUM(COUNTIF('Plan MB'!$C97:$BE97,"Schulz")+COUNTIF('Plan WIW'!$C97:$AU97,"Schulz")+COUNTIF('Plan ET'!$E98:$BD98,"Schulz"))</f>
        <v>0</v>
      </c>
      <c r="AQ94" s="364">
        <f>SUM(COUNTIF('Plan MB'!$C97:$BE97,"Svoboda")+COUNTIF('Plan WIW'!$C97:$AU97,"Svoboda")+COUNTIF('Plan ET'!$E98:$BD98,"Svoboda"))</f>
        <v>0</v>
      </c>
      <c r="AR94" s="364"/>
      <c r="AS94" s="364">
        <f>SUM(COUNTIF('Plan MB'!$C97:$BE97,"Kretzer")+COUNTIF('Plan WIW'!$C97:$AU97,"Kretzer")+COUNTIF('Plan ET'!$E98:$BD98,"Kretzer"))</f>
        <v>0</v>
      </c>
      <c r="AT94" s="364">
        <f>SUM(COUNTIF('Plan MB'!$C97:$BE97,"Mensch-Schäfer")+COUNTIF('Plan WIW'!$C97:$AU97,"Mensch-Schäfer")+COUNTIF('Plan ET'!$E98:$BD98,"Mensch-Schäfer"))</f>
        <v>0</v>
      </c>
      <c r="AU94" s="364">
        <f>SUM(COUNTIF('Plan MB'!$C97:$BE97,"Schmidt")+COUNTIF('Plan WIW'!$C97:$AU97,"Schmidt")+COUNTIF('Plan ET'!$E98:$BD98,"Schmidt"))</f>
        <v>0</v>
      </c>
      <c r="AV94" s="372"/>
      <c r="AW94" s="372"/>
      <c r="AX94" s="372"/>
      <c r="AY94" s="373"/>
      <c r="AZ94" s="373">
        <f>SUM(COUNTIF('Plan MB'!$C97:$BE97,"Brenn")+COUNTIF('Plan WIW'!$C97:$AU97,"Brenn")+COUNTIF('Plan ET'!$E98:$BD98,"Brenn"))</f>
        <v>0</v>
      </c>
      <c r="BA94" s="373">
        <f>SUM(COUNTIF('Plan MB'!$C97:$BE97,"Jakobi")+COUNTIF('Plan WIW'!$C97:$AU97,"Jakobi")+COUNTIF('Plan ET'!$E98:$BD98,"Jakobi"))</f>
        <v>0</v>
      </c>
      <c r="BB94" s="373">
        <f>SUM(COUNTIF('Plan MB'!$C97:$BE97,"Krause")+COUNTIF('Plan WIW'!$C97:$AU97,"Krause")+COUNTIF('Plan ET'!$E98:$BD98,"Krause"))</f>
        <v>0</v>
      </c>
      <c r="BC94" s="373">
        <f>SUM(COUNTIF('Plan MB'!$C97:$BE97,"Margraf")+COUNTIF('Plan WIW'!$C97:$AU97,"Margraf")+COUNTIF('Plan ET'!$E98:$BD98,"Margraf"))</f>
        <v>0</v>
      </c>
      <c r="BD94" s="373">
        <f>SUM(COUNTIF('Plan MB'!$C97:$BE97,"Tischer")+COUNTIF('Plan WIW'!$C97:$AU97,"Tischer")+COUNTIF('Plan ET'!$E98:$BD98,"Tischer"))</f>
        <v>0</v>
      </c>
      <c r="BE94" s="369"/>
      <c r="BF94" s="373">
        <f>SUM(COUNTIF('Plan MB'!$C97:$BE97,"Bagchi")+COUNTIF('Plan WIW'!$C97:$AU97,"Bagchi")+COUNTIF('Plan ET'!$E98:$BD98,"Bagchi"))</f>
        <v>0</v>
      </c>
      <c r="BG94" s="373">
        <f>SUM(COUNTIF('Plan MB'!$C97:$BE97,"Fr.Gratz")+COUNTIF('Plan WIW'!$C97:$AU97,"Fr.Gratz")+COUNTIF('Plan ET'!$E98:$BD98,"Fr.Gratz"))</f>
        <v>0</v>
      </c>
      <c r="BH94" s="369">
        <f>SUM(COUNTIF('Plan MB'!$C97:$BE97,"Fr.Müller")+COUNTIF('Plan WIW'!$C97:$AU97,"Fr.Müller")+COUNTIF('Plan ET'!$E98:$BD98,"Fr.Müller"))</f>
        <v>0</v>
      </c>
      <c r="BI94" s="325"/>
    </row>
    <row r="95" spans="1:61">
      <c r="A95" s="1316"/>
      <c r="B95" s="1317" t="s">
        <v>56</v>
      </c>
      <c r="C95" s="381">
        <f>SUM(COUNTIF('Plan MB'!$C98:$BE98,"Braunschweig")+COUNTIF('Plan WIW'!$C98:$AU98,"Braunschweig")+COUNTIF('Plan ET'!$C99:$AX99,"Braunschweig"))</f>
        <v>0</v>
      </c>
      <c r="D95" s="364">
        <f>SUM(COUNTIF('Plan MB'!$C98:$BE98,"Behn")+COUNTIF('Plan WIW'!$C98:$AU98,"Behn")+COUNTIF('Plan ET'!$C99:$BP99,"Behn"))</f>
        <v>0</v>
      </c>
      <c r="E95" s="364">
        <f>SUM(COUNTIF('Plan MB'!$C98:$BE98,"Roth")+COUNTIF('Plan WIW'!$C98:$AU98,"Roth")+COUNTIF('Plan ET'!$C99:$BP99,"Roth"))</f>
        <v>2</v>
      </c>
      <c r="F95" s="364">
        <f>SUM(COUNTIF('Plan MB'!$C98:$BE98,"Beugel")+COUNTIF('Plan WIW'!$C98:$AU98,"Beugel")+COUNTIF('Plan ET'!$C99:$BP99,"Beugel"))</f>
        <v>1</v>
      </c>
      <c r="G95" s="381">
        <f>SUM(COUNTIF('Plan MB'!$C98:$BE98,"Christ")+COUNTIF('Plan WIW'!$C98:$AU98,"Christ")+COUNTIF('Plan ET'!$C99:$BP99,"Christ"))</f>
        <v>0</v>
      </c>
      <c r="H95" s="364">
        <f>SUM(COUNTIF('Plan MB'!$C98:$BE98,"Kolev")+COUNTIF('Plan WIW'!$C98:$AU98,"Kolev")+COUNTIF('Plan ET'!$C99:$BP99,"Kolev"))</f>
        <v>1</v>
      </c>
      <c r="I95" s="364">
        <f>SUM(COUNTIF('Plan MB'!$C98:$BE98,"C.Behn")+COUNTIF('Plan WIW'!$C98:$AU98,"C.Behn")+COUNTIF('Plan ET'!$C99:$BP99,"C.Behn"))</f>
        <v>0</v>
      </c>
      <c r="J95" s="364">
        <f>SUM(COUNTIF('Plan MB'!$C98:$BE98,"Dorner-Reisel")+COUNTIF('Plan WIW'!$C98:$AU98,"Dorner-Reisel")+COUNTIF('Plan ET'!$C99:$BP99,"Dorner-Reisel"))</f>
        <v>0</v>
      </c>
      <c r="K95" s="364">
        <f>SUM(COUNTIF('Plan MB'!$C98:$BE98,"Pietzsch")+COUNTIF('Plan WIW'!$C98:$AU98,"Pietzsch")+COUNTIF('Plan ET'!$C99:$BP99,"Pietzsch"))</f>
        <v>0</v>
      </c>
      <c r="L95" s="381">
        <f>SUM(COUNTIF('Plan MB'!$C98:$BE98,"Seul")+COUNTIF('Plan WIW'!$C98:$AU98,"Seul")+COUNTIF('Plan ET'!$C99:$BP99,"Seul"))</f>
        <v>0</v>
      </c>
      <c r="M95" s="364">
        <f>SUM(COUNTIF('Plan MB'!$C98:$BE98,"Raßbach")+COUNTIF('Plan WIW'!$C98:$AU98,"Raßbach")+COUNTIF('Plan ET'!$C99:$BP99,"Raßbach"))</f>
        <v>0</v>
      </c>
      <c r="N95" s="364">
        <f>SUM(COUNTIF('Plan MB'!$C98:$BE98,"Vogel")+COUNTIF('Plan WIW'!$C98:$AU98,"Vogel")+COUNTIF('Plan ET'!$C99:$BP99,"Vogel"))</f>
        <v>1</v>
      </c>
      <c r="O95" s="364">
        <f>SUM(COUNTIF('Plan MB'!$C98:$BE98,"Weidner")+COUNTIF('Plan WIW'!$C98:$AU98,"Weidner")+COUNTIF('Plan ET'!$C99:$BP99,"Weidner"))</f>
        <v>1</v>
      </c>
      <c r="P95" s="364">
        <f>SUM(COUNTIF('Plan MB'!$C98:$BE98,"Schreiber")+COUNTIF('Plan WIW'!$C98:$AU98,"Schreiber")+COUNTIF('Plan ET'!$C99:$BP99,"Schreiber"))</f>
        <v>0</v>
      </c>
      <c r="Q95" s="380">
        <f>SUM(COUNTIF('Plan MB'!$C98:$BE98,"SM9")+COUNTIF('Plan WIW'!$C98:$AU98,"SM9")+COUNTIF('Plan ET'!$C99:$BP99,"SM9"))</f>
        <v>0</v>
      </c>
      <c r="R95" s="380">
        <f>SUM(COUNTIF('Plan MB'!$C98:$BE98,"Löser")+COUNTIF('Plan WIW'!$C98:$AU98,"Löser")+COUNTIF('Plan ET'!$C99:$BP99,"Löser"))</f>
        <v>1</v>
      </c>
      <c r="S95" s="364">
        <f>SUM(COUNTIF('Plan MB'!$C98:$BE98,"Römhild")+COUNTIF('Plan WIW'!$C98:$AU98,"Römhild")+COUNTIF('Plan ET'!$C99:$BD99,"Römhild"))</f>
        <v>0</v>
      </c>
      <c r="T95" s="381">
        <f>SUM(COUNTIF('Plan MB'!$C98:$BE98,"Kny")+COUNTIF('Plan WIW'!$C98:$AU98,"Kny")+COUNTIF('Plan ET'!$C99:$BD99,"Kny"))</f>
        <v>0</v>
      </c>
      <c r="U95" s="364">
        <f>SUM(COUNTIF('Plan MB'!$C98:$BE98,"Schrodt")+COUNTIF('Plan WIW'!$C98:$AU98,"Schrodt")+COUNTIF('Plan ET'!$C99:$BD99,"Schrodt"))</f>
        <v>1</v>
      </c>
      <c r="V95" s="364">
        <f>SUM(COUNTIF('Plan MB'!$C98:$BE98,"Albrecht")+COUNTIF('Plan WIW'!$C98:$AU98,"Albrecht")+COUNTIF('Plan ET'!$C99:$BD99,"Albrecht"))</f>
        <v>0</v>
      </c>
      <c r="W95" s="364">
        <f>SUM(COUNTIF('Plan MB'!$C98:$BE98,"Hornaff")+COUNTIF('Plan WIW'!$C98:$AU98,"Hornaff")+COUNTIF('Plan ET'!$C99:$BD99,"Hornaff"))</f>
        <v>2</v>
      </c>
      <c r="X95" s="364">
        <f>SUM(COUNTIF('Plan MB'!$C98:$BE98,"Wahrenberg")+COUNTIF('Plan WIW'!$C98:$AU98,"Wahrenberg")+COUNTIF('Plan ET'!E99:BD99,"Wahrenberg"))</f>
        <v>0</v>
      </c>
      <c r="Y95" s="364">
        <f>SUM(COUNTIF('Plan MB'!$C98:$BE98,"Orf")+COUNTIF('Plan WIW'!$C98:$AU98,"Orf")+COUNTIF('Plan ET'!F99:BE99,"Orf"))</f>
        <v>0</v>
      </c>
      <c r="Z95" s="324"/>
      <c r="AA95" s="364">
        <f>SUM(COUNTIF('Plan MB'!$C98:$BE98,"Bachmann")+COUNTIF('Plan WIW'!$C98:$AU98,"Bachmann")+COUNTIF('Plan ET'!$E99:$BD99,"Bachmann"))</f>
        <v>1</v>
      </c>
      <c r="AB95" s="364">
        <f>SUM(COUNTIF('Plan MB'!$C98:$BE98,"B.-Schmitt")+COUNTIF('Plan WIW'!$C98:$AU98,"B.-Schmitt")+COUNTIF('Plan ET'!$E99:$BD99,"B.-Schmitt"))</f>
        <v>0</v>
      </c>
      <c r="AC95" s="364">
        <f>SUM(COUNTIF('Plan MB'!$C98:$BE98,"Blancke")+COUNTIF('Plan WIW'!$C98:$AU98,"Blancke")+COUNTIF('Plan ET'!$E99:$BD99,"Blancke"))</f>
        <v>0</v>
      </c>
      <c r="AD95" s="380">
        <f>SUM(COUNTIF('Plan MB'!$C98:$BE98,"Dechant")+COUNTIF('Plan WIW'!$C98:$AU98,"Dechant")+COUNTIF('Plan ET'!$E99:BD99,"Dechant"))</f>
        <v>3</v>
      </c>
      <c r="AE95" s="364">
        <f>SUM(COUNTIF('Plan MB'!$C98:$BE98,"Fischer")+COUNTIF('Plan WIW'!$C98:$AU98,"Fischer")+COUNTIF('Plan ET'!$E99:$BD99,"Fischer"))</f>
        <v>0</v>
      </c>
      <c r="AF95" s="364">
        <f>SUM(COUNTIF('Plan MB'!$C98:$BE98,"Gratz")+COUNTIF('Plan WIW'!$C98:$AU98,"Gratz")+COUNTIF('Plan ET'!$E99:$BD99,"Gratz"))</f>
        <v>0</v>
      </c>
      <c r="AG95" s="364">
        <f>SUM(COUNTIF('Plan MB'!$C98:$BE98,"Grünler")+COUNTIF('Plan WIW'!$C98:$AU98,"Grünler")+COUNTIF('Plan ET'!$E99:$BD99,"Grünler"))</f>
        <v>0</v>
      </c>
      <c r="AH95" s="364">
        <f>SUM(COUNTIF('Plan MB'!$C98:$BE98,"Heinemann")+COUNTIF('Plan WIW'!$C98:$AU98,"Heinemann")+COUNTIF('Plan ET'!$E99:$BD99,"Heinemann"))</f>
        <v>0</v>
      </c>
      <c r="AI95" s="364">
        <f>SUM(COUNTIF('Plan MB'!$C98:$BE98,"Kamprath")+COUNTIF('Plan WIW'!$C98:$AU98,"Kamprath")+COUNTIF('Plan ET'!$E99:$BD99,"Kamprath"))</f>
        <v>0</v>
      </c>
      <c r="AJ95" s="364">
        <f>SUM(COUNTIF('Plan MB'!$C98:$BE98,"Kelber")+COUNTIF('Plan WIW'!$C98:$AU98,"Kelber")+COUNTIF('Plan ET'!$E99:$BD99,"Kelber"))</f>
        <v>1</v>
      </c>
      <c r="AK95" s="364">
        <f>SUM(COUNTIF('Plan MB'!$C98:$BE98,"Michelfeit")+COUNTIF('Plan WIW'!$C98:$AU98,"Michelfeit")+COUNTIF('Plan ET'!$E99:$BD99,"Michelfeit"))</f>
        <v>0</v>
      </c>
      <c r="AL95" s="364">
        <f>SUM(COUNTIF('Plan MB'!$C98:$BE98,"Müller")+COUNTIF('Plan WIW'!$C98:$AU98,"Müller")+COUNTIF('Plan ET'!$E99:$BD99,"Müller"))</f>
        <v>0</v>
      </c>
      <c r="AM95" s="364">
        <f>SUM(COUNTIF('Plan MB'!$C98:$BE98,"Roppel")+COUNTIF('Plan WIW'!$C98:$AU98,"Roppel")+COUNTIF('Plan ET'!$E99:$BD99,"Roppel"))</f>
        <v>2</v>
      </c>
      <c r="AN95" s="364">
        <f>SUM(COUNTIF('Plan MB'!$C98:$BE98,"Rozek")+COUNTIF('Plan WIW'!$C98:$AU98,"Rozek")+COUNTIF('Plan ET'!$E99:$BD99,"Rozek"))</f>
        <v>2</v>
      </c>
      <c r="AO95" s="364">
        <f>SUM(COUNTIF('Plan MB'!$C98:$BE98,"Schäfer")+COUNTIF('Plan WIW'!$C98:$AU98,"Schäfer")+COUNTIF('Plan ET'!$E99:$BD99,"Schäfer"))</f>
        <v>0</v>
      </c>
      <c r="AP95" s="364">
        <f>SUM(COUNTIF('Plan MB'!$C98:$BE98,"Schulz")+COUNTIF('Plan WIW'!$C98:$AU98,"Schulz")+COUNTIF('Plan ET'!$E99:$BD99,"Schulz"))</f>
        <v>0</v>
      </c>
      <c r="AQ95" s="364">
        <f>SUM(COUNTIF('Plan MB'!$C98:$BE98,"Svoboda")+COUNTIF('Plan WIW'!$C98:$AU98,"Svoboda")+COUNTIF('Plan ET'!$E99:$BD99,"Svoboda"))</f>
        <v>0</v>
      </c>
      <c r="AR95" s="364"/>
      <c r="AS95" s="364">
        <f>SUM(COUNTIF('Plan MB'!$C98:$BE98,"Kretzer")+COUNTIF('Plan WIW'!$C98:$AU98,"Kretzer")+COUNTIF('Plan ET'!$E99:$BD99,"Kretzer"))</f>
        <v>0</v>
      </c>
      <c r="AT95" s="364">
        <f>SUM(COUNTIF('Plan MB'!$C98:$BE98,"Mensch-Schäfer")+COUNTIF('Plan WIW'!$C98:$AU98,"Mensch-Schäfer")+COUNTIF('Plan ET'!$E99:$BD99,"Mensch-Schäfer"))</f>
        <v>0</v>
      </c>
      <c r="AU95" s="364">
        <f>SUM(COUNTIF('Plan MB'!$C98:$BE98,"Schmidt")+COUNTIF('Plan WIW'!$C98:$AU98,"Schmidt")+COUNTIF('Plan ET'!$E99:$BD99,"Schmidt"))</f>
        <v>0</v>
      </c>
      <c r="AV95" s="372"/>
      <c r="AW95" s="372"/>
      <c r="AX95" s="372"/>
      <c r="AY95" s="373"/>
      <c r="AZ95" s="373">
        <f>SUM(COUNTIF('Plan MB'!$C98:$BE98,"Brenn")+COUNTIF('Plan WIW'!$C98:$AU98,"Brenn")+COUNTIF('Plan ET'!$E99:$BD99,"Brenn"))</f>
        <v>0</v>
      </c>
      <c r="BA95" s="373">
        <f>SUM(COUNTIF('Plan MB'!$C98:$BE98,"Jakobi")+COUNTIF('Plan WIW'!$C98:$AU98,"Jakobi")+COUNTIF('Plan ET'!$E99:$BD99,"Jakobi"))</f>
        <v>0</v>
      </c>
      <c r="BB95" s="373">
        <f>SUM(COUNTIF('Plan MB'!$C98:$BE98,"Krause")+COUNTIF('Plan WIW'!$C98:$AU98,"Krause")+COUNTIF('Plan ET'!$E99:$BD99,"Krause"))</f>
        <v>0</v>
      </c>
      <c r="BC95" s="373">
        <f>SUM(COUNTIF('Plan MB'!$C98:$BE98,"Margraf")+COUNTIF('Plan WIW'!$C98:$AU98,"Margraf")+COUNTIF('Plan ET'!$E99:$BD99,"Margraf"))</f>
        <v>0</v>
      </c>
      <c r="BD95" s="373">
        <f>SUM(COUNTIF('Plan MB'!$C98:$BE98,"Tischer")+COUNTIF('Plan WIW'!$C98:$AU98,"Tischer")+COUNTIF('Plan ET'!$E99:$BD99,"Tischer"))</f>
        <v>0</v>
      </c>
      <c r="BE95" s="369"/>
      <c r="BF95" s="373">
        <f>SUM(COUNTIF('Plan MB'!$C98:$BE98,"Bagchi")+COUNTIF('Plan WIW'!$C98:$AU98,"Bagchi")+COUNTIF('Plan ET'!$E99:$BD99,"Bagchi"))</f>
        <v>0</v>
      </c>
      <c r="BG95" s="373">
        <f>SUM(COUNTIF('Plan MB'!$C98:$BE98,"Fr.Gratz")+COUNTIF('Plan WIW'!$C98:$AU98,"Fr.Gratz")+COUNTIF('Plan ET'!$E99:$BD99,"Fr.Gratz"))</f>
        <v>0</v>
      </c>
      <c r="BH95" s="373">
        <f>SUM(COUNTIF('Plan MB'!$C98:$BE98,"Fr.Müller")+COUNTIF('Plan WIW'!$C98:$AU98,"Fr.Müller")+COUNTIF('Plan ET'!$E99:$BD99,"Fr.Müller"))</f>
        <v>0</v>
      </c>
      <c r="BI95" s="325"/>
    </row>
    <row r="96" spans="1:61">
      <c r="A96" s="1316"/>
      <c r="B96" s="1317"/>
      <c r="C96" s="381">
        <f>SUM(COUNTIF('Plan MB'!$C99:$BE99,"Braunschweig")+COUNTIF('Plan WIW'!$C99:$AU99,"Braunschweig")+COUNTIF('Plan ET'!$C100:$AX100,"Braunschweig"))</f>
        <v>0</v>
      </c>
      <c r="D96" s="364">
        <f>SUM(COUNTIF('Plan MB'!$C99:$BE99,"Behn")+COUNTIF('Plan WIW'!$C99:$AU99,"Behn")+COUNTIF('Plan ET'!$C100:$BP100,"Behn"))</f>
        <v>1</v>
      </c>
      <c r="E96" s="364">
        <f>SUM(COUNTIF('Plan MB'!$C99:$BE99,"Roth")+COUNTIF('Plan WIW'!$C99:$AU99,"Roth")+COUNTIF('Plan ET'!$C100:$BP100,"Roth"))</f>
        <v>0</v>
      </c>
      <c r="F96" s="364">
        <f>SUM(COUNTIF('Plan MB'!$C99:$BE99,"Beugel")+COUNTIF('Plan WIW'!$C99:$AU99,"Beugel")+COUNTIF('Plan ET'!$C100:$BP100,"Beugel"))</f>
        <v>0</v>
      </c>
      <c r="G96" s="381">
        <f>SUM(COUNTIF('Plan MB'!$C99:$BE99,"Christ")+COUNTIF('Plan WIW'!$C99:$AU99,"Christ")+COUNTIF('Plan ET'!$C100:$BP100,"Christ"))</f>
        <v>0</v>
      </c>
      <c r="H96" s="364">
        <f>SUM(COUNTIF('Plan MB'!$C99:$BE99,"Kolev")+COUNTIF('Plan WIW'!$C99:$AU99,"Kolev")+COUNTIF('Plan ET'!$C100:$BP100,"Kolev"))</f>
        <v>0</v>
      </c>
      <c r="I96" s="364">
        <f>SUM(COUNTIF('Plan MB'!$C99:$BE99,"C.Behn")+COUNTIF('Plan WIW'!$C99:$AU99,"C.Behn")+COUNTIF('Plan ET'!$C100:$BP100,"C.Behn"))</f>
        <v>0</v>
      </c>
      <c r="J96" s="364">
        <f>SUM(COUNTIF('Plan MB'!$C99:$BE99,"Dorner-Reisel")+COUNTIF('Plan WIW'!$C99:$AU99,"Dorner-Reisel")+COUNTIF('Plan ET'!$C100:$BP100,"Dorner-Reisel"))</f>
        <v>0</v>
      </c>
      <c r="K96" s="364">
        <f>SUM(COUNTIF('Plan MB'!$C99:$BE99,"Pietzsch")+COUNTIF('Plan WIW'!$C99:$AU99,"Pietzsch")+COUNTIF('Plan ET'!$C100:$BP100,"Pietzsch"))</f>
        <v>0</v>
      </c>
      <c r="L96" s="381">
        <f>SUM(COUNTIF('Plan MB'!$C99:$BE99,"Seul")+COUNTIF('Plan WIW'!$C99:$AU99,"Seul")+COUNTIF('Plan ET'!$C100:$BP100,"Seul"))</f>
        <v>0</v>
      </c>
      <c r="M96" s="364">
        <f>SUM(COUNTIF('Plan MB'!$C99:$BE99,"Raßbach")+COUNTIF('Plan WIW'!$C99:$AU99,"Raßbach")+COUNTIF('Plan ET'!$C100:$BP100,"Raßbach"))</f>
        <v>0</v>
      </c>
      <c r="N96" s="364">
        <f>SUM(COUNTIF('Plan MB'!$C99:$BE99,"Vogel")+COUNTIF('Plan WIW'!$C99:$AU99,"Vogel")+COUNTIF('Plan ET'!$C100:$BP100,"Vogel"))</f>
        <v>0</v>
      </c>
      <c r="O96" s="364">
        <f>SUM(COUNTIF('Plan MB'!$C99:$BE99,"Weidner")+COUNTIF('Plan WIW'!$C99:$AU99,"Weidner")+COUNTIF('Plan ET'!$C100:$BP100,"Weidner"))</f>
        <v>0</v>
      </c>
      <c r="P96" s="364">
        <f>SUM(COUNTIF('Plan MB'!$C99:$BE99,"Schreiber")+COUNTIF('Plan WIW'!$C99:$AU99,"Schreiber")+COUNTIF('Plan ET'!$C100:$BP100,"Schreiber"))</f>
        <v>0</v>
      </c>
      <c r="Q96" s="364">
        <f>SUM(COUNTIF('Plan MB'!$C99:$BE99,"SM9")+COUNTIF('Plan WIW'!$C99:$AU99,"SM9")+COUNTIF('Plan ET'!$C100:$BP100,"SM9"))</f>
        <v>0</v>
      </c>
      <c r="R96" s="364">
        <f>SUM(COUNTIF('Plan MB'!$C99:$BE99,"Löser")+COUNTIF('Plan WIW'!$C99:$AU99,"Löser")+COUNTIF('Plan ET'!$C100:$BP100,"Löser"))</f>
        <v>0</v>
      </c>
      <c r="S96" s="364">
        <f>SUM(COUNTIF('Plan MB'!$C99:$BE99,"Römhild")+COUNTIF('Plan WIW'!$C99:$AU99,"Römhild")+COUNTIF('Plan ET'!$C100:$BD100,"Römhild"))</f>
        <v>0</v>
      </c>
      <c r="T96" s="381">
        <f>SUM(COUNTIF('Plan MB'!$C99:$BE99,"Kny")+COUNTIF('Plan WIW'!$C99:$AU99,"Kny")+COUNTIF('Plan ET'!$C100:$BD100,"Kny"))</f>
        <v>0</v>
      </c>
      <c r="U96" s="364">
        <f>SUM(COUNTIF('Plan MB'!$C99:$BE99,"Schrodt")+COUNTIF('Plan WIW'!$C99:$AU99,"Schrodt")+COUNTIF('Plan ET'!$C100:$BD100,"Schrodt"))</f>
        <v>0</v>
      </c>
      <c r="V96" s="364">
        <f>SUM(COUNTIF('Plan MB'!$C99:$BE99,"Albrecht")+COUNTIF('Plan WIW'!$C99:$AU99,"Albrecht")+COUNTIF('Plan ET'!$C100:$BD100,"Albrecht"))</f>
        <v>1</v>
      </c>
      <c r="W96" s="364">
        <f>SUM(COUNTIF('Plan MB'!$C99:$BE99,"Hornaff")+COUNTIF('Plan WIW'!$C99:$AU99,"Hornaff")+COUNTIF('Plan ET'!$C100:$BD100,"Hornaff"))</f>
        <v>0</v>
      </c>
      <c r="X96" s="364">
        <f>SUM(COUNTIF('Plan MB'!$C99:$BE99,"Wahrenberg")+COUNTIF('Plan WIW'!$C99:$AU99,"Wahrenberg")+COUNTIF('Plan ET'!E100:BD100,"Wahrenberg"))</f>
        <v>0</v>
      </c>
      <c r="Y96" s="364">
        <f>SUM(COUNTIF('Plan MB'!$C99:$BE99,"Orf")+COUNTIF('Plan WIW'!$C99:$AU99,"Orf")+COUNTIF('Plan ET'!F100:BE100,"Orf"))</f>
        <v>0</v>
      </c>
      <c r="Z96" s="324"/>
      <c r="AA96" s="364">
        <f>SUM(COUNTIF('Plan MB'!$C99:$BE99,"Bachmann")+COUNTIF('Plan WIW'!$C99:$AU99,"Bachmann")+COUNTIF('Plan ET'!$E100:$BD100,"Bachmann"))</f>
        <v>0</v>
      </c>
      <c r="AB96" s="364">
        <f>SUM(COUNTIF('Plan MB'!$C99:$BE99,"B.-Schmitt")+COUNTIF('Plan WIW'!$C99:$AU99,"B.-Schmitt")+COUNTIF('Plan ET'!$E100:$BD100,"B.-Schmitt"))</f>
        <v>0</v>
      </c>
      <c r="AC96" s="364">
        <f>SUM(COUNTIF('Plan MB'!$C99:$BE99,"Blancke")+COUNTIF('Plan WIW'!$C99:$AU99,"Blancke")+COUNTIF('Plan ET'!$E100:$BD100,"Blancke"))</f>
        <v>0</v>
      </c>
      <c r="AD96" s="364">
        <f>SUM(COUNTIF('Plan MB'!$C99:$BE99,"Dechant")+COUNTIF('Plan WIW'!$C99:$AU99,"Dechant")+COUNTIF('Plan ET'!$E100:BD100,"Dechant"))</f>
        <v>0</v>
      </c>
      <c r="AE96" s="364">
        <f>SUM(COUNTIF('Plan MB'!$C99:$BE99,"Fischer")+COUNTIF('Plan WIW'!$C99:$AU99,"Fischer")+COUNTIF('Plan ET'!$E100:$BD100,"Fischer"))</f>
        <v>0</v>
      </c>
      <c r="AF96" s="364">
        <f>SUM(COUNTIF('Plan MB'!$C99:$BE99,"Gratz")+COUNTIF('Plan WIW'!$C99:$AU99,"Gratz")+COUNTIF('Plan ET'!$E100:$BD100,"Gratz"))</f>
        <v>0</v>
      </c>
      <c r="AG96" s="364">
        <f>SUM(COUNTIF('Plan MB'!$C99:$BE99,"Grünler")+COUNTIF('Plan WIW'!$C99:$AU99,"Grünler")+COUNTIF('Plan ET'!$E100:$BD100,"Grünler"))</f>
        <v>0</v>
      </c>
      <c r="AH96" s="364">
        <f>SUM(COUNTIF('Plan MB'!$C99:$BE99,"Heinemann")+COUNTIF('Plan WIW'!$C99:$AU99,"Heinemann")+COUNTIF('Plan ET'!$E100:$BD100,"Heinemann"))</f>
        <v>0</v>
      </c>
      <c r="AI96" s="364">
        <f>SUM(COUNTIF('Plan MB'!$C99:$BE99,"Kamprath")+COUNTIF('Plan WIW'!$C99:$AU99,"Kamprath")+COUNTIF('Plan ET'!$E100:$BD100,"Kamprath"))</f>
        <v>0</v>
      </c>
      <c r="AJ96" s="364">
        <f>SUM(COUNTIF('Plan MB'!$C99:$BE99,"Kelber")+COUNTIF('Plan WIW'!$C99:$AU99,"Kelber")+COUNTIF('Plan ET'!$E100:$BD100,"Kelber"))</f>
        <v>0</v>
      </c>
      <c r="AK96" s="364">
        <f>SUM(COUNTIF('Plan MB'!$C99:$BE99,"Michelfeit")+COUNTIF('Plan WIW'!$C99:$AU99,"Michelfeit")+COUNTIF('Plan ET'!$E100:$BD100,"Michelfeit"))</f>
        <v>0</v>
      </c>
      <c r="AL96" s="364">
        <f>SUM(COUNTIF('Plan MB'!$C99:$BE99,"Müller")+COUNTIF('Plan WIW'!$C99:$AU99,"Müller")+COUNTIF('Plan ET'!$E100:$BD100,"Müller"))</f>
        <v>0</v>
      </c>
      <c r="AM96" s="364">
        <f>SUM(COUNTIF('Plan MB'!$C99:$BE99,"Roppel")+COUNTIF('Plan WIW'!$C99:$AU99,"Roppel")+COUNTIF('Plan ET'!$E100:$BD100,"Roppel"))</f>
        <v>0</v>
      </c>
      <c r="AN96" s="364">
        <f>SUM(COUNTIF('Plan MB'!$C99:$BE99,"Rozek")+COUNTIF('Plan WIW'!$C99:$AU99,"Rozek")+COUNTIF('Plan ET'!$E100:$BD100,"Rozek"))</f>
        <v>0</v>
      </c>
      <c r="AO96" s="364">
        <f>SUM(COUNTIF('Plan MB'!$C99:$BE99,"Schäfer")+COUNTIF('Plan WIW'!$C99:$AU99,"Schäfer")+COUNTIF('Plan ET'!$E100:$BD100,"Schäfer"))</f>
        <v>0</v>
      </c>
      <c r="AP96" s="364">
        <f>SUM(COUNTIF('Plan MB'!$C99:$BE99,"Schulz")+COUNTIF('Plan WIW'!$C99:$AU99,"Schulz")+COUNTIF('Plan ET'!$E100:$BD100,"Schulz"))</f>
        <v>0</v>
      </c>
      <c r="AQ96" s="364">
        <f>SUM(COUNTIF('Plan MB'!$C99:$BE99,"Svoboda")+COUNTIF('Plan WIW'!$C99:$AU99,"Svoboda")+COUNTIF('Plan ET'!$E100:$BD100,"Svoboda"))</f>
        <v>1</v>
      </c>
      <c r="AR96" s="364"/>
      <c r="AS96" s="364">
        <f>SUM(COUNTIF('Plan MB'!$C99:$BE99,"Kretzer")+COUNTIF('Plan WIW'!$C99:$AU99,"Kretzer")+COUNTIF('Plan ET'!$E100:$BD100,"Kretzer"))</f>
        <v>0</v>
      </c>
      <c r="AT96" s="364">
        <f>SUM(COUNTIF('Plan MB'!$C99:$BE99,"Mensch-Schäfer")+COUNTIF('Plan WIW'!$C99:$AU99,"Mensch-Schäfer")+COUNTIF('Plan ET'!$E100:$BD100,"Mensch-Schäfer"))</f>
        <v>0</v>
      </c>
      <c r="AU96" s="364">
        <f>SUM(COUNTIF('Plan MB'!$C99:$BE99,"Schmidt")+COUNTIF('Plan WIW'!$C99:$AU99,"Schmidt")+COUNTIF('Plan ET'!$E100:$BD100,"Schmidt"))</f>
        <v>0</v>
      </c>
      <c r="AV96" s="372"/>
      <c r="AW96" s="372"/>
      <c r="AX96" s="372"/>
      <c r="AY96" s="373"/>
      <c r="AZ96" s="373">
        <f>SUM(COUNTIF('Plan MB'!$C99:$BE99,"Brenn")+COUNTIF('Plan WIW'!$C99:$AU99,"Brenn")+COUNTIF('Plan ET'!$E100:$BD100,"Brenn"))</f>
        <v>0</v>
      </c>
      <c r="BA96" s="373">
        <f>SUM(COUNTIF('Plan MB'!$C99:$BE99,"Jakobi")+COUNTIF('Plan WIW'!$C99:$AU99,"Jakobi")+COUNTIF('Plan ET'!$E100:$BD100,"Jakobi"))</f>
        <v>0</v>
      </c>
      <c r="BB96" s="373">
        <f>SUM(COUNTIF('Plan MB'!$C99:$BE99,"Krause")+COUNTIF('Plan WIW'!$C99:$AU99,"Krause")+COUNTIF('Plan ET'!$E100:$BD100,"Krause"))</f>
        <v>0</v>
      </c>
      <c r="BC96" s="373">
        <f>SUM(COUNTIF('Plan MB'!$C99:$BE99,"Margraf")+COUNTIF('Plan WIW'!$C99:$AU99,"Margraf")+COUNTIF('Plan ET'!$E100:$BD100,"Margraf"))</f>
        <v>1</v>
      </c>
      <c r="BD96" s="373">
        <f>SUM(COUNTIF('Plan MB'!$C99:$BE99,"Tischer")+COUNTIF('Plan WIW'!$C99:$AU99,"Tischer")+COUNTIF('Plan ET'!$E100:$BD100,"Tischer"))</f>
        <v>0</v>
      </c>
      <c r="BE96" s="369"/>
      <c r="BF96" s="373">
        <f>SUM(COUNTIF('Plan MB'!$C99:$BE99,"Bagchi")+COUNTIF('Plan WIW'!$C99:$AU99,"Bagchi")+COUNTIF('Plan ET'!$E100:$BD100,"Bagchi"))</f>
        <v>0</v>
      </c>
      <c r="BG96" s="373">
        <f>SUM(COUNTIF('Plan MB'!$C99:$BE99,"Fr.Gratz")+COUNTIF('Plan WIW'!$C99:$AU99,"Fr.Gratz")+COUNTIF('Plan ET'!$E100:$BD100,"Fr.Gratz"))</f>
        <v>0</v>
      </c>
      <c r="BH96" s="373">
        <f>SUM(COUNTIF('Plan MB'!$C99:$BE99,"Fr.Müller")+COUNTIF('Plan WIW'!$C99:$AU99,"Fr.Müller")+COUNTIF('Plan ET'!$E100:$BD100,"Fr.Müller"))</f>
        <v>0</v>
      </c>
      <c r="BI96" s="325"/>
    </row>
    <row r="97" spans="1:61" s="215" customFormat="1">
      <c r="A97" s="1316"/>
      <c r="B97" s="1317"/>
      <c r="C97" s="381">
        <f>SUM(COUNTIF('Plan MB'!$C100:$BE100,"Braunschweig")+COUNTIF('Plan WIW'!$C100:$AU100,"Braunschweig")+COUNTIF('Plan ET'!$C101:$AX101,"Braunschweig"))</f>
        <v>0</v>
      </c>
      <c r="D97" s="364">
        <f>SUM(COUNTIF('Plan MB'!$C100:$BE100,"Behn")+COUNTIF('Plan WIW'!$C100:$AU100,"Behn")+COUNTIF('Plan ET'!$C101:$BP101,"Behn"))</f>
        <v>0</v>
      </c>
      <c r="E97" s="364">
        <f>SUM(COUNTIF('Plan MB'!$C100:$BE100,"Roth")+COUNTIF('Plan WIW'!$C100:$AU100,"Roth")+COUNTIF('Plan ET'!$C101:$BP101,"Roth"))</f>
        <v>0</v>
      </c>
      <c r="F97" s="364">
        <f>SUM(COUNTIF('Plan MB'!$C100:$BE100,"Beugel")+COUNTIF('Plan WIW'!$C100:$AU100,"Beugel")+COUNTIF('Plan ET'!$C101:$BP101,"Beugel"))</f>
        <v>0</v>
      </c>
      <c r="G97" s="381">
        <f>SUM(COUNTIF('Plan MB'!$C100:$BE100,"Christ")+COUNTIF('Plan WIW'!$C100:$AU100,"Christ")+COUNTIF('Plan ET'!$C101:$BP101,"Christ"))</f>
        <v>0</v>
      </c>
      <c r="H97" s="364">
        <f>SUM(COUNTIF('Plan MB'!$C100:$BE100,"Kolev")+COUNTIF('Plan WIW'!$C100:$AU100,"Kolev")+COUNTIF('Plan ET'!$C101:$BP101,"Kolev"))</f>
        <v>0</v>
      </c>
      <c r="I97" s="364">
        <f>SUM(COUNTIF('Plan MB'!$C100:$BE100,"C.Behn")+COUNTIF('Plan WIW'!$C100:$AU100,"C.Behn")+COUNTIF('Plan ET'!$C101:$BP101,"C.Behn"))</f>
        <v>0</v>
      </c>
      <c r="J97" s="364">
        <f>SUM(COUNTIF('Plan MB'!$C100:$BE100,"Dorner-Reisel")+COUNTIF('Plan WIW'!$C100:$AU100,"Dorner-Reisel")+COUNTIF('Plan ET'!$C101:$BP101,"Dorner-Reisel"))</f>
        <v>0</v>
      </c>
      <c r="K97" s="364">
        <f>SUM(COUNTIF('Plan MB'!$C100:$BE100,"Pietzsch")+COUNTIF('Plan WIW'!$C100:$AU100,"Pietzsch")+COUNTIF('Plan ET'!$C101:$BP101,"Pietzsch"))</f>
        <v>0</v>
      </c>
      <c r="L97" s="381">
        <f>SUM(COUNTIF('Plan MB'!$C100:$BE100,"Seul")+COUNTIF('Plan WIW'!$C100:$AU100,"Seul")+COUNTIF('Plan ET'!$C101:$BP101,"Seul"))</f>
        <v>0</v>
      </c>
      <c r="M97" s="364">
        <f>SUM(COUNTIF('Plan MB'!$C100:$BE100,"Raßbach")+COUNTIF('Plan WIW'!$C100:$AU100,"Raßbach")+COUNTIF('Plan ET'!$C101:$BP101,"Raßbach"))</f>
        <v>0</v>
      </c>
      <c r="N97" s="364">
        <f>SUM(COUNTIF('Plan MB'!$C100:$BE100,"Vogel")+COUNTIF('Plan WIW'!$C100:$AU100,"Vogel")+COUNTIF('Plan ET'!$C101:$BP101,"Vogel"))</f>
        <v>0</v>
      </c>
      <c r="O97" s="364">
        <f>SUM(COUNTIF('Plan MB'!$C100:$BE100,"Weidner")+COUNTIF('Plan WIW'!$C100:$AU100,"Weidner")+COUNTIF('Plan ET'!$C101:$BP101,"Weidner"))</f>
        <v>0</v>
      </c>
      <c r="P97" s="364">
        <f>SUM(COUNTIF('Plan MB'!$C100:$BE100,"Schreiber")+COUNTIF('Plan WIW'!$C100:$AU100,"Schreiber")+COUNTIF('Plan ET'!$C101:$BP101,"Schreiber"))</f>
        <v>0</v>
      </c>
      <c r="Q97" s="364">
        <f>SUM(COUNTIF('Plan MB'!$C100:$BE100,"SM9")+COUNTIF('Plan WIW'!$C100:$AU100,"SM9")+COUNTIF('Plan ET'!$C101:$BP101,"SM9"))</f>
        <v>0</v>
      </c>
      <c r="R97" s="380">
        <f>SUM(COUNTIF('Plan MB'!$C100:$BE100,"Löser")+COUNTIF('Plan WIW'!$C100:$AU100,"Löser")+COUNTIF('Plan ET'!$C101:$BP101,"Löser"))</f>
        <v>1</v>
      </c>
      <c r="S97" s="364">
        <f>SUM(COUNTIF('Plan MB'!$C100:$BE100,"Römhild")+COUNTIF('Plan WIW'!$C100:$AU100,"Römhild")+COUNTIF('Plan ET'!$C101:$BD101,"Römhild"))</f>
        <v>0</v>
      </c>
      <c r="T97" s="381">
        <f>SUM(COUNTIF('Plan MB'!$C100:$BE100,"Kny")+COUNTIF('Plan WIW'!$C100:$AU100,"Kny")+COUNTIF('Plan ET'!$C101:$BD101,"Kny"))</f>
        <v>0</v>
      </c>
      <c r="U97" s="364">
        <f>SUM(COUNTIF('Plan MB'!$C100:$BE100,"Schrodt")+COUNTIF('Plan WIW'!$C100:$AU100,"Schrodt")+COUNTIF('Plan ET'!$C101:$BD101,"Schrodt"))</f>
        <v>0</v>
      </c>
      <c r="V97" s="364">
        <f>SUM(COUNTIF('Plan MB'!$C100:$BE100,"Albrecht")+COUNTIF('Plan WIW'!$C100:$AU100,"Albrecht")+COUNTIF('Plan ET'!$C101:$BD101,"Albrecht"))</f>
        <v>0</v>
      </c>
      <c r="W97" s="364">
        <f>SUM(COUNTIF('Plan MB'!$C100:$BE100,"Hornaff")+COUNTIF('Plan WIW'!$C100:$AU100,"Hornaff")+COUNTIF('Plan ET'!$C101:$BD101,"Hornaff"))</f>
        <v>0</v>
      </c>
      <c r="X97" s="364">
        <f>SUM(COUNTIF('Plan MB'!$C100:$BE100,"Wahrenberg")+COUNTIF('Plan WIW'!$C100:$AU100,"Wahrenberg")+COUNTIF('Plan ET'!E101:BD101,"Wahrenberg"))</f>
        <v>0</v>
      </c>
      <c r="Y97" s="364">
        <f>SUM(COUNTIF('Plan MB'!$C100:$BE100,"Orf")+COUNTIF('Plan WIW'!$C100:$AU100,"Orf")+COUNTIF('Plan ET'!F101:BE101,"Orf"))</f>
        <v>0</v>
      </c>
      <c r="Z97" s="324"/>
      <c r="AA97" s="364">
        <f>SUM(COUNTIF('Plan MB'!$C100:$BE100,"Bachmann")+COUNTIF('Plan WIW'!$C100:$AU100,"Bachmann")+COUNTIF('Plan ET'!$E101:$BD101,"Bachmann"))</f>
        <v>0</v>
      </c>
      <c r="AB97" s="364">
        <f>SUM(COUNTIF('Plan MB'!$C100:$BE100,"B.-Schmitt")+COUNTIF('Plan WIW'!$C100:$AU100,"B.-Schmitt")+COUNTIF('Plan ET'!$E101:$BD101,"B.-Schmitt"))</f>
        <v>0</v>
      </c>
      <c r="AC97" s="364">
        <f>SUM(COUNTIF('Plan MB'!$C100:$BE100,"Blancke")+COUNTIF('Plan WIW'!$C100:$AU100,"Blancke")+COUNTIF('Plan ET'!$E101:$BD101,"Blancke"))</f>
        <v>0</v>
      </c>
      <c r="AD97" s="364">
        <f>SUM(COUNTIF('Plan MB'!$C100:$BE100,"Dechant")+COUNTIF('Plan WIW'!$C100:$AU100,"Dechant")+COUNTIF('Plan ET'!$E101:BD101,"Dechant"))</f>
        <v>0</v>
      </c>
      <c r="AE97" s="364">
        <f>SUM(COUNTIF('Plan MB'!$C100:$BE100,"Fischer")+COUNTIF('Plan WIW'!$C100:$AU100,"Fischer")+COUNTIF('Plan ET'!$E101:$BD101,"Fischer"))</f>
        <v>0</v>
      </c>
      <c r="AF97" s="364">
        <f>SUM(COUNTIF('Plan MB'!$C100:$BE100,"Gratz")+COUNTIF('Plan WIW'!$C100:$AU100,"Gratz")+COUNTIF('Plan ET'!$E101:$BD101,"Gratz"))</f>
        <v>0</v>
      </c>
      <c r="AG97" s="364">
        <f>SUM(COUNTIF('Plan MB'!$C100:$BE100,"Grünler")+COUNTIF('Plan WIW'!$C100:$AU100,"Grünler")+COUNTIF('Plan ET'!$E101:$BD101,"Grünler"))</f>
        <v>0</v>
      </c>
      <c r="AH97" s="364">
        <f>SUM(COUNTIF('Plan MB'!$C100:$BE100,"Heinemann")+COUNTIF('Plan WIW'!$C100:$AU100,"Heinemann")+COUNTIF('Plan ET'!$E101:$BD101,"Heinemann"))</f>
        <v>0</v>
      </c>
      <c r="AI97" s="364">
        <f>SUM(COUNTIF('Plan MB'!$C100:$BE100,"Kamprath")+COUNTIF('Plan WIW'!$C100:$AU100,"Kamprath")+COUNTIF('Plan ET'!$E101:$BD101,"Kamprath"))</f>
        <v>0</v>
      </c>
      <c r="AJ97" s="364">
        <f>SUM(COUNTIF('Plan MB'!$C100:$BE100,"Kelber")+COUNTIF('Plan WIW'!$C100:$AU100,"Kelber")+COUNTIF('Plan ET'!$E101:$BD101,"Kelber"))</f>
        <v>0</v>
      </c>
      <c r="AK97" s="364">
        <f>SUM(COUNTIF('Plan MB'!$C100:$BE100,"Michelfeit")+COUNTIF('Plan WIW'!$C100:$AU100,"Michelfeit")+COUNTIF('Plan ET'!$E101:$BD101,"Michelfeit"))</f>
        <v>0</v>
      </c>
      <c r="AL97" s="364">
        <f>SUM(COUNTIF('Plan MB'!$C100:$BE100,"Müller")+COUNTIF('Plan WIW'!$C100:$AU100,"Müller")+COUNTIF('Plan ET'!$E101:$BD101,"Müller"))</f>
        <v>0</v>
      </c>
      <c r="AM97" s="364">
        <f>SUM(COUNTIF('Plan MB'!$C100:$BE100,"Roppel")+COUNTIF('Plan WIW'!$C100:$AU100,"Roppel")+COUNTIF('Plan ET'!$E101:$BD101,"Roppel"))</f>
        <v>0</v>
      </c>
      <c r="AN97" s="364">
        <f>SUM(COUNTIF('Plan MB'!$C100:$BE100,"Rozek")+COUNTIF('Plan WIW'!$C100:$AU100,"Rozek")+COUNTIF('Plan ET'!$E101:$BD101,"Rozek"))</f>
        <v>0</v>
      </c>
      <c r="AO97" s="364">
        <f>SUM(COUNTIF('Plan MB'!$C100:$BE100,"Schäfer")+COUNTIF('Plan WIW'!$C100:$AU100,"Schäfer")+COUNTIF('Plan ET'!$E101:$BD101,"Schäfer"))</f>
        <v>0</v>
      </c>
      <c r="AP97" s="364">
        <f>SUM(COUNTIF('Plan MB'!$C100:$BE100,"Schulz")+COUNTIF('Plan WIW'!$C100:$AU100,"Schulz")+COUNTIF('Plan ET'!$E101:$BD101,"Schulz"))</f>
        <v>0</v>
      </c>
      <c r="AQ97" s="364">
        <f>SUM(COUNTIF('Plan MB'!$C100:$BE100,"Svoboda")+COUNTIF('Plan WIW'!$C100:$AU100,"Svoboda")+COUNTIF('Plan ET'!$E101:$BD101,"Svoboda"))</f>
        <v>0</v>
      </c>
      <c r="AR97" s="364"/>
      <c r="AS97" s="364">
        <f>SUM(COUNTIF('Plan MB'!$C100:$BE100,"Kretzer")+COUNTIF('Plan WIW'!$C100:$AU100,"Kretzer")+COUNTIF('Plan ET'!$E101:$BD101,"Kretzer"))</f>
        <v>0</v>
      </c>
      <c r="AT97" s="364">
        <f>SUM(COUNTIF('Plan MB'!$C100:$BE100,"Mensch-Schäfer")+COUNTIF('Plan WIW'!$C100:$AU100,"Mensch-Schäfer")+COUNTIF('Plan ET'!$E101:$BD101,"Mensch-Schäfer"))</f>
        <v>0</v>
      </c>
      <c r="AU97" s="364">
        <f>SUM(COUNTIF('Plan MB'!$C100:$BE100,"Schmidt")+COUNTIF('Plan WIW'!$C100:$AU100,"Schmidt")+COUNTIF('Plan ET'!$E101:$BD101,"Schmidt"))</f>
        <v>0</v>
      </c>
      <c r="AV97" s="372"/>
      <c r="AW97" s="372"/>
      <c r="AX97" s="372"/>
      <c r="AY97" s="373"/>
      <c r="AZ97" s="373">
        <f>SUM(COUNTIF('Plan MB'!$C100:$BE100,"Brenn")+COUNTIF('Plan WIW'!$C100:$AU100,"Brenn")+COUNTIF('Plan ET'!$E101:$BD101,"Brenn"))</f>
        <v>0</v>
      </c>
      <c r="BA97" s="373">
        <f>SUM(COUNTIF('Plan MB'!$C100:$BE100,"Jakobi")+COUNTIF('Plan WIW'!$C100:$AU100,"Jakobi")+COUNTIF('Plan ET'!$E101:$BD101,"Jakobi"))</f>
        <v>0</v>
      </c>
      <c r="BB97" s="373">
        <f>SUM(COUNTIF('Plan MB'!$C100:$BE100,"Krause")+COUNTIF('Plan WIW'!$C100:$AU100,"Krause")+COUNTIF('Plan ET'!$E101:$BD101,"Krause"))</f>
        <v>0</v>
      </c>
      <c r="BC97" s="373">
        <f>SUM(COUNTIF('Plan MB'!$C100:$BE100,"Margraf")+COUNTIF('Plan WIW'!$C100:$AU100,"Margraf")+COUNTIF('Plan ET'!$E101:$BD101,"Margraf"))</f>
        <v>0</v>
      </c>
      <c r="BD97" s="373">
        <f>SUM(COUNTIF('Plan MB'!$C100:$BE100,"Tischer")+COUNTIF('Plan WIW'!$C100:$AU100,"Tischer")+COUNTIF('Plan ET'!$E101:$BD101,"Tischer"))</f>
        <v>0</v>
      </c>
      <c r="BE97" s="369"/>
      <c r="BF97" s="373">
        <f>SUM(COUNTIF('Plan MB'!$C100:$BE100,"Bagchi")+COUNTIF('Plan WIW'!$C100:$AU100,"Bagchi")+COUNTIF('Plan ET'!$E101:$BD101,"Bagchi"))</f>
        <v>0</v>
      </c>
      <c r="BG97" s="373">
        <f>SUM(COUNTIF('Plan MB'!$C100:$BE100,"Fr.Gratz")+COUNTIF('Plan WIW'!$C100:$AU100,"Fr.Gratz")+COUNTIF('Plan ET'!$E101:$BD101,"Fr.Gratz"))</f>
        <v>0</v>
      </c>
      <c r="BH97" s="373">
        <f>SUM(COUNTIF('Plan MB'!$C100:$BE100,"Fr.Müller")+COUNTIF('Plan WIW'!$C100:$AU100,"Fr.Müller")+COUNTIF('Plan ET'!$E101:$BD101,"Fr.Müller"))</f>
        <v>0</v>
      </c>
      <c r="BI97" s="325"/>
    </row>
    <row r="98" spans="1:61">
      <c r="A98" s="1316"/>
      <c r="B98" s="1317"/>
      <c r="C98" s="381">
        <f>SUM(COUNTIF('Plan MB'!$C101:$BE101,"Braunschweig")+COUNTIF('Plan WIW'!$C101:$AU101,"Braunschweig")+COUNTIF('Plan ET'!$C102:$AX102,"Braunschweig"))</f>
        <v>0</v>
      </c>
      <c r="D98" s="364">
        <f>SUM(COUNTIF('Plan MB'!$C101:$BE101,"Behn")+COUNTIF('Plan WIW'!$C101:$AU101,"Behn")+COUNTIF('Plan ET'!$C102:$BP102,"Behn"))</f>
        <v>0</v>
      </c>
      <c r="E98" s="364">
        <f>SUM(COUNTIF('Plan MB'!$C101:$BE101,"Roth")+COUNTIF('Plan WIW'!$C101:$AU101,"Roth")+COUNTIF('Plan ET'!$C102:$BP102,"Roth"))</f>
        <v>0</v>
      </c>
      <c r="F98" s="364">
        <f>SUM(COUNTIF('Plan MB'!$C101:$BE101,"Beugel")+COUNTIF('Plan WIW'!$C101:$AU101,"Beugel")+COUNTIF('Plan ET'!$C102:$BP102,"Beugel"))</f>
        <v>0</v>
      </c>
      <c r="G98" s="381">
        <f>SUM(COUNTIF('Plan MB'!$C101:$BE101,"Christ")+COUNTIF('Plan WIW'!$C101:$AU101,"Christ")+COUNTIF('Plan ET'!$C102:$BP102,"Christ"))</f>
        <v>0</v>
      </c>
      <c r="H98" s="364">
        <f>SUM(COUNTIF('Plan MB'!$C101:$BE101,"Kolev")+COUNTIF('Plan WIW'!$C101:$AU101,"Kolev")+COUNTIF('Plan ET'!$C102:$BP102,"Kolev"))</f>
        <v>0</v>
      </c>
      <c r="I98" s="364">
        <f>SUM(COUNTIF('Plan MB'!$C101:$BE101,"C.Behn")+COUNTIF('Plan WIW'!$C101:$AU101,"C.Behn")+COUNTIF('Plan ET'!$C102:$BP102,"C.Behn"))</f>
        <v>0</v>
      </c>
      <c r="J98" s="364">
        <f>SUM(COUNTIF('Plan MB'!$C101:$BE101,"Dorner-Reisel")+COUNTIF('Plan WIW'!$C101:$AU101,"Dorner-Reisel")+COUNTIF('Plan ET'!$C102:$BP102,"Dorner-Reisel"))</f>
        <v>0</v>
      </c>
      <c r="K98" s="364">
        <f>SUM(COUNTIF('Plan MB'!$C101:$BE101,"Pietzsch")+COUNTIF('Plan WIW'!$C101:$AU101,"Pietzsch")+COUNTIF('Plan ET'!$C102:$BP102,"Pietzsch"))</f>
        <v>0</v>
      </c>
      <c r="L98" s="381">
        <f>SUM(COUNTIF('Plan MB'!$C101:$BE101,"Seul")+COUNTIF('Plan WIW'!$C101:$AU101,"Seul")+COUNTIF('Plan ET'!$C102:$BP102,"Seul"))</f>
        <v>0</v>
      </c>
      <c r="M98" s="364">
        <f>SUM(COUNTIF('Plan MB'!$C101:$BE101,"Raßbach")+COUNTIF('Plan WIW'!$C101:$AU101,"Raßbach")+COUNTIF('Plan ET'!$C102:$BP102,"Raßbach"))</f>
        <v>0</v>
      </c>
      <c r="N98" s="364">
        <f>SUM(COUNTIF('Plan MB'!$C101:$BE101,"Vogel")+COUNTIF('Plan WIW'!$C101:$AU101,"Vogel")+COUNTIF('Plan ET'!$C102:$BP102,"Vogel"))</f>
        <v>0</v>
      </c>
      <c r="O98" s="364">
        <f>SUM(COUNTIF('Plan MB'!$C101:$BE101,"Weidner")+COUNTIF('Plan WIW'!$C101:$AU101,"Weidner")+COUNTIF('Plan ET'!$C102:$BP102,"Weidner"))</f>
        <v>0</v>
      </c>
      <c r="P98" s="364">
        <f>SUM(COUNTIF('Plan MB'!$C101:$BE101,"Schreiber")+COUNTIF('Plan WIW'!$C101:$AU101,"Schreiber")+COUNTIF('Plan ET'!$C102:$BP102,"Schreiber"))</f>
        <v>0</v>
      </c>
      <c r="Q98" s="364">
        <f>SUM(COUNTIF('Plan MB'!$C101:$BE101,"SM9")+COUNTIF('Plan WIW'!$C101:$AU101,"SM9")+COUNTIF('Plan ET'!$C102:$BP102,"SM9"))</f>
        <v>0</v>
      </c>
      <c r="R98" s="364">
        <f>SUM(COUNTIF('Plan MB'!$C101:$BE101,"Löser")+COUNTIF('Plan WIW'!$C101:$AU101,"Löser")+COUNTIF('Plan ET'!$C102:$BP102,"Löser"))</f>
        <v>0</v>
      </c>
      <c r="S98" s="364">
        <f>SUM(COUNTIF('Plan MB'!$C101:$BE101,"Römhild")+COUNTIF('Plan WIW'!$C101:$AU101,"Römhild")+COUNTIF('Plan ET'!$C102:$BD102,"Römhild"))</f>
        <v>0</v>
      </c>
      <c r="T98" s="381">
        <f>SUM(COUNTIF('Plan MB'!$C101:$BE101,"Kny")+COUNTIF('Plan WIW'!$C101:$AU101,"Kny")+COUNTIF('Plan ET'!$C102:$BD102,"Kny"))</f>
        <v>0</v>
      </c>
      <c r="U98" s="364">
        <f>SUM(COUNTIF('Plan MB'!$C101:$BE101,"Schrodt")+COUNTIF('Plan WIW'!$C101:$AU101,"Schrodt")+COUNTIF('Plan ET'!$C102:$BD102,"Schrodt"))</f>
        <v>0</v>
      </c>
      <c r="V98" s="364">
        <f>SUM(COUNTIF('Plan MB'!$C101:$BE101,"Albrecht")+COUNTIF('Plan WIW'!$C101:$AU101,"Albrecht")+COUNTIF('Plan ET'!$C102:$BD102,"Albrecht"))</f>
        <v>0</v>
      </c>
      <c r="W98" s="364">
        <f>SUM(COUNTIF('Plan MB'!$C101:$BE101,"Hornaff")+COUNTIF('Plan WIW'!$C101:$AU101,"Hornaff")+COUNTIF('Plan ET'!$C102:$BD102,"Hornaff"))</f>
        <v>0</v>
      </c>
      <c r="X98" s="364">
        <f>SUM(COUNTIF('Plan MB'!$C101:$BE101,"Wahrenberg")+COUNTIF('Plan WIW'!$C101:$AU101,"Wahrenberg")+COUNTIF('Plan ET'!E102:BD102,"Wahrenberg"))</f>
        <v>0</v>
      </c>
      <c r="Y98" s="364">
        <f>SUM(COUNTIF('Plan MB'!$C101:$BE101,"Orf")+COUNTIF('Plan WIW'!$C101:$AU101,"Orf")+COUNTIF('Plan ET'!F102:BE102,"Orf"))</f>
        <v>0</v>
      </c>
      <c r="Z98" s="324"/>
      <c r="AA98" s="364">
        <f>SUM(COUNTIF('Plan MB'!$C101:$BE101,"Bachmann")+COUNTIF('Plan WIW'!$C101:$AU101,"Bachmann")+COUNTIF('Plan ET'!$E102:$BD102,"Bachmann"))</f>
        <v>0</v>
      </c>
      <c r="AB98" s="364">
        <f>SUM(COUNTIF('Plan MB'!$C101:$BE101,"B.-Schmitt")+COUNTIF('Plan WIW'!$C101:$AU101,"B.-Schmitt")+COUNTIF('Plan ET'!$E102:$BD102,"B.-Schmitt"))</f>
        <v>0</v>
      </c>
      <c r="AC98" s="364">
        <f>SUM(COUNTIF('Plan MB'!$C101:$BE101,"Blancke")+COUNTIF('Plan WIW'!$C101:$AU101,"Blancke")+COUNTIF('Plan ET'!$E102:$BD102,"Blancke"))</f>
        <v>0</v>
      </c>
      <c r="AD98" s="364">
        <f>SUM(COUNTIF('Plan MB'!$C101:$BE101,"Dechant")+COUNTIF('Plan WIW'!$C101:$AU101,"Dechant")+COUNTIF('Plan ET'!$E102:BD102,"Dechant"))</f>
        <v>0</v>
      </c>
      <c r="AE98" s="364">
        <f>SUM(COUNTIF('Plan MB'!$C101:$BE101,"Fischer")+COUNTIF('Plan WIW'!$C101:$AU101,"Fischer")+COUNTIF('Plan ET'!$E102:$BD102,"Fischer"))</f>
        <v>0</v>
      </c>
      <c r="AF98" s="364">
        <f>SUM(COUNTIF('Plan MB'!$C101:$BE101,"Gratz")+COUNTIF('Plan WIW'!$C101:$AU101,"Gratz")+COUNTIF('Plan ET'!$E102:$BD102,"Gratz"))</f>
        <v>0</v>
      </c>
      <c r="AG98" s="364">
        <f>SUM(COUNTIF('Plan MB'!$C101:$BE101,"Grünler")+COUNTIF('Plan WIW'!$C101:$AU101,"Grünler")+COUNTIF('Plan ET'!$E102:$BD102,"Grünler"))</f>
        <v>0</v>
      </c>
      <c r="AH98" s="364">
        <f>SUM(COUNTIF('Plan MB'!$C101:$BE101,"Heinemann")+COUNTIF('Plan WIW'!$C101:$AU101,"Heinemann")+COUNTIF('Plan ET'!$E102:$BD102,"Heinemann"))</f>
        <v>0</v>
      </c>
      <c r="AI98" s="364">
        <f>SUM(COUNTIF('Plan MB'!$C101:$BE101,"Kamprath")+COUNTIF('Plan WIW'!$C101:$AU101,"Kamprath")+COUNTIF('Plan ET'!$E102:$BD102,"Kamprath"))</f>
        <v>0</v>
      </c>
      <c r="AJ98" s="364">
        <f>SUM(COUNTIF('Plan MB'!$C101:$BE101,"Kelber")+COUNTIF('Plan WIW'!$C101:$AU101,"Kelber")+COUNTIF('Plan ET'!$E102:$BD102,"Kelber"))</f>
        <v>0</v>
      </c>
      <c r="AK98" s="364">
        <f>SUM(COUNTIF('Plan MB'!$C101:$BE101,"Michelfeit")+COUNTIF('Plan WIW'!$C101:$AU101,"Michelfeit")+COUNTIF('Plan ET'!$E102:$BD102,"Michelfeit"))</f>
        <v>0</v>
      </c>
      <c r="AL98" s="364">
        <f>SUM(COUNTIF('Plan MB'!$C101:$BE101,"Müller")+COUNTIF('Plan WIW'!$C101:$AU101,"Müller")+COUNTIF('Plan ET'!$E102:$BD102,"Müller"))</f>
        <v>0</v>
      </c>
      <c r="AM98" s="364">
        <f>SUM(COUNTIF('Plan MB'!$C101:$BE101,"Roppel")+COUNTIF('Plan WIW'!$C101:$AU101,"Roppel")+COUNTIF('Plan ET'!$E102:$BD102,"Roppel"))</f>
        <v>0</v>
      </c>
      <c r="AN98" s="364">
        <f>SUM(COUNTIF('Plan MB'!$C101:$BE101,"Rozek")+COUNTIF('Plan WIW'!$C101:$AU101,"Rozek")+COUNTIF('Plan ET'!$E102:$BD102,"Rozek"))</f>
        <v>0</v>
      </c>
      <c r="AO98" s="364">
        <f>SUM(COUNTIF('Plan MB'!$C101:$BE101,"Schäfer")+COUNTIF('Plan WIW'!$C101:$AU101,"Schäfer")+COUNTIF('Plan ET'!$E102:$BD102,"Schäfer"))</f>
        <v>0</v>
      </c>
      <c r="AP98" s="364">
        <f>SUM(COUNTIF('Plan MB'!$C101:$BE101,"Schulz")+COUNTIF('Plan WIW'!$C101:$AU101,"Schulz")+COUNTIF('Plan ET'!$E102:$BD102,"Schulz"))</f>
        <v>0</v>
      </c>
      <c r="AQ98" s="364">
        <f>SUM(COUNTIF('Plan MB'!$C101:$BE101,"Svoboda")+COUNTIF('Plan WIW'!$C101:$AU101,"Svoboda")+COUNTIF('Plan ET'!$E102:$BD102,"Svoboda"))</f>
        <v>0</v>
      </c>
      <c r="AR98" s="364"/>
      <c r="AS98" s="364">
        <f>SUM(COUNTIF('Plan MB'!$C101:$BE101,"Kretzer")+COUNTIF('Plan WIW'!$C101:$AU101,"Kretzer")+COUNTIF('Plan ET'!$E102:$BD102,"Kretzer"))</f>
        <v>0</v>
      </c>
      <c r="AT98" s="364">
        <f>SUM(COUNTIF('Plan MB'!$C101:$BE101,"Mensch-Schäfer")+COUNTIF('Plan WIW'!$C101:$AU101,"Mensch-Schäfer")+COUNTIF('Plan ET'!$E102:$BD102,"Mensch-Schäfer"))</f>
        <v>0</v>
      </c>
      <c r="AU98" s="364">
        <f>SUM(COUNTIF('Plan MB'!$C101:$BE101,"Schmidt")+COUNTIF('Plan WIW'!$C101:$AU101,"Schmidt")+COUNTIF('Plan ET'!$E102:$BD102,"Schmidt"))</f>
        <v>0</v>
      </c>
      <c r="AV98" s="372"/>
      <c r="AW98" s="372"/>
      <c r="AX98" s="372"/>
      <c r="AY98" s="373"/>
      <c r="AZ98" s="373">
        <f>SUM(COUNTIF('Plan MB'!$C101:$BE101,"Brenn")+COUNTIF('Plan WIW'!$C101:$AU101,"Brenn")+COUNTIF('Plan ET'!$E102:$BD102,"Brenn"))</f>
        <v>0</v>
      </c>
      <c r="BA98" s="373">
        <f>SUM(COUNTIF('Plan MB'!$C101:$BE101,"Jakobi")+COUNTIF('Plan WIW'!$C101:$AU101,"Jakobi")+COUNTIF('Plan ET'!$E102:$BD102,"Jakobi"))</f>
        <v>0</v>
      </c>
      <c r="BB98" s="373">
        <f>SUM(COUNTIF('Plan MB'!$C101:$BE101,"Krause")+COUNTIF('Plan WIW'!$C101:$AU101,"Krause")+COUNTIF('Plan ET'!$E102:$BD102,"Krause"))</f>
        <v>0</v>
      </c>
      <c r="BC98" s="373">
        <f>SUM(COUNTIF('Plan MB'!$C101:$BE101,"Margraf")+COUNTIF('Plan WIW'!$C101:$AU101,"Margraf")+COUNTIF('Plan ET'!$E102:$BD102,"Margraf"))</f>
        <v>0</v>
      </c>
      <c r="BD98" s="373">
        <f>SUM(COUNTIF('Plan MB'!$C101:$BE101,"Tischer")+COUNTIF('Plan WIW'!$C101:$AU101,"Tischer")+COUNTIF('Plan ET'!$E102:$BD102,"Tischer"))</f>
        <v>0</v>
      </c>
      <c r="BE98" s="369"/>
      <c r="BF98" s="373">
        <f>SUM(COUNTIF('Plan MB'!$C101:$BE101,"Bagchi")+COUNTIF('Plan WIW'!$C101:$AU101,"Bagchi")+COUNTIF('Plan ET'!$E102:$BD102,"Bagchi"))</f>
        <v>0</v>
      </c>
      <c r="BG98" s="373">
        <f>SUM(COUNTIF('Plan MB'!$C101:$BE101,"Fr.Gratz")+COUNTIF('Plan WIW'!$C101:$AU101,"Fr.Gratz")+COUNTIF('Plan ET'!$E102:$BD102,"Fr.Gratz"))</f>
        <v>0</v>
      </c>
      <c r="BH98" s="373">
        <f>SUM(COUNTIF('Plan MB'!$C101:$BE101,"Fr.Müller")+COUNTIF('Plan WIW'!$C101:$AU101,"Fr.Müller")+COUNTIF('Plan ET'!$E102:$BD102,"Fr.Müller"))</f>
        <v>0</v>
      </c>
      <c r="BI98" s="325"/>
    </row>
    <row r="99" spans="1:61">
      <c r="A99" s="1316"/>
      <c r="B99" s="1317"/>
      <c r="C99" s="381">
        <f>SUM(COUNTIF('Plan MB'!$C102:$BE102,"Braunschweig")+COUNTIF('Plan WIW'!$C102:$AU102,"Braunschweig")+COUNTIF('Plan ET'!$C103:$AX103,"Braunschweig"))</f>
        <v>0</v>
      </c>
      <c r="D99" s="364">
        <f>SUM(COUNTIF('Plan MB'!$C102:$BE102,"Behn")+COUNTIF('Plan WIW'!$C102:$AU102,"Behn")+COUNTIF('Plan ET'!$C103:$BP103,"Behn"))</f>
        <v>0</v>
      </c>
      <c r="E99" s="364">
        <f>SUM(COUNTIF('Plan MB'!$C102:$BE102,"Roth")+COUNTIF('Plan WIW'!$C102:$AU102,"Roth")+COUNTIF('Plan ET'!$C103:$BP103,"Roth"))</f>
        <v>0</v>
      </c>
      <c r="F99" s="364">
        <f>SUM(COUNTIF('Plan MB'!$C102:$BE102,"Beugel")+COUNTIF('Plan WIW'!$C102:$AU102,"Beugel")+COUNTIF('Plan ET'!$C103:$BP103,"Beugel"))</f>
        <v>0</v>
      </c>
      <c r="G99" s="381">
        <f>SUM(COUNTIF('Plan MB'!$C102:$BE102,"Christ")+COUNTIF('Plan WIW'!$C102:$AU102,"Christ")+COUNTIF('Plan ET'!$C103:$BP103,"Christ"))</f>
        <v>0</v>
      </c>
      <c r="H99" s="364">
        <f>SUM(COUNTIF('Plan MB'!$C102:$BE102,"Kolev")+COUNTIF('Plan WIW'!$C102:$AU102,"Kolev")+COUNTIF('Plan ET'!$C103:$BP103,"Kolev"))</f>
        <v>0</v>
      </c>
      <c r="I99" s="364">
        <f>SUM(COUNTIF('Plan MB'!$C102:$BE102,"C.Behn")+COUNTIF('Plan WIW'!$C102:$AU102,"C.Behn")+COUNTIF('Plan ET'!$C103:$BP103,"C.Behn"))</f>
        <v>0</v>
      </c>
      <c r="J99" s="364">
        <f>SUM(COUNTIF('Plan MB'!$C102:$BE102,"Dorner-Reisel")+COUNTIF('Plan WIW'!$C102:$AU102,"Dorner-Reisel")+COUNTIF('Plan ET'!$C103:$BP103,"Dorner-Reisel"))</f>
        <v>0</v>
      </c>
      <c r="K99" s="364">
        <f>SUM(COUNTIF('Plan MB'!$C102:$BE102,"Pietzsch")+COUNTIF('Plan WIW'!$C102:$AU102,"Pietzsch")+COUNTIF('Plan ET'!$C103:$BP103,"Pietzsch"))</f>
        <v>0</v>
      </c>
      <c r="L99" s="381">
        <f>SUM(COUNTIF('Plan MB'!$C102:$BE102,"Seul")+COUNTIF('Plan WIW'!$C102:$AU102,"Seul")+COUNTIF('Plan ET'!$C103:$BP103,"Seul"))</f>
        <v>0</v>
      </c>
      <c r="M99" s="364">
        <f>SUM(COUNTIF('Plan MB'!$C102:$BE102,"Raßbach")+COUNTIF('Plan WIW'!$C102:$AU102,"Raßbach")+COUNTIF('Plan ET'!$C103:$BP103,"Raßbach"))</f>
        <v>0</v>
      </c>
      <c r="N99" s="364">
        <f>SUM(COUNTIF('Plan MB'!$C102:$BE102,"Vogel")+COUNTIF('Plan WIW'!$C102:$AU102,"Vogel")+COUNTIF('Plan ET'!$C103:$BP103,"Vogel"))</f>
        <v>0</v>
      </c>
      <c r="O99" s="364">
        <f>SUM(COUNTIF('Plan MB'!$C102:$BE102,"Weidner")+COUNTIF('Plan WIW'!$C102:$AU102,"Weidner")+COUNTIF('Plan ET'!$C103:$BP103,"Weidner"))</f>
        <v>0</v>
      </c>
      <c r="P99" s="364">
        <f>SUM(COUNTIF('Plan MB'!$C102:$BE102,"Schreiber")+COUNTIF('Plan WIW'!$C102:$AU102,"Schreiber")+COUNTIF('Plan ET'!$C103:$BP103,"Schreiber"))</f>
        <v>0</v>
      </c>
      <c r="Q99" s="364">
        <f>SUM(COUNTIF('Plan MB'!$C102:$BE102,"SM9")+COUNTIF('Plan WIW'!$C102:$AU102,"SM9")+COUNTIF('Plan ET'!$C103:$BP103,"SM9"))</f>
        <v>0</v>
      </c>
      <c r="R99" s="364">
        <f>SUM(COUNTIF('Plan MB'!$C102:$BE102,"Löser")+COUNTIF('Plan WIW'!$C102:$AU102,"Löser")+COUNTIF('Plan ET'!$C103:$BP103,"Löser"))</f>
        <v>0</v>
      </c>
      <c r="S99" s="364">
        <f>SUM(COUNTIF('Plan MB'!$C102:$BE102,"Römhild")+COUNTIF('Plan WIW'!$C102:$AU102,"Römhild")+COUNTIF('Plan ET'!$C103:$BD103,"Römhild"))</f>
        <v>0</v>
      </c>
      <c r="T99" s="381">
        <f>SUM(COUNTIF('Plan MB'!$C102:$BE102,"Kny")+COUNTIF('Plan WIW'!$C102:$AU102,"Kny")+COUNTIF('Plan ET'!$C103:$BD103,"Kny"))</f>
        <v>0</v>
      </c>
      <c r="U99" s="364">
        <f>SUM(COUNTIF('Plan MB'!$C102:$BE102,"Schrodt")+COUNTIF('Plan WIW'!$C102:$AU102,"Schrodt")+COUNTIF('Plan ET'!$C103:$BD103,"Schrodt"))</f>
        <v>0</v>
      </c>
      <c r="V99" s="364">
        <f>SUM(COUNTIF('Plan MB'!$C102:$BE102,"Albrecht")+COUNTIF('Plan WIW'!$C102:$AU102,"Albrecht")+COUNTIF('Plan ET'!$C103:$BD103,"Albrecht"))</f>
        <v>0</v>
      </c>
      <c r="W99" s="364">
        <f>SUM(COUNTIF('Plan MB'!$C102:$BE102,"Hornaff")+COUNTIF('Plan WIW'!$C102:$AU102,"Hornaff")+COUNTIF('Plan ET'!$C103:$BD103,"Hornaff"))</f>
        <v>0</v>
      </c>
      <c r="X99" s="364">
        <f>SUM(COUNTIF('Plan MB'!$C102:$BE102,"Wahrenberg")+COUNTIF('Plan WIW'!$C102:$AU102,"Wahrenberg")+COUNTIF('Plan ET'!E103:BD103,"Wahrenberg"))</f>
        <v>0</v>
      </c>
      <c r="Y99" s="364">
        <f>SUM(COUNTIF('Plan MB'!$C102:$BE102,"Orf")+COUNTIF('Plan WIW'!$C102:$AU102,"Orf")+COUNTIF('Plan ET'!F103:BE103,"Orf"))</f>
        <v>0</v>
      </c>
      <c r="Z99" s="324"/>
      <c r="AA99" s="364">
        <f>SUM(COUNTIF('Plan MB'!$C102:$BE102,"Bachmann")+COUNTIF('Plan WIW'!$C102:$AU102,"Bachmann")+COUNTIF('Plan ET'!$E103:$BD103,"Bachmann"))</f>
        <v>0</v>
      </c>
      <c r="AB99" s="364">
        <f>SUM(COUNTIF('Plan MB'!$C102:$BE102,"B.-Schmitt")+COUNTIF('Plan WIW'!$C102:$AU102,"B.-Schmitt")+COUNTIF('Plan ET'!$E103:$BD103,"B.-Schmitt"))</f>
        <v>0</v>
      </c>
      <c r="AC99" s="364">
        <f>SUM(COUNTIF('Plan MB'!$C102:$BE102,"Blancke")+COUNTIF('Plan WIW'!$C102:$AU102,"Blancke")+COUNTIF('Plan ET'!$E103:$BD103,"Blancke"))</f>
        <v>0</v>
      </c>
      <c r="AD99" s="364">
        <f>SUM(COUNTIF('Plan MB'!$C102:$BE102,"Dechant")+COUNTIF('Plan WIW'!$C102:$AU102,"Dechant")+COUNTIF('Plan ET'!$E103:BD103,"Dechant"))</f>
        <v>0</v>
      </c>
      <c r="AE99" s="364">
        <f>SUM(COUNTIF('Plan MB'!$C102:$BE102,"Fischer")+COUNTIF('Plan WIW'!$C102:$AU102,"Fischer")+COUNTIF('Plan ET'!$E103:$BD103,"Fischer"))</f>
        <v>0</v>
      </c>
      <c r="AF99" s="364">
        <f>SUM(COUNTIF('Plan MB'!$C102:$BE102,"Gratz")+COUNTIF('Plan WIW'!$C102:$AU102,"Gratz")+COUNTIF('Plan ET'!$E103:$BD103,"Gratz"))</f>
        <v>0</v>
      </c>
      <c r="AG99" s="364">
        <f>SUM(COUNTIF('Plan MB'!$C102:$BE102,"Grünler")+COUNTIF('Plan WIW'!$C102:$AU102,"Grünler")+COUNTIF('Plan ET'!$E103:$BD103,"Grünler"))</f>
        <v>0</v>
      </c>
      <c r="AH99" s="364">
        <f>SUM(COUNTIF('Plan MB'!$C102:$BE102,"Heinemann")+COUNTIF('Plan WIW'!$C102:$AU102,"Heinemann")+COUNTIF('Plan ET'!$E103:$BD103,"Heinemann"))</f>
        <v>0</v>
      </c>
      <c r="AI99" s="364">
        <f>SUM(COUNTIF('Plan MB'!$C102:$BE102,"Kamprath")+COUNTIF('Plan WIW'!$C102:$AU102,"Kamprath")+COUNTIF('Plan ET'!$E103:$BD103,"Kamprath"))</f>
        <v>0</v>
      </c>
      <c r="AJ99" s="364">
        <f>SUM(COUNTIF('Plan MB'!$C102:$BE102,"Kelber")+COUNTIF('Plan WIW'!$C102:$AU102,"Kelber")+COUNTIF('Plan ET'!$E103:$BD103,"Kelber"))</f>
        <v>0</v>
      </c>
      <c r="AK99" s="364">
        <f>SUM(COUNTIF('Plan MB'!$C102:$BE102,"Michelfeit")+COUNTIF('Plan WIW'!$C102:$AU102,"Michelfeit")+COUNTIF('Plan ET'!$E103:$BD103,"Michelfeit"))</f>
        <v>0</v>
      </c>
      <c r="AL99" s="364">
        <f>SUM(COUNTIF('Plan MB'!$C102:$BE102,"Müller")+COUNTIF('Plan WIW'!$C102:$AU102,"Müller")+COUNTIF('Plan ET'!$E103:$BD103,"Müller"))</f>
        <v>0</v>
      </c>
      <c r="AM99" s="364">
        <f>SUM(COUNTIF('Plan MB'!$C102:$BE102,"Roppel")+COUNTIF('Plan WIW'!$C102:$AU102,"Roppel")+COUNTIF('Plan ET'!$E103:$BD103,"Roppel"))</f>
        <v>0</v>
      </c>
      <c r="AN99" s="364">
        <f>SUM(COUNTIF('Plan MB'!$C102:$BE102,"Rozek")+COUNTIF('Plan WIW'!$C102:$AU102,"Rozek")+COUNTIF('Plan ET'!$E103:$BD103,"Rozek"))</f>
        <v>0</v>
      </c>
      <c r="AO99" s="364">
        <f>SUM(COUNTIF('Plan MB'!$C102:$BE102,"Schäfer")+COUNTIF('Plan WIW'!$C102:$AU102,"Schäfer")+COUNTIF('Plan ET'!$E103:$BD103,"Schäfer"))</f>
        <v>0</v>
      </c>
      <c r="AP99" s="364">
        <f>SUM(COUNTIF('Plan MB'!$C102:$BE102,"Schulz")+COUNTIF('Plan WIW'!$C102:$AU102,"Schulz")+COUNTIF('Plan ET'!$E103:$BD103,"Schulz"))</f>
        <v>0</v>
      </c>
      <c r="AQ99" s="364">
        <f>SUM(COUNTIF('Plan MB'!$C102:$BE102,"Svoboda")+COUNTIF('Plan WIW'!$C102:$AU102,"Svoboda")+COUNTIF('Plan ET'!$E103:$BD103,"Svoboda"))</f>
        <v>0</v>
      </c>
      <c r="AR99" s="364"/>
      <c r="AS99" s="364">
        <f>SUM(COUNTIF('Plan MB'!$C102:$BE102,"Kretzer")+COUNTIF('Plan WIW'!$C102:$AU102,"Kretzer")+COUNTIF('Plan ET'!$E103:$BD103,"Kretzer"))</f>
        <v>0</v>
      </c>
      <c r="AT99" s="364">
        <f>SUM(COUNTIF('Plan MB'!$C102:$BE102,"Mensch-Schäfer")+COUNTIF('Plan WIW'!$C102:$AU102,"Mensch-Schäfer")+COUNTIF('Plan ET'!$E103:$BD103,"Mensch-Schäfer"))</f>
        <v>0</v>
      </c>
      <c r="AU99" s="364">
        <f>SUM(COUNTIF('Plan MB'!$C102:$BE102,"Schmidt")+COUNTIF('Plan WIW'!$C102:$AU102,"Schmidt")+COUNTIF('Plan ET'!$E103:$BD103,"Schmidt"))</f>
        <v>0</v>
      </c>
      <c r="AV99" s="372"/>
      <c r="AW99" s="372"/>
      <c r="AX99" s="372"/>
      <c r="AY99" s="373"/>
      <c r="AZ99" s="373">
        <f>SUM(COUNTIF('Plan MB'!$C102:$BE102,"Brenn")+COUNTIF('Plan WIW'!$C102:$AU102,"Brenn")+COUNTIF('Plan ET'!$E103:$BD103,"Brenn"))</f>
        <v>0</v>
      </c>
      <c r="BA99" s="373">
        <f>SUM(COUNTIF('Plan MB'!$C102:$BE102,"Jakobi")+COUNTIF('Plan WIW'!$C102:$AU102,"Jakobi")+COUNTIF('Plan ET'!$E103:$BD103,"Jakobi"))</f>
        <v>0</v>
      </c>
      <c r="BB99" s="373">
        <f>SUM(COUNTIF('Plan MB'!$C102:$BE102,"Krause")+COUNTIF('Plan WIW'!$C102:$AU102,"Krause")+COUNTIF('Plan ET'!$E103:$BD103,"Krause"))</f>
        <v>0</v>
      </c>
      <c r="BC99" s="373">
        <f>SUM(COUNTIF('Plan MB'!$C102:$BE102,"Margraf")+COUNTIF('Plan WIW'!$C102:$AU102,"Margraf")+COUNTIF('Plan ET'!$E103:$BD103,"Margraf"))</f>
        <v>0</v>
      </c>
      <c r="BD99" s="373">
        <f>SUM(COUNTIF('Plan MB'!$C102:$BE102,"Tischer")+COUNTIF('Plan WIW'!$C102:$AU102,"Tischer")+COUNTIF('Plan ET'!$E103:$BD103,"Tischer"))</f>
        <v>0</v>
      </c>
      <c r="BE99" s="369"/>
      <c r="BF99" s="373">
        <f>SUM(COUNTIF('Plan MB'!$C102:$BE102,"Bagchi")+COUNTIF('Plan WIW'!$C102:$AU102,"Bagchi")+COUNTIF('Plan ET'!$E103:$BD103,"Bagchi"))</f>
        <v>0</v>
      </c>
      <c r="BG99" s="373">
        <f>SUM(COUNTIF('Plan MB'!$C102:$BE102,"Fr.Gratz")+COUNTIF('Plan WIW'!$C102:$AU102,"Fr.Gratz")+COUNTIF('Plan ET'!$E103:$BD103,"Fr.Gratz"))</f>
        <v>0</v>
      </c>
      <c r="BH99" s="373">
        <f>SUM(COUNTIF('Plan MB'!$C102:$BE102,"Fr.Müller")+COUNTIF('Plan WIW'!$C102:$AU102,"Fr.Müller")+COUNTIF('Plan ET'!$E103:$BD103,"Fr.Müller"))</f>
        <v>0</v>
      </c>
      <c r="BI99" s="325"/>
    </row>
    <row r="100" spans="1:61">
      <c r="A100" s="1316"/>
      <c r="B100" s="1317" t="s">
        <v>57</v>
      </c>
      <c r="C100" s="381">
        <f>SUM(COUNTIF('Plan MB'!$C103:$BE103,"Braunschweig")+COUNTIF('Plan WIW'!$C103:$AU103,"Braunschweig")+COUNTIF('Plan ET'!$C104:$AX104,"Braunschweig"))</f>
        <v>0</v>
      </c>
      <c r="D100" s="380">
        <f>SUM(COUNTIF('Plan MB'!$C103:$BE103,"Behn")+COUNTIF('Plan WIW'!$C103:$AU103,"Behn")+COUNTIF('Plan ET'!$C104:$BP104,"Behn"))</f>
        <v>2</v>
      </c>
      <c r="E100" s="364">
        <f>SUM(COUNTIF('Plan MB'!$C103:$BE103,"Roth")+COUNTIF('Plan WIW'!$C103:$AU103,"Roth")+COUNTIF('Plan ET'!$C104:$BP104,"Roth"))</f>
        <v>2</v>
      </c>
      <c r="F100" s="364">
        <f>SUM(COUNTIF('Plan MB'!$C103:$BE103,"Beugel")+COUNTIF('Plan WIW'!$C103:$AU103,"Beugel")+COUNTIF('Plan ET'!$C104:$BP104,"Beugel"))</f>
        <v>0</v>
      </c>
      <c r="G100" s="381">
        <f>SUM(COUNTIF('Plan MB'!$C103:$BE103,"Christ")+COUNTIF('Plan WIW'!$C103:$AU103,"Christ")+COUNTIF('Plan ET'!$C104:$BP104,"Christ"))</f>
        <v>0</v>
      </c>
      <c r="H100" s="364">
        <f>SUM(COUNTIF('Plan MB'!$C103:$BE103,"Kolev")+COUNTIF('Plan WIW'!$C103:$AU103,"Kolev")+COUNTIF('Plan ET'!$C104:$BP104,"Kolev"))</f>
        <v>0</v>
      </c>
      <c r="I100" s="364">
        <f>SUM(COUNTIF('Plan MB'!$C103:$BE103,"C.Behn")+COUNTIF('Plan WIW'!$C103:$AU103,"C.Behn")+COUNTIF('Plan ET'!$C104:$BP104,"C.Behn"))</f>
        <v>0</v>
      </c>
      <c r="J100" s="364">
        <f>SUM(COUNTIF('Plan MB'!$C103:$BE103,"Dorner-Reisel")+COUNTIF('Plan WIW'!$C103:$AU103,"Dorner-Reisel")+COUNTIF('Plan ET'!$C104:$BP104,"Dorner-Reisel"))</f>
        <v>1</v>
      </c>
      <c r="K100" s="364">
        <f>SUM(COUNTIF('Plan MB'!$C103:$BE103,"Pietzsch")+COUNTIF('Plan WIW'!$C103:$AU103,"Pietzsch")+COUNTIF('Plan ET'!$C104:$BP104,"Pietzsch"))</f>
        <v>0</v>
      </c>
      <c r="L100" s="381">
        <f>SUM(COUNTIF('Plan MB'!$C103:$BE103,"Seul")+COUNTIF('Plan WIW'!$C103:$AU103,"Seul")+COUNTIF('Plan ET'!$C104:$BP104,"Seul"))</f>
        <v>0</v>
      </c>
      <c r="M100" s="364">
        <f>SUM(COUNTIF('Plan MB'!$C103:$BE103,"Raßbach")+COUNTIF('Plan WIW'!$C103:$AU103,"Raßbach")+COUNTIF('Plan ET'!$C104:$BP104,"Raßbach"))</f>
        <v>0</v>
      </c>
      <c r="N100" s="364">
        <f>SUM(COUNTIF('Plan MB'!$C103:$BE103,"Vogel")+COUNTIF('Plan WIW'!$C103:$AU103,"Vogel")+COUNTIF('Plan ET'!$C104:$BP104,"Vogel"))</f>
        <v>0</v>
      </c>
      <c r="O100" s="364">
        <f>SUM(COUNTIF('Plan MB'!$C103:$BE103,"Weidner")+COUNTIF('Plan WIW'!$C103:$AU103,"Weidner")+COUNTIF('Plan ET'!$C104:$BP104,"Weidner"))</f>
        <v>1</v>
      </c>
      <c r="P100" s="364">
        <f>SUM(COUNTIF('Plan MB'!$C103:$BE103,"Schreiber")+COUNTIF('Plan WIW'!$C103:$AU103,"Schreiber")+COUNTIF('Plan ET'!$C104:$BP104,"Schreiber"))</f>
        <v>0</v>
      </c>
      <c r="Q100" s="380">
        <f>SUM(COUNTIF('Plan MB'!$C103:$BE103,"SM9")+COUNTIF('Plan WIW'!$C103:$AU103,"SM9")+COUNTIF('Plan ET'!$C104:$BP104,"SM9"))</f>
        <v>0</v>
      </c>
      <c r="R100" s="380">
        <f>SUM(COUNTIF('Plan MB'!$C103:$BE103,"Löser")+COUNTIF('Plan WIW'!$C103:$AU103,"Löser")+COUNTIF('Plan ET'!$C104:$BP104,"Löser"))</f>
        <v>1</v>
      </c>
      <c r="S100" s="364">
        <f>SUM(COUNTIF('Plan MB'!$C103:$BE103,"Römhild")+COUNTIF('Plan WIW'!$C103:$AU103,"Römhild")+COUNTIF('Plan ET'!$C104:$BD104,"Römhild"))</f>
        <v>0</v>
      </c>
      <c r="T100" s="381">
        <f>SUM(COUNTIF('Plan MB'!$C103:$BE103,"Kny")+COUNTIF('Plan WIW'!$C103:$AU103,"Kny")+COUNTIF('Plan ET'!$C104:$BD104,"Kny"))</f>
        <v>0</v>
      </c>
      <c r="U100" s="364">
        <f>SUM(COUNTIF('Plan MB'!$C103:$BE103,"Schrodt")+COUNTIF('Plan WIW'!$C103:$AU103,"Schrodt")+COUNTIF('Plan ET'!$C104:$BD104,"Schrodt"))</f>
        <v>0</v>
      </c>
      <c r="V100" s="364">
        <f>SUM(COUNTIF('Plan MB'!$C103:$BE103,"Albrecht")+COUNTIF('Plan WIW'!$C103:$AU103,"Albrecht")+COUNTIF('Plan ET'!$C104:$BD104,"Albrecht"))</f>
        <v>1</v>
      </c>
      <c r="W100" s="364">
        <f>SUM(COUNTIF('Plan MB'!$C103:$BE103,"Hornaff")+COUNTIF('Plan WIW'!$C103:$AU103,"Hornaff")+COUNTIF('Plan ET'!$C104:$BD104,"Hornaff"))</f>
        <v>0</v>
      </c>
      <c r="X100" s="364">
        <f>SUM(COUNTIF('Plan MB'!$C103:$BE103,"Wahrenberg")+COUNTIF('Plan WIW'!$C103:$AU103,"Wahrenberg")+COUNTIF('Plan ET'!E104:BD104,"Wahrenberg"))</f>
        <v>0</v>
      </c>
      <c r="Y100" s="364">
        <f>SUM(COUNTIF('Plan MB'!$C103:$BE103,"Orf")+COUNTIF('Plan WIW'!$C103:$AU103,"Orf")+COUNTIF('Plan ET'!F104:BE104,"Orf"))</f>
        <v>0</v>
      </c>
      <c r="Z100" s="324"/>
      <c r="AA100" s="364">
        <f>SUM(COUNTIF('Plan MB'!$C103:$BE103,"Bachmann")+COUNTIF('Plan WIW'!$C103:$AU103,"Bachmann")+COUNTIF('Plan ET'!$E104:$BD104,"Bachmann"))</f>
        <v>0</v>
      </c>
      <c r="AB100" s="364">
        <f>SUM(COUNTIF('Plan MB'!$C103:$BE103,"B.-Schmitt")+COUNTIF('Plan WIW'!$C103:$AU103,"B.-Schmitt")+COUNTIF('Plan ET'!$E104:$BD104,"B.-Schmitt"))</f>
        <v>0</v>
      </c>
      <c r="AC100" s="364">
        <f>SUM(COUNTIF('Plan MB'!$C103:$BE103,"Blancke")+COUNTIF('Plan WIW'!$C103:$AU103,"Blancke")+COUNTIF('Plan ET'!$E104:$BD104,"Blancke"))</f>
        <v>0</v>
      </c>
      <c r="AD100" s="380">
        <f>SUM(COUNTIF('Plan MB'!$C103:$BE103,"Dechant")+COUNTIF('Plan WIW'!$C103:$AU103,"Dechant")+COUNTIF('Plan ET'!$E104:BD104,"Dechant"))</f>
        <v>3</v>
      </c>
      <c r="AE100" s="364">
        <f>SUM(COUNTIF('Plan MB'!$C103:$BE103,"Fischer")+COUNTIF('Plan WIW'!$C103:$AU103,"Fischer")+COUNTIF('Plan ET'!$E104:$BD104,"Fischer"))</f>
        <v>0</v>
      </c>
      <c r="AF100" s="364">
        <f>SUM(COUNTIF('Plan MB'!$C103:$BE103,"Gratz")+COUNTIF('Plan WIW'!$C103:$AU103,"Gratz")+COUNTIF('Plan ET'!$E104:$BD104,"Gratz"))</f>
        <v>0</v>
      </c>
      <c r="AG100" s="364">
        <f>SUM(COUNTIF('Plan MB'!$C103:$BE103,"Grünler")+COUNTIF('Plan WIW'!$C103:$AU103,"Grünler")+COUNTIF('Plan ET'!$E104:$BD104,"Grünler"))</f>
        <v>0</v>
      </c>
      <c r="AH100" s="364">
        <f>SUM(COUNTIF('Plan MB'!$C103:$BE103,"Heinemann")+COUNTIF('Plan WIW'!$C103:$AU103,"Heinemann")+COUNTIF('Plan ET'!$E104:$BD104,"Heinemann"))</f>
        <v>0</v>
      </c>
      <c r="AI100" s="364">
        <f>SUM(COUNTIF('Plan MB'!$C103:$BE103,"Kamprath")+COUNTIF('Plan WIW'!$C103:$AU103,"Kamprath")+COUNTIF('Plan ET'!$E104:$BD104,"Kamprath"))</f>
        <v>0</v>
      </c>
      <c r="AJ100" s="364">
        <f>SUM(COUNTIF('Plan MB'!$C103:$BE103,"Kelber")+COUNTIF('Plan WIW'!$C103:$AU103,"Kelber")+COUNTIF('Plan ET'!$E104:$BD104,"Kelber"))</f>
        <v>0</v>
      </c>
      <c r="AK100" s="364">
        <f>SUM(COUNTIF('Plan MB'!$C103:$BE103,"Michelfeit")+COUNTIF('Plan WIW'!$C103:$AU103,"Michelfeit")+COUNTIF('Plan ET'!$E104:$BD104,"Michelfeit"))</f>
        <v>0</v>
      </c>
      <c r="AL100" s="364">
        <f>SUM(COUNTIF('Plan MB'!$C103:$BE103,"Müller")+COUNTIF('Plan WIW'!$C103:$AU103,"Müller")+COUNTIF('Plan ET'!$E104:$BD104,"Müller"))</f>
        <v>0</v>
      </c>
      <c r="AM100" s="364">
        <f>SUM(COUNTIF('Plan MB'!$C103:$BE103,"Roppel")+COUNTIF('Plan WIW'!$C103:$AU103,"Roppel")+COUNTIF('Plan ET'!$E104:$BD104,"Roppel"))</f>
        <v>1</v>
      </c>
      <c r="AN100" s="364">
        <f>SUM(COUNTIF('Plan MB'!$C103:$BE103,"Rozek")+COUNTIF('Plan WIW'!$C103:$AU103,"Rozek")+COUNTIF('Plan ET'!$E104:$BD104,"Rozek"))</f>
        <v>0</v>
      </c>
      <c r="AO100" s="364">
        <f>SUM(COUNTIF('Plan MB'!$C103:$BE103,"Schäfer")+COUNTIF('Plan WIW'!$C103:$AU103,"Schäfer")+COUNTIF('Plan ET'!$E104:$BD104,"Schäfer"))</f>
        <v>1</v>
      </c>
      <c r="AP100" s="364">
        <f>SUM(COUNTIF('Plan MB'!$C103:$BE103,"Schulz")+COUNTIF('Plan WIW'!$C103:$AU103,"Schulz")+COUNTIF('Plan ET'!$E104:$BD104,"Schulz"))</f>
        <v>0</v>
      </c>
      <c r="AQ100" s="364">
        <f>SUM(COUNTIF('Plan MB'!$C103:$BE103,"Svoboda")+COUNTIF('Plan WIW'!$C103:$AU103,"Svoboda")+COUNTIF('Plan ET'!$E104:$BD104,"Svoboda"))</f>
        <v>1</v>
      </c>
      <c r="AR100" s="364"/>
      <c r="AS100" s="364">
        <f>SUM(COUNTIF('Plan MB'!$C103:$BE103,"Kretzer")+COUNTIF('Plan WIW'!$C103:$AU103,"Kretzer")+COUNTIF('Plan ET'!$E104:$BD104,"Kretzer"))</f>
        <v>1</v>
      </c>
      <c r="AT100" s="364">
        <f>SUM(COUNTIF('Plan MB'!$C103:$BE103,"Mensch-Schäfer")+COUNTIF('Plan WIW'!$C103:$AU103,"Mensch-Schäfer")+COUNTIF('Plan ET'!$E104:$BD104,"Mensch-Schäfer"))</f>
        <v>0</v>
      </c>
      <c r="AU100" s="364">
        <f>SUM(COUNTIF('Plan MB'!$C103:$BE103,"Schmidt")+COUNTIF('Plan WIW'!$C103:$AU103,"Schmidt")+COUNTIF('Plan ET'!$E104:$BD104,"Schmidt"))</f>
        <v>0</v>
      </c>
      <c r="AV100" s="372"/>
      <c r="AW100" s="372"/>
      <c r="AX100" s="372"/>
      <c r="AY100" s="373"/>
      <c r="AZ100" s="373">
        <f>SUM(COUNTIF('Plan MB'!$C103:$BE103,"Brenn")+COUNTIF('Plan WIW'!$C103:$AU103,"Brenn")+COUNTIF('Plan ET'!$E104:$BD104,"Brenn"))</f>
        <v>0</v>
      </c>
      <c r="BA100" s="373">
        <f>SUM(COUNTIF('Plan MB'!$C103:$BE103,"Jakobi")+COUNTIF('Plan WIW'!$C103:$AU103,"Jakobi")+COUNTIF('Plan ET'!$E104:$BD104,"Jakobi"))</f>
        <v>1</v>
      </c>
      <c r="BB100" s="373">
        <f>SUM(COUNTIF('Plan MB'!$C103:$BE103,"Krause")+COUNTIF('Plan WIW'!$C103:$AU103,"Krause")+COUNTIF('Plan ET'!$E104:$BD104,"Krause"))</f>
        <v>0</v>
      </c>
      <c r="BC100" s="373">
        <f>SUM(COUNTIF('Plan MB'!$C103:$BE103,"Margraf")+COUNTIF('Plan WIW'!$C103:$AU103,"Margraf")+COUNTIF('Plan ET'!$E104:$BD104,"Margraf"))</f>
        <v>1</v>
      </c>
      <c r="BD100" s="373">
        <f>SUM(COUNTIF('Plan MB'!$C103:$BE103,"Tischer")+COUNTIF('Plan WIW'!$C103:$AU103,"Tischer")+COUNTIF('Plan ET'!$E104:$BD104,"Tischer"))</f>
        <v>1</v>
      </c>
      <c r="BE100" s="369"/>
      <c r="BF100" s="373">
        <f>SUM(COUNTIF('Plan MB'!$C103:$BE103,"Bagchi")+COUNTIF('Plan WIW'!$C103:$AU103,"Bagchi")+COUNTIF('Plan ET'!$E104:$BD104,"Bagchi"))</f>
        <v>0</v>
      </c>
      <c r="BG100" s="373">
        <f>SUM(COUNTIF('Plan MB'!$C103:$BE103,"Fr.Gratz")+COUNTIF('Plan WIW'!$C103:$AU103,"Fr.Gratz")+COUNTIF('Plan ET'!$E104:$BD104,"Fr.Gratz"))</f>
        <v>1</v>
      </c>
      <c r="BH100" s="373">
        <f>SUM(COUNTIF('Plan MB'!$C103:$BE103,"Fr.Müller")+COUNTIF('Plan WIW'!$C103:$AU103,"Fr.Müller")+COUNTIF('Plan ET'!$E104:$BD104,"Fr.Müller"))</f>
        <v>0</v>
      </c>
      <c r="BI100" s="325"/>
    </row>
    <row r="101" spans="1:61">
      <c r="A101" s="1316"/>
      <c r="B101" s="1317"/>
      <c r="C101" s="381">
        <f>SUM(COUNTIF('Plan MB'!$C104:$BE104,"Braunschweig")+COUNTIF('Plan WIW'!$C104:$AU104,"Braunschweig")+COUNTIF('Plan ET'!$C105:$AX105,"Braunschweig"))</f>
        <v>0</v>
      </c>
      <c r="D101" s="364">
        <f>SUM(COUNTIF('Plan MB'!$C104:$BE104,"Behn")+COUNTIF('Plan WIW'!$C104:$AU104,"Behn")+COUNTIF('Plan ET'!$C105:$BP105,"Behn"))</f>
        <v>0</v>
      </c>
      <c r="E101" s="364">
        <f>SUM(COUNTIF('Plan MB'!$C104:$BE104,"Roth")+COUNTIF('Plan WIW'!$C104:$AU104,"Roth")+COUNTIF('Plan ET'!$C105:$BP105,"Roth"))</f>
        <v>0</v>
      </c>
      <c r="F101" s="364">
        <f>SUM(COUNTIF('Plan MB'!$C104:$BE104,"Beugel")+COUNTIF('Plan WIW'!$C104:$AU104,"Beugel")+COUNTIF('Plan ET'!$C105:$BP105,"Beugel"))</f>
        <v>0</v>
      </c>
      <c r="G101" s="381">
        <f>SUM(COUNTIF('Plan MB'!$C104:$BE104,"Christ")+COUNTIF('Plan WIW'!$C104:$AU104,"Christ")+COUNTIF('Plan ET'!$C105:$BP105,"Christ"))</f>
        <v>0</v>
      </c>
      <c r="H101" s="364">
        <f>SUM(COUNTIF('Plan MB'!$C104:$BE104,"Kolev")+COUNTIF('Plan WIW'!$C104:$AU104,"Kolev")+COUNTIF('Plan ET'!$C105:$BP105,"Kolev"))</f>
        <v>0</v>
      </c>
      <c r="I101" s="364">
        <f>SUM(COUNTIF('Plan MB'!$C104:$BE104,"C.Behn")+COUNTIF('Plan WIW'!$C104:$AU104,"C.Behn")+COUNTIF('Plan ET'!$C105:$BP105,"C.Behn"))</f>
        <v>0</v>
      </c>
      <c r="J101" s="364">
        <f>SUM(COUNTIF('Plan MB'!$C104:$BE104,"Dorner-Reisel")+COUNTIF('Plan WIW'!$C104:$AU104,"Dorner-Reisel")+COUNTIF('Plan ET'!$C105:$BP105,"Dorner-Reisel"))</f>
        <v>0</v>
      </c>
      <c r="K101" s="364">
        <f>SUM(COUNTIF('Plan MB'!$C104:$BE104,"Pietzsch")+COUNTIF('Plan WIW'!$C104:$AU104,"Pietzsch")+COUNTIF('Plan ET'!$C105:$BP105,"Pietzsch"))</f>
        <v>0</v>
      </c>
      <c r="L101" s="381">
        <f>SUM(COUNTIF('Plan MB'!$C104:$BE104,"Seul")+COUNTIF('Plan WIW'!$C104:$AU104,"Seul")+COUNTIF('Plan ET'!$C105:$BP105,"Seul"))</f>
        <v>0</v>
      </c>
      <c r="M101" s="364">
        <f>SUM(COUNTIF('Plan MB'!$C104:$BE104,"Raßbach")+COUNTIF('Plan WIW'!$C104:$AU104,"Raßbach")+COUNTIF('Plan ET'!$C105:$BP105,"Raßbach"))</f>
        <v>0</v>
      </c>
      <c r="N101" s="364">
        <f>SUM(COUNTIF('Plan MB'!$C104:$BE104,"Vogel")+COUNTIF('Plan WIW'!$C104:$AU104,"Vogel")+COUNTIF('Plan ET'!$C105:$BP105,"Vogel"))</f>
        <v>0</v>
      </c>
      <c r="O101" s="364">
        <f>SUM(COUNTIF('Plan MB'!$C104:$BE104,"Weidner")+COUNTIF('Plan WIW'!$C104:$AU104,"Weidner")+COUNTIF('Plan ET'!$C105:$BP105,"Weidner"))</f>
        <v>0</v>
      </c>
      <c r="P101" s="364">
        <f>SUM(COUNTIF('Plan MB'!$C104:$BE104,"Schreiber")+COUNTIF('Plan WIW'!$C104:$AU104,"Schreiber")+COUNTIF('Plan ET'!$C105:$BP105,"Schreiber"))</f>
        <v>0</v>
      </c>
      <c r="Q101" s="364">
        <f>SUM(COUNTIF('Plan MB'!$C104:$BE104,"SM9")+COUNTIF('Plan WIW'!$C104:$AU104,"SM9")+COUNTIF('Plan ET'!$C105:$BP105,"SM9"))</f>
        <v>0</v>
      </c>
      <c r="R101" s="380">
        <f>SUM(COUNTIF('Plan MB'!$C104:$BE104,"Löser")+COUNTIF('Plan WIW'!$C104:$AU104,"Löser")+COUNTIF('Plan ET'!$C105:$BP105,"Löser"))</f>
        <v>1</v>
      </c>
      <c r="S101" s="364">
        <f>SUM(COUNTIF('Plan MB'!$C104:$BE104,"Römhild")+COUNTIF('Plan WIW'!$C104:$AU104,"Römhild")+COUNTIF('Plan ET'!$C105:$BD105,"Römhild"))</f>
        <v>0</v>
      </c>
      <c r="T101" s="381">
        <f>SUM(COUNTIF('Plan MB'!$C104:$BE104,"Kny")+COUNTIF('Plan WIW'!$C104:$AU104,"Kny")+COUNTIF('Plan ET'!$C105:$BD105,"Kny"))</f>
        <v>0</v>
      </c>
      <c r="U101" s="364">
        <f>SUM(COUNTIF('Plan MB'!$C104:$BE104,"Schrodt")+COUNTIF('Plan WIW'!$C104:$AU104,"Schrodt")+COUNTIF('Plan ET'!$C105:$BD105,"Schrodt"))</f>
        <v>0</v>
      </c>
      <c r="V101" s="364">
        <f>SUM(COUNTIF('Plan MB'!$C104:$BE104,"Albrecht")+COUNTIF('Plan WIW'!$C104:$AU104,"Albrecht")+COUNTIF('Plan ET'!$C105:$BD105,"Albrecht"))</f>
        <v>0</v>
      </c>
      <c r="W101" s="364">
        <f>SUM(COUNTIF('Plan MB'!$C104:$BE104,"Hornaff")+COUNTIF('Plan WIW'!$C104:$AU104,"Hornaff")+COUNTIF('Plan ET'!$C105:$BD105,"Hornaff"))</f>
        <v>0</v>
      </c>
      <c r="X101" s="364">
        <f>SUM(COUNTIF('Plan MB'!$C104:$BE104,"Wahrenberg")+COUNTIF('Plan WIW'!$C104:$AU104,"Wahrenberg")+COUNTIF('Plan ET'!E105:BD105,"Wahrenberg"))</f>
        <v>0</v>
      </c>
      <c r="Y101" s="364">
        <f>SUM(COUNTIF('Plan MB'!$C104:$BE104,"Orf")+COUNTIF('Plan WIW'!$C104:$AU104,"Orf")+COUNTIF('Plan ET'!F105:BE105,"Orf"))</f>
        <v>0</v>
      </c>
      <c r="Z101" s="324"/>
      <c r="AA101" s="364">
        <f>SUM(COUNTIF('Plan MB'!$C104:$BE104,"Bachmann")+COUNTIF('Plan WIW'!$C104:$AU104,"Bachmann")+COUNTIF('Plan ET'!$E105:$BD105,"Bachmann"))</f>
        <v>0</v>
      </c>
      <c r="AB101" s="364">
        <f>SUM(COUNTIF('Plan MB'!$C104:$BE104,"B.-Schmitt")+COUNTIF('Plan WIW'!$C104:$AU104,"B.-Schmitt")+COUNTIF('Plan ET'!$E105:$BD105,"B.-Schmitt"))</f>
        <v>0</v>
      </c>
      <c r="AC101" s="364">
        <f>SUM(COUNTIF('Plan MB'!$C104:$BE104,"Blancke")+COUNTIF('Plan WIW'!$C104:$AU104,"Blancke")+COUNTIF('Plan ET'!$E105:$BD105,"Blancke"))</f>
        <v>0</v>
      </c>
      <c r="AD101" s="380">
        <f>SUM(COUNTIF('Plan MB'!$C104:$BE104,"Dechant")+COUNTIF('Plan WIW'!$C104:$AU104,"Dechant")+COUNTIF('Plan ET'!$E105:BD105,"Dechant"))</f>
        <v>1</v>
      </c>
      <c r="AE101" s="364">
        <f>SUM(COUNTIF('Plan MB'!$C104:$BE104,"Fischer")+COUNTIF('Plan WIW'!$C104:$AU104,"Fischer")+COUNTIF('Plan ET'!$E105:$BD105,"Fischer"))</f>
        <v>0</v>
      </c>
      <c r="AF101" s="364">
        <f>SUM(COUNTIF('Plan MB'!$C104:$BE104,"Gratz")+COUNTIF('Plan WIW'!$C104:$AU104,"Gratz")+COUNTIF('Plan ET'!$E105:$BD105,"Gratz"))</f>
        <v>0</v>
      </c>
      <c r="AG101" s="364">
        <f>SUM(COUNTIF('Plan MB'!$C104:$BE104,"Grünler")+COUNTIF('Plan WIW'!$C104:$AU104,"Grünler")+COUNTIF('Plan ET'!$E105:$BD105,"Grünler"))</f>
        <v>0</v>
      </c>
      <c r="AH101" s="364">
        <f>SUM(COUNTIF('Plan MB'!$C104:$BE104,"Heinemann")+COUNTIF('Plan WIW'!$C104:$AU104,"Heinemann")+COUNTIF('Plan ET'!$E105:$BD105,"Heinemann"))</f>
        <v>0</v>
      </c>
      <c r="AI101" s="364">
        <f>SUM(COUNTIF('Plan MB'!$C104:$BE104,"Kamprath")+COUNTIF('Plan WIW'!$C104:$AU104,"Kamprath")+COUNTIF('Plan ET'!$E105:$BD105,"Kamprath"))</f>
        <v>0</v>
      </c>
      <c r="AJ101" s="364">
        <f>SUM(COUNTIF('Plan MB'!$C104:$BE104,"Kelber")+COUNTIF('Plan WIW'!$C104:$AU104,"Kelber")+COUNTIF('Plan ET'!$E105:$BD105,"Kelber"))</f>
        <v>0</v>
      </c>
      <c r="AK101" s="364">
        <f>SUM(COUNTIF('Plan MB'!$C104:$BE104,"Michelfeit")+COUNTIF('Plan WIW'!$C104:$AU104,"Michelfeit")+COUNTIF('Plan ET'!$E105:$BD105,"Michelfeit"))</f>
        <v>0</v>
      </c>
      <c r="AL101" s="364">
        <f>SUM(COUNTIF('Plan MB'!$C104:$BE104,"Müller")+COUNTIF('Plan WIW'!$C104:$AU104,"Müller")+COUNTIF('Plan ET'!$E105:$BD105,"Müller"))</f>
        <v>0</v>
      </c>
      <c r="AM101" s="364">
        <f>SUM(COUNTIF('Plan MB'!$C104:$BE104,"Roppel")+COUNTIF('Plan WIW'!$C104:$AU104,"Roppel")+COUNTIF('Plan ET'!$E105:$BD105,"Roppel"))</f>
        <v>0</v>
      </c>
      <c r="AN101" s="364">
        <f>SUM(COUNTIF('Plan MB'!$C104:$BE104,"Rozek")+COUNTIF('Plan WIW'!$C104:$AU104,"Rozek")+COUNTIF('Plan ET'!$E105:$BD105,"Rozek"))</f>
        <v>0</v>
      </c>
      <c r="AO101" s="364">
        <f>SUM(COUNTIF('Plan MB'!$C104:$BE104,"Schäfer")+COUNTIF('Plan WIW'!$C104:$AU104,"Schäfer")+COUNTIF('Plan ET'!$E105:$BD105,"Schäfer"))</f>
        <v>0</v>
      </c>
      <c r="AP101" s="364">
        <f>SUM(COUNTIF('Plan MB'!$C104:$BE104,"Schulz")+COUNTIF('Plan WIW'!$C104:$AU104,"Schulz")+COUNTIF('Plan ET'!$E105:$BD105,"Schulz"))</f>
        <v>1</v>
      </c>
      <c r="AQ101" s="364">
        <f>SUM(COUNTIF('Plan MB'!$C104:$BE104,"Svoboda")+COUNTIF('Plan WIW'!$C104:$AU104,"Svoboda")+COUNTIF('Plan ET'!$E105:$BD105,"Svoboda"))</f>
        <v>1</v>
      </c>
      <c r="AR101" s="364"/>
      <c r="AS101" s="364">
        <f>SUM(COUNTIF('Plan MB'!$C104:$BE104,"Kretzer")+COUNTIF('Plan WIW'!$C104:$AU104,"Kretzer")+COUNTIF('Plan ET'!$E105:$BD105,"Kretzer"))</f>
        <v>0</v>
      </c>
      <c r="AT101" s="364">
        <f>SUM(COUNTIF('Plan MB'!$C104:$BE104,"Mensch-Schäfer")+COUNTIF('Plan WIW'!$C104:$AU104,"Mensch-Schäfer")+COUNTIF('Plan ET'!$E105:$BD105,"Mensch-Schäfer"))</f>
        <v>0</v>
      </c>
      <c r="AU101" s="364">
        <f>SUM(COUNTIF('Plan MB'!$C104:$BE104,"Schmidt")+COUNTIF('Plan WIW'!$C104:$AU104,"Schmidt")+COUNTIF('Plan ET'!$E105:$BD105,"Schmidt"))</f>
        <v>0</v>
      </c>
      <c r="AV101" s="372"/>
      <c r="AW101" s="372"/>
      <c r="AX101" s="372"/>
      <c r="AY101" s="373"/>
      <c r="AZ101" s="373">
        <f>SUM(COUNTIF('Plan MB'!$C104:$BE104,"Brenn")+COUNTIF('Plan WIW'!$C104:$AU104,"Brenn")+COUNTIF('Plan ET'!$E105:$BD105,"Brenn"))</f>
        <v>0</v>
      </c>
      <c r="BA101" s="373">
        <f>SUM(COUNTIF('Plan MB'!$C104:$BE104,"Jakobi")+COUNTIF('Plan WIW'!$C104:$AU104,"Jakobi")+COUNTIF('Plan ET'!$E105:$BD105,"Jakobi"))</f>
        <v>1</v>
      </c>
      <c r="BB101" s="373">
        <f>SUM(COUNTIF('Plan MB'!$C104:$BE104,"Krause")+COUNTIF('Plan WIW'!$C104:$AU104,"Krause")+COUNTIF('Plan ET'!$E105:$BD105,"Krause"))</f>
        <v>0</v>
      </c>
      <c r="BC101" s="373">
        <f>SUM(COUNTIF('Plan MB'!$C104:$BE104,"Margraf")+COUNTIF('Plan WIW'!$C104:$AU104,"Margraf")+COUNTIF('Plan ET'!$E105:$BD105,"Margraf"))</f>
        <v>0</v>
      </c>
      <c r="BD101" s="373">
        <f>SUM(COUNTIF('Plan MB'!$C104:$BE104,"Tischer")+COUNTIF('Plan WIW'!$C104:$AU104,"Tischer")+COUNTIF('Plan ET'!$E105:$BD105,"Tischer"))</f>
        <v>1</v>
      </c>
      <c r="BE101" s="369"/>
      <c r="BF101" s="373">
        <f>SUM(COUNTIF('Plan MB'!$C104:$BE104,"Bagchi")+COUNTIF('Plan WIW'!$C104:$AU104,"Bagchi")+COUNTIF('Plan ET'!$E105:$BD105,"Bagchi"))</f>
        <v>0</v>
      </c>
      <c r="BG101" s="373">
        <f>SUM(COUNTIF('Plan MB'!$C104:$BE104,"Fr.Gratz")+COUNTIF('Plan WIW'!$C104:$AU104,"Fr.Gratz")+COUNTIF('Plan ET'!$E105:$BD105,"Fr.Gratz"))</f>
        <v>0</v>
      </c>
      <c r="BH101" s="373">
        <f>SUM(COUNTIF('Plan MB'!$C104:$BE104,"Fr.Müller")+COUNTIF('Plan WIW'!$C104:$AU104,"Fr.Müller")+COUNTIF('Plan ET'!$E105:$BD105,"Fr.Müller"))</f>
        <v>0</v>
      </c>
      <c r="BI101" s="325"/>
    </row>
    <row r="102" spans="1:61" s="215" customFormat="1">
      <c r="A102" s="1316"/>
      <c r="B102" s="1317"/>
      <c r="C102" s="381">
        <f>SUM(COUNTIF('Plan MB'!$C105:$BE105,"Braunschweig")+COUNTIF('Plan WIW'!$C105:$AU105,"Braunschweig")+COUNTIF('Plan ET'!$C106:$AX106,"Braunschweig"))</f>
        <v>0</v>
      </c>
      <c r="D102" s="364">
        <f>SUM(COUNTIF('Plan MB'!$C105:$BE105,"Behn")+COUNTIF('Plan WIW'!$C105:$AU105,"Behn")+COUNTIF('Plan ET'!$C106:$BP106,"Behn"))</f>
        <v>0</v>
      </c>
      <c r="E102" s="364">
        <f>SUM(COUNTIF('Plan MB'!$C105:$BE105,"Roth")+COUNTIF('Plan WIW'!$C105:$AU105,"Roth")+COUNTIF('Plan ET'!$C106:$BP106,"Roth"))</f>
        <v>0</v>
      </c>
      <c r="F102" s="364">
        <f>SUM(COUNTIF('Plan MB'!$C105:$BE105,"Beugel")+COUNTIF('Plan WIW'!$C105:$AU105,"Beugel")+COUNTIF('Plan ET'!$C106:$BP106,"Beugel"))</f>
        <v>0</v>
      </c>
      <c r="G102" s="381">
        <f>SUM(COUNTIF('Plan MB'!$C105:$BE105,"Christ")+COUNTIF('Plan WIW'!$C105:$AU105,"Christ")+COUNTIF('Plan ET'!$C106:$BP106,"Christ"))</f>
        <v>0</v>
      </c>
      <c r="H102" s="364">
        <f>SUM(COUNTIF('Plan MB'!$C105:$BE105,"Kolev")+COUNTIF('Plan WIW'!$C105:$AU105,"Kolev")+COUNTIF('Plan ET'!$C106:$BP106,"Kolev"))</f>
        <v>0</v>
      </c>
      <c r="I102" s="364">
        <f>SUM(COUNTIF('Plan MB'!$C105:$BE105,"C.Behn")+COUNTIF('Plan WIW'!$C105:$AU105,"C.Behn")+COUNTIF('Plan ET'!$C106:$BP106,"C.Behn"))</f>
        <v>0</v>
      </c>
      <c r="J102" s="364">
        <f>SUM(COUNTIF('Plan MB'!$C105:$BE105,"Dorner-Reisel")+COUNTIF('Plan WIW'!$C105:$AU105,"Dorner-Reisel")+COUNTIF('Plan ET'!$C106:$BP106,"Dorner-Reisel"))</f>
        <v>0</v>
      </c>
      <c r="K102" s="364">
        <f>SUM(COUNTIF('Plan MB'!$C105:$BE105,"Pietzsch")+COUNTIF('Plan WIW'!$C105:$AU105,"Pietzsch")+COUNTIF('Plan ET'!$C106:$BP106,"Pietzsch"))</f>
        <v>0</v>
      </c>
      <c r="L102" s="381">
        <f>SUM(COUNTIF('Plan MB'!$C105:$BE105,"Seul")+COUNTIF('Plan WIW'!$C105:$AU105,"Seul")+COUNTIF('Plan ET'!$C106:$BP106,"Seul"))</f>
        <v>0</v>
      </c>
      <c r="M102" s="364">
        <f>SUM(COUNTIF('Plan MB'!$C105:$BE105,"Raßbach")+COUNTIF('Plan WIW'!$C105:$AU105,"Raßbach")+COUNTIF('Plan ET'!$C106:$BP106,"Raßbach"))</f>
        <v>0</v>
      </c>
      <c r="N102" s="364">
        <f>SUM(COUNTIF('Plan MB'!$C105:$BE105,"Vogel")+COUNTIF('Plan WIW'!$C105:$AU105,"Vogel")+COUNTIF('Plan ET'!$C106:$BP106,"Vogel"))</f>
        <v>0</v>
      </c>
      <c r="O102" s="364">
        <f>SUM(COUNTIF('Plan MB'!$C105:$BE105,"Weidner")+COUNTIF('Plan WIW'!$C105:$AU105,"Weidner")+COUNTIF('Plan ET'!$C106:$BP106,"Weidner"))</f>
        <v>0</v>
      </c>
      <c r="P102" s="364">
        <f>SUM(COUNTIF('Plan MB'!$C105:$BE105,"Schreiber")+COUNTIF('Plan WIW'!$C105:$AU105,"Schreiber")+COUNTIF('Plan ET'!$C106:$BP106,"Schreiber"))</f>
        <v>0</v>
      </c>
      <c r="Q102" s="364">
        <f>SUM(COUNTIF('Plan MB'!$C105:$BE105,"SM9")+COUNTIF('Plan WIW'!$C105:$AU105,"SM9")+COUNTIF('Plan ET'!$C106:$BP106,"SM9"))</f>
        <v>0</v>
      </c>
      <c r="R102" s="364">
        <f>SUM(COUNTIF('Plan MB'!$C105:$BE105,"Löser")+COUNTIF('Plan WIW'!$C105:$AU105,"Löser")+COUNTIF('Plan ET'!$C106:$BP106,"Löser"))</f>
        <v>0</v>
      </c>
      <c r="S102" s="364">
        <f>SUM(COUNTIF('Plan MB'!$C105:$BE105,"Römhild")+COUNTIF('Plan WIW'!$C105:$AU105,"Römhild")+COUNTIF('Plan ET'!$C106:$BD106,"Römhild"))</f>
        <v>0</v>
      </c>
      <c r="T102" s="381">
        <f>SUM(COUNTIF('Plan MB'!$C105:$BE105,"Kny")+COUNTIF('Plan WIW'!$C105:$AU105,"Kny")+COUNTIF('Plan ET'!$C106:$BD106,"Kny"))</f>
        <v>0</v>
      </c>
      <c r="U102" s="364">
        <f>SUM(COUNTIF('Plan MB'!$C105:$BE105,"Schrodt")+COUNTIF('Plan WIW'!$C105:$AU105,"Schrodt")+COUNTIF('Plan ET'!$C106:$BD106,"Schrodt"))</f>
        <v>0</v>
      </c>
      <c r="V102" s="364">
        <f>SUM(COUNTIF('Plan MB'!$C105:$BE105,"Albrecht")+COUNTIF('Plan WIW'!$C105:$AU105,"Albrecht")+COUNTIF('Plan ET'!$C106:$BD106,"Albrecht"))</f>
        <v>0</v>
      </c>
      <c r="W102" s="364">
        <f>SUM(COUNTIF('Plan MB'!$C105:$BE105,"Hornaff")+COUNTIF('Plan WIW'!$C105:$AU105,"Hornaff")+COUNTIF('Plan ET'!$C106:$BD106,"Hornaff"))</f>
        <v>1</v>
      </c>
      <c r="X102" s="364">
        <f>SUM(COUNTIF('Plan MB'!$C105:$BE105,"Wahrenberg")+COUNTIF('Plan WIW'!$C105:$AU105,"Wahrenberg")+COUNTIF('Plan ET'!E106:BD106,"Wahrenberg"))</f>
        <v>0</v>
      </c>
      <c r="Y102" s="364">
        <f>SUM(COUNTIF('Plan MB'!$C105:$BE105,"Orf")+COUNTIF('Plan WIW'!$C105:$AU105,"Orf")+COUNTIF('Plan ET'!F106:BE106,"Orf"))</f>
        <v>0</v>
      </c>
      <c r="Z102" s="324"/>
      <c r="AA102" s="364">
        <f>SUM(COUNTIF('Plan MB'!$C105:$BE105,"Bachmann")+COUNTIF('Plan WIW'!$C105:$AU105,"Bachmann")+COUNTIF('Plan ET'!$E106:$BD106,"Bachmann"))</f>
        <v>0</v>
      </c>
      <c r="AB102" s="364">
        <f>SUM(COUNTIF('Plan MB'!$C105:$BE105,"B.-Schmitt")+COUNTIF('Plan WIW'!$C105:$AU105,"B.-Schmitt")+COUNTIF('Plan ET'!$E106:$BD106,"B.-Schmitt"))</f>
        <v>0</v>
      </c>
      <c r="AC102" s="364">
        <f>SUM(COUNTIF('Plan MB'!$C105:$BE105,"Blancke")+COUNTIF('Plan WIW'!$C105:$AU105,"Blancke")+COUNTIF('Plan ET'!$E106:$BD106,"Blancke"))</f>
        <v>0</v>
      </c>
      <c r="AD102" s="364">
        <f>SUM(COUNTIF('Plan MB'!$C105:$BE105,"Dechant")+COUNTIF('Plan WIW'!$C105:$AU105,"Dechant")+COUNTIF('Plan ET'!$E106:BD106,"Dechant"))</f>
        <v>0</v>
      </c>
      <c r="AE102" s="364">
        <f>SUM(COUNTIF('Plan MB'!$C105:$BE105,"Fischer")+COUNTIF('Plan WIW'!$C105:$AU105,"Fischer")+COUNTIF('Plan ET'!$E106:$BD106,"Fischer"))</f>
        <v>0</v>
      </c>
      <c r="AF102" s="364">
        <f>SUM(COUNTIF('Plan MB'!$C105:$BE105,"Gratz")+COUNTIF('Plan WIW'!$C105:$AU105,"Gratz")+COUNTIF('Plan ET'!$E106:$BD106,"Gratz"))</f>
        <v>0</v>
      </c>
      <c r="AG102" s="364">
        <f>SUM(COUNTIF('Plan MB'!$C105:$BE105,"Grünler")+COUNTIF('Plan WIW'!$C105:$AU105,"Grünler")+COUNTIF('Plan ET'!$E106:$BD106,"Grünler"))</f>
        <v>0</v>
      </c>
      <c r="AH102" s="364">
        <f>SUM(COUNTIF('Plan MB'!$C105:$BE105,"Heinemann")+COUNTIF('Plan WIW'!$C105:$AU105,"Heinemann")+COUNTIF('Plan ET'!$E106:$BD106,"Heinemann"))</f>
        <v>0</v>
      </c>
      <c r="AI102" s="364">
        <f>SUM(COUNTIF('Plan MB'!$C105:$BE105,"Kamprath")+COUNTIF('Plan WIW'!$C105:$AU105,"Kamprath")+COUNTIF('Plan ET'!$E106:$BD106,"Kamprath"))</f>
        <v>0</v>
      </c>
      <c r="AJ102" s="364">
        <f>SUM(COUNTIF('Plan MB'!$C105:$BE105,"Kelber")+COUNTIF('Plan WIW'!$C105:$AU105,"Kelber")+COUNTIF('Plan ET'!$E106:$BD106,"Kelber"))</f>
        <v>0</v>
      </c>
      <c r="AK102" s="364">
        <f>SUM(COUNTIF('Plan MB'!$C105:$BE105,"Michelfeit")+COUNTIF('Plan WIW'!$C105:$AU105,"Michelfeit")+COUNTIF('Plan ET'!$E106:$BD106,"Michelfeit"))</f>
        <v>0</v>
      </c>
      <c r="AL102" s="364">
        <f>SUM(COUNTIF('Plan MB'!$C105:$BE105,"Müller")+COUNTIF('Plan WIW'!$C105:$AU105,"Müller")+COUNTIF('Plan ET'!$E106:$BD106,"Müller"))</f>
        <v>0</v>
      </c>
      <c r="AM102" s="364">
        <f>SUM(COUNTIF('Plan MB'!$C105:$BE105,"Roppel")+COUNTIF('Plan WIW'!$C105:$AU105,"Roppel")+COUNTIF('Plan ET'!$E106:$BD106,"Roppel"))</f>
        <v>0</v>
      </c>
      <c r="AN102" s="364">
        <f>SUM(COUNTIF('Plan MB'!$C105:$BE105,"Rozek")+COUNTIF('Plan WIW'!$C105:$AU105,"Rozek")+COUNTIF('Plan ET'!$E106:$BD106,"Rozek"))</f>
        <v>0</v>
      </c>
      <c r="AO102" s="364">
        <f>SUM(COUNTIF('Plan MB'!$C105:$BE105,"Schäfer")+COUNTIF('Plan WIW'!$C105:$AU105,"Schäfer")+COUNTIF('Plan ET'!$E106:$BD106,"Schäfer"))</f>
        <v>0</v>
      </c>
      <c r="AP102" s="364">
        <f>SUM(COUNTIF('Plan MB'!$C105:$BE105,"Schulz")+COUNTIF('Plan WIW'!$C105:$AU105,"Schulz")+COUNTIF('Plan ET'!$E106:$BD106,"Schulz"))</f>
        <v>0</v>
      </c>
      <c r="AQ102" s="364">
        <f>SUM(COUNTIF('Plan MB'!$C105:$BE105,"Svoboda")+COUNTIF('Plan WIW'!$C105:$AU105,"Svoboda")+COUNTIF('Plan ET'!$E106:$BD106,"Svoboda"))</f>
        <v>0</v>
      </c>
      <c r="AR102" s="364"/>
      <c r="AS102" s="364">
        <f>SUM(COUNTIF('Plan MB'!$C105:$BE105,"Kretzer")+COUNTIF('Plan WIW'!$C105:$AU105,"Kretzer")+COUNTIF('Plan ET'!$E106:$BD106,"Kretzer"))</f>
        <v>0</v>
      </c>
      <c r="AT102" s="364">
        <f>SUM(COUNTIF('Plan MB'!$C105:$BE105,"Mensch-Schäfer")+COUNTIF('Plan WIW'!$C105:$AU105,"Mensch-Schäfer")+COUNTIF('Plan ET'!$E106:$BD106,"Mensch-Schäfer"))</f>
        <v>0</v>
      </c>
      <c r="AU102" s="364">
        <f>SUM(COUNTIF('Plan MB'!$C105:$BE105,"Schmidt")+COUNTIF('Plan WIW'!$C105:$AU105,"Schmidt")+COUNTIF('Plan ET'!$E106:$BD106,"Schmidt"))</f>
        <v>0</v>
      </c>
      <c r="AV102" s="372"/>
      <c r="AW102" s="372"/>
      <c r="AX102" s="372"/>
      <c r="AY102" s="373"/>
      <c r="AZ102" s="373">
        <f>SUM(COUNTIF('Plan MB'!$C105:$BE105,"Brenn")+COUNTIF('Plan WIW'!$C105:$AU105,"Brenn")+COUNTIF('Plan ET'!$E106:$BD106,"Brenn"))</f>
        <v>0</v>
      </c>
      <c r="BA102" s="373">
        <f>SUM(COUNTIF('Plan MB'!$C105:$BE105,"Jakobi")+COUNTIF('Plan WIW'!$C105:$AU105,"Jakobi")+COUNTIF('Plan ET'!$E106:$BD106,"Jakobi"))</f>
        <v>0</v>
      </c>
      <c r="BB102" s="373">
        <f>SUM(COUNTIF('Plan MB'!$C105:$BE105,"Krause")+COUNTIF('Plan WIW'!$C105:$AU105,"Krause")+COUNTIF('Plan ET'!$E106:$BD106,"Krause"))</f>
        <v>0</v>
      </c>
      <c r="BC102" s="373">
        <f>SUM(COUNTIF('Plan MB'!$C105:$BE105,"Margraf")+COUNTIF('Plan WIW'!$C105:$AU105,"Margraf")+COUNTIF('Plan ET'!$E106:$BD106,"Margraf"))</f>
        <v>0</v>
      </c>
      <c r="BD102" s="373">
        <f>SUM(COUNTIF('Plan MB'!$C105:$BE105,"Tischer")+COUNTIF('Plan WIW'!$C105:$AU105,"Tischer")+COUNTIF('Plan ET'!$E106:$BD106,"Tischer"))</f>
        <v>0</v>
      </c>
      <c r="BE102" s="369"/>
      <c r="BF102" s="373">
        <f>SUM(COUNTIF('Plan MB'!$C105:$BE105,"Bagchi")+COUNTIF('Plan WIW'!$C105:$AU105,"Bagchi")+COUNTIF('Plan ET'!$E106:$BD106,"Bagchi"))</f>
        <v>0</v>
      </c>
      <c r="BG102" s="373">
        <f>SUM(COUNTIF('Plan MB'!$C105:$BE105,"Fr.Gratz")+COUNTIF('Plan WIW'!$C105:$AU105,"Fr.Gratz")+COUNTIF('Plan ET'!$E106:$BD106,"Fr.Gratz"))</f>
        <v>0</v>
      </c>
      <c r="BH102" s="373">
        <f>SUM(COUNTIF('Plan MB'!$C105:$BE105,"Fr.Müller")+COUNTIF('Plan WIW'!$C105:$AU105,"Fr.Müller")+COUNTIF('Plan ET'!$E106:$BD106,"Fr.Müller"))</f>
        <v>0</v>
      </c>
      <c r="BI102" s="325"/>
    </row>
    <row r="103" spans="1:61">
      <c r="A103" s="1316"/>
      <c r="B103" s="1317"/>
      <c r="C103" s="381">
        <f>SUM(COUNTIF('Plan MB'!$C106:$BE106,"Braunschweig")+COUNTIF('Plan WIW'!$C106:$AU106,"Braunschweig")+COUNTIF('Plan ET'!$C107:$AX107,"Braunschweig"))</f>
        <v>0</v>
      </c>
      <c r="D103" s="364">
        <f>SUM(COUNTIF('Plan MB'!$C106:$BE106,"Behn")+COUNTIF('Plan WIW'!$C106:$AU106,"Behn")+COUNTIF('Plan ET'!$C107:$BP107,"Behn"))</f>
        <v>0</v>
      </c>
      <c r="E103" s="364">
        <f>SUM(COUNTIF('Plan MB'!$C106:$BE106,"Roth")+COUNTIF('Plan WIW'!$C106:$AU106,"Roth")+COUNTIF('Plan ET'!$C107:$BP107,"Roth"))</f>
        <v>0</v>
      </c>
      <c r="F103" s="364">
        <f>SUM(COUNTIF('Plan MB'!$C106:$BE106,"Beugel")+COUNTIF('Plan WIW'!$C106:$AU106,"Beugel")+COUNTIF('Plan ET'!$C107:$BP107,"Beugel"))</f>
        <v>0</v>
      </c>
      <c r="G103" s="381">
        <f>SUM(COUNTIF('Plan MB'!$C106:$BE106,"Christ")+COUNTIF('Plan WIW'!$C106:$AU106,"Christ")+COUNTIF('Plan ET'!$C107:$BP107,"Christ"))</f>
        <v>0</v>
      </c>
      <c r="H103" s="364">
        <f>SUM(COUNTIF('Plan MB'!$C106:$BE106,"Kolev")+COUNTIF('Plan WIW'!$C106:$AU106,"Kolev")+COUNTIF('Plan ET'!$C107:$BP107,"Kolev"))</f>
        <v>0</v>
      </c>
      <c r="I103" s="364">
        <f>SUM(COUNTIF('Plan MB'!$C106:$BE106,"C.Behn")+COUNTIF('Plan WIW'!$C106:$AU106,"C.Behn")+COUNTIF('Plan ET'!$C107:$BP107,"C.Behn"))</f>
        <v>0</v>
      </c>
      <c r="J103" s="364">
        <f>SUM(COUNTIF('Plan MB'!$C106:$BE106,"Dorner-Reisel")+COUNTIF('Plan WIW'!$C106:$AU106,"Dorner-Reisel")+COUNTIF('Plan ET'!$C107:$BP107,"Dorner-Reisel"))</f>
        <v>0</v>
      </c>
      <c r="K103" s="364">
        <f>SUM(COUNTIF('Plan MB'!$C106:$BE106,"Pietzsch")+COUNTIF('Plan WIW'!$C106:$AU106,"Pietzsch")+COUNTIF('Plan ET'!$C107:$BP107,"Pietzsch"))</f>
        <v>0</v>
      </c>
      <c r="L103" s="381">
        <f>SUM(COUNTIF('Plan MB'!$C106:$BE106,"Seul")+COUNTIF('Plan WIW'!$C106:$AU106,"Seul")+COUNTIF('Plan ET'!$C107:$BP107,"Seul"))</f>
        <v>0</v>
      </c>
      <c r="M103" s="364">
        <f>SUM(COUNTIF('Plan MB'!$C106:$BE106,"Raßbach")+COUNTIF('Plan WIW'!$C106:$AU106,"Raßbach")+COUNTIF('Plan ET'!$C107:$BP107,"Raßbach"))</f>
        <v>0</v>
      </c>
      <c r="N103" s="364">
        <f>SUM(COUNTIF('Plan MB'!$C106:$BE106,"Vogel")+COUNTIF('Plan WIW'!$C106:$AU106,"Vogel")+COUNTIF('Plan ET'!$C107:$BP107,"Vogel"))</f>
        <v>0</v>
      </c>
      <c r="O103" s="364">
        <f>SUM(COUNTIF('Plan MB'!$C106:$BE106,"Weidner")+COUNTIF('Plan WIW'!$C106:$AU106,"Weidner")+COUNTIF('Plan ET'!$C107:$BP107,"Weidner"))</f>
        <v>0</v>
      </c>
      <c r="P103" s="364">
        <f>SUM(COUNTIF('Plan MB'!$C106:$BE106,"Schreiber")+COUNTIF('Plan WIW'!$C106:$AU106,"Schreiber")+COUNTIF('Plan ET'!$C107:$BP107,"Schreiber"))</f>
        <v>0</v>
      </c>
      <c r="Q103" s="364">
        <f>SUM(COUNTIF('Plan MB'!$C106:$BE106,"SM9")+COUNTIF('Plan WIW'!$C106:$AU106,"SM9")+COUNTIF('Plan ET'!$C107:$BP107,"SM9"))</f>
        <v>0</v>
      </c>
      <c r="R103" s="364">
        <f>SUM(COUNTIF('Plan MB'!$C106:$BE106,"Löser")+COUNTIF('Plan WIW'!$C106:$AU106,"Löser")+COUNTIF('Plan ET'!$C107:$BP107,"Löser"))</f>
        <v>0</v>
      </c>
      <c r="S103" s="364">
        <f>SUM(COUNTIF('Plan MB'!$C106:$BE106,"Römhild")+COUNTIF('Plan WIW'!$C106:$AU106,"Römhild")+COUNTIF('Plan ET'!$C107:$BD107,"Römhild"))</f>
        <v>0</v>
      </c>
      <c r="T103" s="381">
        <f>SUM(COUNTIF('Plan MB'!$C106:$BE106,"Kny")+COUNTIF('Plan WIW'!$C106:$AU106,"Kny")+COUNTIF('Plan ET'!$C107:$BD107,"Kny"))</f>
        <v>0</v>
      </c>
      <c r="U103" s="364">
        <f>SUM(COUNTIF('Plan MB'!$C106:$BE106,"Schrodt")+COUNTIF('Plan WIW'!$C106:$AU106,"Schrodt")+COUNTIF('Plan ET'!$C107:$BD107,"Schrodt"))</f>
        <v>0</v>
      </c>
      <c r="V103" s="364">
        <f>SUM(COUNTIF('Plan MB'!$C106:$BE106,"Albrecht")+COUNTIF('Plan WIW'!$C106:$AU106,"Albrecht")+COUNTIF('Plan ET'!$C107:$BD107,"Albrecht"))</f>
        <v>0</v>
      </c>
      <c r="W103" s="364">
        <f>SUM(COUNTIF('Plan MB'!$C106:$BE106,"Hornaff")+COUNTIF('Plan WIW'!$C106:$AU106,"Hornaff")+COUNTIF('Plan ET'!$C107:$BD107,"Hornaff"))</f>
        <v>0</v>
      </c>
      <c r="X103" s="364">
        <f>SUM(COUNTIF('Plan MB'!$C106:$BE106,"Wahrenberg")+COUNTIF('Plan WIW'!$C106:$AU106,"Wahrenberg")+COUNTIF('Plan ET'!E107:BD107,"Wahrenberg"))</f>
        <v>0</v>
      </c>
      <c r="Y103" s="364">
        <f>SUM(COUNTIF('Plan MB'!$C106:$BE106,"Orf")+COUNTIF('Plan WIW'!$C106:$AU106,"Orf")+COUNTIF('Plan ET'!F107:BE107,"Orf"))</f>
        <v>0</v>
      </c>
      <c r="Z103" s="324"/>
      <c r="AA103" s="364">
        <f>SUM(COUNTIF('Plan MB'!$C106:$BE106,"Bachmann")+COUNTIF('Plan WIW'!$C106:$AU106,"Bachmann")+COUNTIF('Plan ET'!$E107:$BD107,"Bachmann"))</f>
        <v>0</v>
      </c>
      <c r="AB103" s="364">
        <f>SUM(COUNTIF('Plan MB'!$C106:$BE106,"B.-Schmitt")+COUNTIF('Plan WIW'!$C106:$AU106,"B.-Schmitt")+COUNTIF('Plan ET'!$E107:$BD107,"B.-Schmitt"))</f>
        <v>0</v>
      </c>
      <c r="AC103" s="364">
        <f>SUM(COUNTIF('Plan MB'!$C106:$BE106,"Blancke")+COUNTIF('Plan WIW'!$C106:$AU106,"Blancke")+COUNTIF('Plan ET'!$E107:$BD107,"Blancke"))</f>
        <v>0</v>
      </c>
      <c r="AD103" s="364">
        <f>SUM(COUNTIF('Plan MB'!$C106:$BE106,"Dechant")+COUNTIF('Plan WIW'!$C106:$AU106,"Dechant")+COUNTIF('Plan ET'!$E107:BD107,"Dechant"))</f>
        <v>0</v>
      </c>
      <c r="AE103" s="364">
        <f>SUM(COUNTIF('Plan MB'!$C106:$BE106,"Fischer")+COUNTIF('Plan WIW'!$C106:$AU106,"Fischer")+COUNTIF('Plan ET'!$E107:$BD107,"Fischer"))</f>
        <v>0</v>
      </c>
      <c r="AF103" s="364">
        <f>SUM(COUNTIF('Plan MB'!$C106:$BE106,"Gratz")+COUNTIF('Plan WIW'!$C106:$AU106,"Gratz")+COUNTIF('Plan ET'!$E107:$BD107,"Gratz"))</f>
        <v>0</v>
      </c>
      <c r="AG103" s="364">
        <f>SUM(COUNTIF('Plan MB'!$C106:$BE106,"Grünler")+COUNTIF('Plan WIW'!$C106:$AU106,"Grünler")+COUNTIF('Plan ET'!$E107:$BD107,"Grünler"))</f>
        <v>0</v>
      </c>
      <c r="AH103" s="364">
        <f>SUM(COUNTIF('Plan MB'!$C106:$BE106,"Heinemann")+COUNTIF('Plan WIW'!$C106:$AU106,"Heinemann")+COUNTIF('Plan ET'!$E107:$BD107,"Heinemann"))</f>
        <v>0</v>
      </c>
      <c r="AI103" s="364">
        <f>SUM(COUNTIF('Plan MB'!$C106:$BE106,"Kamprath")+COUNTIF('Plan WIW'!$C106:$AU106,"Kamprath")+COUNTIF('Plan ET'!$E107:$BD107,"Kamprath"))</f>
        <v>0</v>
      </c>
      <c r="AJ103" s="364">
        <f>SUM(COUNTIF('Plan MB'!$C106:$BE106,"Kelber")+COUNTIF('Plan WIW'!$C106:$AU106,"Kelber")+COUNTIF('Plan ET'!$E107:$BD107,"Kelber"))</f>
        <v>0</v>
      </c>
      <c r="AK103" s="364">
        <f>SUM(COUNTIF('Plan MB'!$C106:$BE106,"Michelfeit")+COUNTIF('Plan WIW'!$C106:$AU106,"Michelfeit")+COUNTIF('Plan ET'!$E107:$BD107,"Michelfeit"))</f>
        <v>0</v>
      </c>
      <c r="AL103" s="364">
        <f>SUM(COUNTIF('Plan MB'!$C106:$BE106,"Müller")+COUNTIF('Plan WIW'!$C106:$AU106,"Müller")+COUNTIF('Plan ET'!$E107:$BD107,"Müller"))</f>
        <v>0</v>
      </c>
      <c r="AM103" s="364">
        <f>SUM(COUNTIF('Plan MB'!$C106:$BE106,"Roppel")+COUNTIF('Plan WIW'!$C106:$AU106,"Roppel")+COUNTIF('Plan ET'!$E107:$BD107,"Roppel"))</f>
        <v>0</v>
      </c>
      <c r="AN103" s="364">
        <f>SUM(COUNTIF('Plan MB'!$C106:$BE106,"Rozek")+COUNTIF('Plan WIW'!$C106:$AU106,"Rozek")+COUNTIF('Plan ET'!$E107:$BD107,"Rozek"))</f>
        <v>0</v>
      </c>
      <c r="AO103" s="364">
        <f>SUM(COUNTIF('Plan MB'!$C106:$BE106,"Schäfer")+COUNTIF('Plan WIW'!$C106:$AU106,"Schäfer")+COUNTIF('Plan ET'!$E107:$BD107,"Schäfer"))</f>
        <v>0</v>
      </c>
      <c r="AP103" s="364">
        <f>SUM(COUNTIF('Plan MB'!$C106:$BE106,"Schulz")+COUNTIF('Plan WIW'!$C106:$AU106,"Schulz")+COUNTIF('Plan ET'!$E107:$BD107,"Schulz"))</f>
        <v>0</v>
      </c>
      <c r="AQ103" s="364">
        <f>SUM(COUNTIF('Plan MB'!$C106:$BE106,"Svoboda")+COUNTIF('Plan WIW'!$C106:$AU106,"Svoboda")+COUNTIF('Plan ET'!$E107:$BD107,"Svoboda"))</f>
        <v>0</v>
      </c>
      <c r="AR103" s="364"/>
      <c r="AS103" s="364">
        <f>SUM(COUNTIF('Plan MB'!$C106:$BE106,"Kretzer")+COUNTIF('Plan WIW'!$C106:$AU106,"Kretzer")+COUNTIF('Plan ET'!$E107:$BD107,"Kretzer"))</f>
        <v>0</v>
      </c>
      <c r="AT103" s="364">
        <f>SUM(COUNTIF('Plan MB'!$C106:$BE106,"Mensch-Schäfer")+COUNTIF('Plan WIW'!$C106:$AU106,"Mensch-Schäfer")+COUNTIF('Plan ET'!$E107:$BD107,"Mensch-Schäfer"))</f>
        <v>0</v>
      </c>
      <c r="AU103" s="364">
        <f>SUM(COUNTIF('Plan MB'!$C106:$BE106,"Schmidt")+COUNTIF('Plan WIW'!$C106:$AU106,"Schmidt")+COUNTIF('Plan ET'!$E107:$BD107,"Schmidt"))</f>
        <v>0</v>
      </c>
      <c r="AV103" s="372"/>
      <c r="AW103" s="372"/>
      <c r="AX103" s="372"/>
      <c r="AY103" s="373"/>
      <c r="AZ103" s="373">
        <f>SUM(COUNTIF('Plan MB'!$C106:$BE106,"Brenn")+COUNTIF('Plan WIW'!$C106:$AU106,"Brenn")+COUNTIF('Plan ET'!$E107:$BD107,"Brenn"))</f>
        <v>0</v>
      </c>
      <c r="BA103" s="373">
        <f>SUM(COUNTIF('Plan MB'!$C106:$BE106,"Jakobi")+COUNTIF('Plan WIW'!$C106:$AU106,"Jakobi")+COUNTIF('Plan ET'!$E107:$BD107,"Jakobi"))</f>
        <v>0</v>
      </c>
      <c r="BB103" s="373">
        <f>SUM(COUNTIF('Plan MB'!$C106:$BE106,"Krause")+COUNTIF('Plan WIW'!$C106:$AU106,"Krause")+COUNTIF('Plan ET'!$E107:$BD107,"Krause"))</f>
        <v>0</v>
      </c>
      <c r="BC103" s="373">
        <f>SUM(COUNTIF('Plan MB'!$C106:$BE106,"Margraf")+COUNTIF('Plan WIW'!$C106:$AU106,"Margraf")+COUNTIF('Plan ET'!$E107:$BD107,"Margraf"))</f>
        <v>0</v>
      </c>
      <c r="BD103" s="373">
        <f>SUM(COUNTIF('Plan MB'!$C106:$BE106,"Tischer")+COUNTIF('Plan WIW'!$C106:$AU106,"Tischer")+COUNTIF('Plan ET'!$E107:$BD107,"Tischer"))</f>
        <v>0</v>
      </c>
      <c r="BE103" s="369"/>
      <c r="BF103" s="373">
        <f>SUM(COUNTIF('Plan MB'!$C106:$BE106,"Bagchi")+COUNTIF('Plan WIW'!$C106:$AU106,"Bagchi")+COUNTIF('Plan ET'!$E107:$BD107,"Bagchi"))</f>
        <v>0</v>
      </c>
      <c r="BG103" s="373">
        <f>SUM(COUNTIF('Plan MB'!$C106:$BE106,"Fr.Gratz")+COUNTIF('Plan WIW'!$C106:$AU106,"Fr.Gratz")+COUNTIF('Plan ET'!$E107:$BD107,"Fr.Gratz"))</f>
        <v>0</v>
      </c>
      <c r="BH103" s="373">
        <f>SUM(COUNTIF('Plan MB'!$C106:$BE106,"Fr.Müller")+COUNTIF('Plan WIW'!$C106:$AU106,"Fr.Müller")+COUNTIF('Plan ET'!$E107:$BD107,"Fr.Müller"))</f>
        <v>0</v>
      </c>
      <c r="BI103" s="325"/>
    </row>
    <row r="104" spans="1:61">
      <c r="A104" s="1316"/>
      <c r="B104" s="1317"/>
      <c r="C104" s="381">
        <f>SUM(COUNTIF('Plan MB'!$C107:$BE107,"Braunschweig")+COUNTIF('Plan WIW'!$C107:$AU107,"Braunschweig")+COUNTIF('Plan ET'!$C108:$AX108,"Braunschweig"))</f>
        <v>0</v>
      </c>
      <c r="D104" s="364">
        <f>SUM(COUNTIF('Plan MB'!$C107:$BE107,"Behn")+COUNTIF('Plan WIW'!$C107:$AU107,"Behn")+COUNTIF('Plan ET'!$C108:$BP108,"Behn"))</f>
        <v>0</v>
      </c>
      <c r="E104" s="364">
        <f>SUM(COUNTIF('Plan MB'!$C107:$BE107,"Roth")+COUNTIF('Plan WIW'!$C107:$AU107,"Roth")+COUNTIF('Plan ET'!$C108:$BP108,"Roth"))</f>
        <v>0</v>
      </c>
      <c r="F104" s="364">
        <f>SUM(COUNTIF('Plan MB'!$C107:$BE107,"Beugel")+COUNTIF('Plan WIW'!$C107:$AU107,"Beugel")+COUNTIF('Plan ET'!$C108:$BP108,"Beugel"))</f>
        <v>0</v>
      </c>
      <c r="G104" s="381">
        <f>SUM(COUNTIF('Plan MB'!$C107:$BE107,"Christ")+COUNTIF('Plan WIW'!$C107:$AU107,"Christ")+COUNTIF('Plan ET'!$C108:$BP108,"Christ"))</f>
        <v>0</v>
      </c>
      <c r="H104" s="364">
        <f>SUM(COUNTIF('Plan MB'!$C107:$BE107,"Kolev")+COUNTIF('Plan WIW'!$C107:$AU107,"Kolev")+COUNTIF('Plan ET'!$C108:$BP108,"Kolev"))</f>
        <v>0</v>
      </c>
      <c r="I104" s="364">
        <f>SUM(COUNTIF('Plan MB'!$C107:$BE107,"C.Behn")+COUNTIF('Plan WIW'!$C107:$AU107,"C.Behn")+COUNTIF('Plan ET'!$C108:$BP108,"C.Behn"))</f>
        <v>0</v>
      </c>
      <c r="J104" s="364">
        <f>SUM(COUNTIF('Plan MB'!$C107:$BE107,"Dorner-Reisel")+COUNTIF('Plan WIW'!$C107:$AU107,"Dorner-Reisel")+COUNTIF('Plan ET'!$C108:$BP108,"Dorner-Reisel"))</f>
        <v>0</v>
      </c>
      <c r="K104" s="364">
        <f>SUM(COUNTIF('Plan MB'!$C107:$BE107,"Pietzsch")+COUNTIF('Plan WIW'!$C107:$AU107,"Pietzsch")+COUNTIF('Plan ET'!$C108:$BP108,"Pietzsch"))</f>
        <v>0</v>
      </c>
      <c r="L104" s="381">
        <f>SUM(COUNTIF('Plan MB'!$C107:$BE107,"Seul")+COUNTIF('Plan WIW'!$C107:$AU107,"Seul")+COUNTIF('Plan ET'!$C108:$BP108,"Seul"))</f>
        <v>0</v>
      </c>
      <c r="M104" s="364">
        <f>SUM(COUNTIF('Plan MB'!$C107:$BE107,"Raßbach")+COUNTIF('Plan WIW'!$C107:$AU107,"Raßbach")+COUNTIF('Plan ET'!$C108:$BP108,"Raßbach"))</f>
        <v>0</v>
      </c>
      <c r="N104" s="364">
        <f>SUM(COUNTIF('Plan MB'!$C107:$BE107,"Vogel")+COUNTIF('Plan WIW'!$C107:$AU107,"Vogel")+COUNTIF('Plan ET'!$C108:$BP108,"Vogel"))</f>
        <v>0</v>
      </c>
      <c r="O104" s="364">
        <f>SUM(COUNTIF('Plan MB'!$C107:$BE107,"Weidner")+COUNTIF('Plan WIW'!$C107:$AU107,"Weidner")+COUNTIF('Plan ET'!$C108:$BP108,"Weidner"))</f>
        <v>0</v>
      </c>
      <c r="P104" s="364">
        <f>SUM(COUNTIF('Plan MB'!$C107:$BE107,"Schreiber")+COUNTIF('Plan WIW'!$C107:$AU107,"Schreiber")+COUNTIF('Plan ET'!$C108:$BP108,"Schreiber"))</f>
        <v>0</v>
      </c>
      <c r="Q104" s="364">
        <f>SUM(COUNTIF('Plan MB'!$C107:$BE107,"SM9")+COUNTIF('Plan WIW'!$C107:$AU107,"SM9")+COUNTIF('Plan ET'!$C108:$BP108,"SM9"))</f>
        <v>0</v>
      </c>
      <c r="R104" s="364">
        <f>SUM(COUNTIF('Plan MB'!$C107:$BE107,"Löser")+COUNTIF('Plan WIW'!$C107:$AU107,"Löser")+COUNTIF('Plan ET'!$C108:$BP108,"Löser"))</f>
        <v>0</v>
      </c>
      <c r="S104" s="364">
        <f>SUM(COUNTIF('Plan MB'!$C107:$BE107,"Römhild")+COUNTIF('Plan WIW'!$C107:$AU107,"Römhild")+COUNTIF('Plan ET'!$C108:$BD108,"Römhild"))</f>
        <v>0</v>
      </c>
      <c r="T104" s="381">
        <f>SUM(COUNTIF('Plan MB'!$C107:$BE107,"Kny")+COUNTIF('Plan WIW'!$C107:$AU107,"Kny")+COUNTIF('Plan ET'!$C108:$BD108,"Kny"))</f>
        <v>0</v>
      </c>
      <c r="U104" s="364">
        <f>SUM(COUNTIF('Plan MB'!$C107:$BE107,"Schrodt")+COUNTIF('Plan WIW'!$C107:$AU107,"Schrodt")+COUNTIF('Plan ET'!$C108:$BD108,"Schrodt"))</f>
        <v>0</v>
      </c>
      <c r="V104" s="364">
        <f>SUM(COUNTIF('Plan MB'!$C107:$BE107,"Albrecht")+COUNTIF('Plan WIW'!$C107:$AU107,"Albrecht")+COUNTIF('Plan ET'!$C108:$BD108,"Albrecht"))</f>
        <v>0</v>
      </c>
      <c r="W104" s="364">
        <f>SUM(COUNTIF('Plan MB'!$C107:$BE107,"Hornaff")+COUNTIF('Plan WIW'!$C107:$AU107,"Hornaff")+COUNTIF('Plan ET'!$C108:$BD108,"Hornaff"))</f>
        <v>0</v>
      </c>
      <c r="X104" s="364">
        <f>SUM(COUNTIF('Plan MB'!$C107:$BE107,"Wahrenberg")+COUNTIF('Plan WIW'!$C107:$AU107,"Wahrenberg")+COUNTIF('Plan ET'!E108:BD108,"Wahrenberg"))</f>
        <v>0</v>
      </c>
      <c r="Y104" s="364">
        <f>SUM(COUNTIF('Plan MB'!$C107:$BE107,"Orf")+COUNTIF('Plan WIW'!$C107:$AU107,"Orf")+COUNTIF('Plan ET'!F108:BE108,"Orf"))</f>
        <v>0</v>
      </c>
      <c r="Z104" s="324"/>
      <c r="AA104" s="364">
        <f>SUM(COUNTIF('Plan MB'!$C107:$BE107,"Bachmann")+COUNTIF('Plan WIW'!$C107:$AU107,"Bachmann")+COUNTIF('Plan ET'!$E108:$BD108,"Bachmann"))</f>
        <v>0</v>
      </c>
      <c r="AB104" s="364">
        <f>SUM(COUNTIF('Plan MB'!$C107:$BE107,"B.-Schmitt")+COUNTIF('Plan WIW'!$C107:$AU107,"B.-Schmitt")+COUNTIF('Plan ET'!$E108:$BD108,"B.-Schmitt"))</f>
        <v>0</v>
      </c>
      <c r="AC104" s="364">
        <f>SUM(COUNTIF('Plan MB'!$C107:$BE107,"Blancke")+COUNTIF('Plan WIW'!$C107:$AU107,"Blancke")+COUNTIF('Plan ET'!$E108:$BD108,"Blancke"))</f>
        <v>0</v>
      </c>
      <c r="AD104" s="364">
        <f>SUM(COUNTIF('Plan MB'!$C107:$BE107,"Dechant")+COUNTIF('Plan WIW'!$C107:$AU107,"Dechant")+COUNTIF('Plan ET'!$E108:BD108,"Dechant"))</f>
        <v>0</v>
      </c>
      <c r="AE104" s="364">
        <f>SUM(COUNTIF('Plan MB'!$C107:$BE107,"Fischer")+COUNTIF('Plan WIW'!$C107:$AU107,"Fischer")+COUNTIF('Plan ET'!$E108:$BD108,"Fischer"))</f>
        <v>0</v>
      </c>
      <c r="AF104" s="364">
        <f>SUM(COUNTIF('Plan MB'!$C107:$BE107,"Gratz")+COUNTIF('Plan WIW'!$C107:$AU107,"Gratz")+COUNTIF('Plan ET'!$E108:$BD108,"Gratz"))</f>
        <v>0</v>
      </c>
      <c r="AG104" s="364">
        <f>SUM(COUNTIF('Plan MB'!$C107:$BE107,"Grünler")+COUNTIF('Plan WIW'!$C107:$AU107,"Grünler")+COUNTIF('Plan ET'!$E108:$BD108,"Grünler"))</f>
        <v>0</v>
      </c>
      <c r="AH104" s="364">
        <f>SUM(COUNTIF('Plan MB'!$C107:$BE107,"Heinemann")+COUNTIF('Plan WIW'!$C107:$AU107,"Heinemann")+COUNTIF('Plan ET'!$E108:$BD108,"Heinemann"))</f>
        <v>0</v>
      </c>
      <c r="AI104" s="364">
        <f>SUM(COUNTIF('Plan MB'!$C107:$BE107,"Kamprath")+COUNTIF('Plan WIW'!$C107:$AU107,"Kamprath")+COUNTIF('Plan ET'!$E108:$BD108,"Kamprath"))</f>
        <v>0</v>
      </c>
      <c r="AJ104" s="364">
        <f>SUM(COUNTIF('Plan MB'!$C107:$BE107,"Kelber")+COUNTIF('Plan WIW'!$C107:$AU107,"Kelber")+COUNTIF('Plan ET'!$E108:$BD108,"Kelber"))</f>
        <v>0</v>
      </c>
      <c r="AK104" s="364">
        <f>SUM(COUNTIF('Plan MB'!$C107:$BE107,"Michelfeit")+COUNTIF('Plan WIW'!$C107:$AU107,"Michelfeit")+COUNTIF('Plan ET'!$E108:$BD108,"Michelfeit"))</f>
        <v>0</v>
      </c>
      <c r="AL104" s="364">
        <f>SUM(COUNTIF('Plan MB'!$C107:$BE107,"Müller")+COUNTIF('Plan WIW'!$C107:$AU107,"Müller")+COUNTIF('Plan ET'!$E108:$BD108,"Müller"))</f>
        <v>0</v>
      </c>
      <c r="AM104" s="364">
        <f>SUM(COUNTIF('Plan MB'!$C107:$BE107,"Roppel")+COUNTIF('Plan WIW'!$C107:$AU107,"Roppel")+COUNTIF('Plan ET'!$E108:$BD108,"Roppel"))</f>
        <v>0</v>
      </c>
      <c r="AN104" s="364">
        <f>SUM(COUNTIF('Plan MB'!$C107:$BE107,"Rozek")+COUNTIF('Plan WIW'!$C107:$AU107,"Rozek")+COUNTIF('Plan ET'!$E108:$BD108,"Rozek"))</f>
        <v>0</v>
      </c>
      <c r="AO104" s="364">
        <f>SUM(COUNTIF('Plan MB'!$C107:$BE107,"Schäfer")+COUNTIF('Plan WIW'!$C107:$AU107,"Schäfer")+COUNTIF('Plan ET'!$E108:$BD108,"Schäfer"))</f>
        <v>0</v>
      </c>
      <c r="AP104" s="364">
        <f>SUM(COUNTIF('Plan MB'!$C107:$BE107,"Schulz")+COUNTIF('Plan WIW'!$C107:$AU107,"Schulz")+COUNTIF('Plan ET'!$E108:$BD108,"Schulz"))</f>
        <v>0</v>
      </c>
      <c r="AQ104" s="364">
        <f>SUM(COUNTIF('Plan MB'!$C107:$BE107,"Svoboda")+COUNTIF('Plan WIW'!$C107:$AU107,"Svoboda")+COUNTIF('Plan ET'!$E108:$BD108,"Svoboda"))</f>
        <v>0</v>
      </c>
      <c r="AR104" s="364"/>
      <c r="AS104" s="364">
        <f>SUM(COUNTIF('Plan MB'!$C107:$BE107,"Kretzer")+COUNTIF('Plan WIW'!$C107:$AU107,"Kretzer")+COUNTIF('Plan ET'!$E108:$BD108,"Kretzer"))</f>
        <v>0</v>
      </c>
      <c r="AT104" s="364">
        <f>SUM(COUNTIF('Plan MB'!$C107:$BE107,"Mensch-Schäfer")+COUNTIF('Plan WIW'!$C107:$AU107,"Mensch-Schäfer")+COUNTIF('Plan ET'!$E108:$BD108,"Mensch-Schäfer"))</f>
        <v>0</v>
      </c>
      <c r="AU104" s="364">
        <f>SUM(COUNTIF('Plan MB'!$C107:$BE107,"Schmidt")+COUNTIF('Plan WIW'!$C107:$AU107,"Schmidt")+COUNTIF('Plan ET'!$E108:$BD108,"Schmidt"))</f>
        <v>0</v>
      </c>
      <c r="AV104" s="372"/>
      <c r="AW104" s="372"/>
      <c r="AX104" s="372"/>
      <c r="AY104" s="373"/>
      <c r="AZ104" s="373">
        <f>SUM(COUNTIF('Plan MB'!$C107:$BE107,"Brenn")+COUNTIF('Plan WIW'!$C107:$AU107,"Brenn")+COUNTIF('Plan ET'!$E108:$BD108,"Brenn"))</f>
        <v>0</v>
      </c>
      <c r="BA104" s="373">
        <f>SUM(COUNTIF('Plan MB'!$C107:$BE107,"Jakobi")+COUNTIF('Plan WIW'!$C107:$AU107,"Jakobi")+COUNTIF('Plan ET'!$E108:$BD108,"Jakobi"))</f>
        <v>0</v>
      </c>
      <c r="BB104" s="373">
        <f>SUM(COUNTIF('Plan MB'!$C107:$BE107,"Krause")+COUNTIF('Plan WIW'!$C107:$AU107,"Krause")+COUNTIF('Plan ET'!$E108:$BD108,"Krause"))</f>
        <v>0</v>
      </c>
      <c r="BC104" s="373">
        <f>SUM(COUNTIF('Plan MB'!$C107:$BE107,"Margraf")+COUNTIF('Plan WIW'!$C107:$AU107,"Margraf")+COUNTIF('Plan ET'!$E108:$BD108,"Margraf"))</f>
        <v>0</v>
      </c>
      <c r="BD104" s="373">
        <f>SUM(COUNTIF('Plan MB'!$C107:$BE107,"Tischer")+COUNTIF('Plan WIW'!$C107:$AU107,"Tischer")+COUNTIF('Plan ET'!$E108:$BD108,"Tischer"))</f>
        <v>0</v>
      </c>
      <c r="BE104" s="369"/>
      <c r="BF104" s="373">
        <f>SUM(COUNTIF('Plan MB'!$C107:$BE107,"Bagchi")+COUNTIF('Plan WIW'!$C107:$AU107,"Bagchi")+COUNTIF('Plan ET'!$E108:$BD108,"Bagchi"))</f>
        <v>0</v>
      </c>
      <c r="BG104" s="373">
        <f>SUM(COUNTIF('Plan MB'!$C107:$BE107,"Fr.Gratz")+COUNTIF('Plan WIW'!$C107:$AU107,"Fr.Gratz")+COUNTIF('Plan ET'!$E108:$BD108,"Fr.Gratz"))</f>
        <v>0</v>
      </c>
      <c r="BH104" s="373">
        <f>SUM(COUNTIF('Plan MB'!$C107:$BE107,"Fr.Müller")+COUNTIF('Plan WIW'!$C107:$AU107,"Fr.Müller")+COUNTIF('Plan ET'!$E108:$BD108,"Fr.Müller"))</f>
        <v>0</v>
      </c>
      <c r="BI104" s="325"/>
    </row>
    <row r="105" spans="1:61">
      <c r="A105" s="1316"/>
      <c r="B105" s="1317" t="s">
        <v>58</v>
      </c>
      <c r="C105" s="381">
        <f>SUM(COUNTIF('Plan MB'!$C108:$BE108,"Braunschweig")+COUNTIF('Plan WIW'!$C108:$AU108,"Braunschweig")+COUNTIF('Plan ET'!$C109:$AX109,"Braunschweig"))</f>
        <v>0</v>
      </c>
      <c r="D105" s="364">
        <f>SUM(COUNTIF('Plan MB'!$C108:$BE108,"Behn")+COUNTIF('Plan WIW'!$C108:$AU108,"Behn")+COUNTIF('Plan ET'!$C109:$BP109,"Behn"))</f>
        <v>0</v>
      </c>
      <c r="E105" s="364">
        <f>SUM(COUNTIF('Plan MB'!$C108:$BE108,"Roth")+COUNTIF('Plan WIW'!$C108:$AU108,"Roth")+COUNTIF('Plan ET'!$C109:$BP109,"Roth"))</f>
        <v>2</v>
      </c>
      <c r="F105" s="364">
        <f>SUM(COUNTIF('Plan MB'!$C108:$BE108,"Beugel")+COUNTIF('Plan WIW'!$C108:$AU108,"Beugel")+COUNTIF('Plan ET'!$C109:$BP109,"Beugel"))</f>
        <v>0</v>
      </c>
      <c r="G105" s="381">
        <f>SUM(COUNTIF('Plan MB'!$C108:$BE108,"Christ")+COUNTIF('Plan WIW'!$C108:$AU108,"Christ")+COUNTIF('Plan ET'!$C109:$BP109,"Christ"))</f>
        <v>0</v>
      </c>
      <c r="H105" s="364">
        <f>SUM(COUNTIF('Plan MB'!$C108:$BE108,"Kolev")+COUNTIF('Plan WIW'!$C108:$AU108,"Kolev")+COUNTIF('Plan ET'!$C109:$BP109,"Kolev"))</f>
        <v>0</v>
      </c>
      <c r="I105" s="381">
        <f>SUM(COUNTIF('Plan MB'!$C108:$BE108,"C.Behn")+COUNTIF('Plan WIW'!$C108:$AU108,"C.Behn")+COUNTIF('Plan ET'!$C109:$BP109,"C.Behn"))</f>
        <v>0</v>
      </c>
      <c r="J105" s="364">
        <f>SUM(COUNTIF('Plan MB'!$C108:$BE108,"Dorner-Reisel")+COUNTIF('Plan WIW'!$C108:$AU108,"Dorner-Reisel")+COUNTIF('Plan ET'!$C109:$BP109,"Dorner-Reisel"))</f>
        <v>1</v>
      </c>
      <c r="K105" s="364">
        <f>SUM(COUNTIF('Plan MB'!$C108:$BE108,"Pietzsch")+COUNTIF('Plan WIW'!$C108:$AU108,"Pietzsch")+COUNTIF('Plan ET'!$C109:$BP109,"Pietzsch"))</f>
        <v>0</v>
      </c>
      <c r="L105" s="381">
        <f>SUM(COUNTIF('Plan MB'!$C108:$BE108,"Seul")+COUNTIF('Plan WIW'!$C108:$AU108,"Seul")+COUNTIF('Plan ET'!$C109:$BP109,"Seul"))</f>
        <v>0</v>
      </c>
      <c r="M105" s="364">
        <f>SUM(COUNTIF('Plan MB'!$C108:$BE108,"Raßbach")+COUNTIF('Plan WIW'!$C108:$AU108,"Raßbach")+COUNTIF('Plan ET'!$C109:$BP109,"Raßbach"))</f>
        <v>0</v>
      </c>
      <c r="N105" s="364">
        <f>SUM(COUNTIF('Plan MB'!$C108:$BE108,"Vogel")+COUNTIF('Plan WIW'!$C108:$AU108,"Vogel")+COUNTIF('Plan ET'!$C109:$BP109,"Vogel"))</f>
        <v>0</v>
      </c>
      <c r="O105" s="364">
        <f>SUM(COUNTIF('Plan MB'!$C108:$BE108,"Weidner")+COUNTIF('Plan WIW'!$C108:$AU108,"Weidner")+COUNTIF('Plan ET'!$C109:$BP109,"Weidner"))</f>
        <v>0</v>
      </c>
      <c r="P105" s="364">
        <f>SUM(COUNTIF('Plan MB'!$C108:$BE108,"Schreiber")+COUNTIF('Plan WIW'!$C108:$AU108,"Schreiber")+COUNTIF('Plan ET'!$C109:$BP109,"Schreiber"))</f>
        <v>0</v>
      </c>
      <c r="Q105" s="364">
        <f>SUM(COUNTIF('Plan MB'!$C108:$BE108,"SM9")+COUNTIF('Plan WIW'!$C108:$AU108,"SM9")+COUNTIF('Plan ET'!$C109:$BP109,"SM9"))</f>
        <v>0</v>
      </c>
      <c r="R105" s="380">
        <f>SUM(COUNTIF('Plan MB'!$C108:$BE108,"Löser")+COUNTIF('Plan WIW'!$C108:$AU108,"Löser")+COUNTIF('Plan ET'!$C109:$BP109,"Löser"))</f>
        <v>1</v>
      </c>
      <c r="S105" s="364">
        <f>SUM(COUNTIF('Plan MB'!$C108:$BE108,"Römhild")+COUNTIF('Plan WIW'!$C108:$AU108,"Römhild")+COUNTIF('Plan ET'!$C109:$BD109,"Römhild"))</f>
        <v>0</v>
      </c>
      <c r="T105" s="381">
        <f>SUM(COUNTIF('Plan MB'!$C108:$BE108,"Kny")+COUNTIF('Plan WIW'!$C108:$AU108,"Kny")+COUNTIF('Plan ET'!$C109:$BD109,"Kny"))</f>
        <v>0</v>
      </c>
      <c r="U105" s="364">
        <f>SUM(COUNTIF('Plan MB'!$C108:$BE108,"Schrodt")+COUNTIF('Plan WIW'!$C108:$AU108,"Schrodt")+COUNTIF('Plan ET'!$C109:$BD109,"Schrodt"))</f>
        <v>0</v>
      </c>
      <c r="V105" s="364">
        <f>SUM(COUNTIF('Plan MB'!$C108:$BE108,"Albrecht")+COUNTIF('Plan WIW'!$C108:$AU108,"Albrecht")+COUNTIF('Plan ET'!$C109:$BD109,"Albrecht"))</f>
        <v>1</v>
      </c>
      <c r="W105" s="364">
        <f>SUM(COUNTIF('Plan MB'!$C108:$BE108,"Hornaff")+COUNTIF('Plan WIW'!$C108:$AU108,"Hornaff")+COUNTIF('Plan ET'!$C109:$BD109,"Hornaff"))</f>
        <v>0</v>
      </c>
      <c r="X105" s="364">
        <f>SUM(COUNTIF('Plan MB'!$C108:$BE108,"Wahrenberg")+COUNTIF('Plan WIW'!$C108:$AU108,"Wahrenberg")+COUNTIF('Plan ET'!E109:BD109,"Wahrenberg"))</f>
        <v>1</v>
      </c>
      <c r="Y105" s="380">
        <f>SUM(COUNTIF('Plan MB'!$C108:$BE108,"Orf")+COUNTIF('Plan WIW'!$C108:$AU108,"Orf")+COUNTIF('Plan ET'!F109:BE109,"Orf"))</f>
        <v>1</v>
      </c>
      <c r="Z105" s="324"/>
      <c r="AA105" s="364">
        <f>SUM(COUNTIF('Plan MB'!$C108:$BE108,"Bachmann")+COUNTIF('Plan WIW'!$C108:$AU108,"Bachmann")+COUNTIF('Plan ET'!$E109:$BD109,"Bachmann"))</f>
        <v>0</v>
      </c>
      <c r="AB105" s="364">
        <f>SUM(COUNTIF('Plan MB'!$C108:$BE108,"B.-Schmitt")+COUNTIF('Plan WIW'!$C108:$AU108,"B.-Schmitt")+COUNTIF('Plan ET'!$E109:$BD109,"B.-Schmitt"))</f>
        <v>0</v>
      </c>
      <c r="AC105" s="364">
        <f>SUM(COUNTIF('Plan MB'!$C108:$BE108,"Blancke")+COUNTIF('Plan WIW'!$C108:$AU108,"Blancke")+COUNTIF('Plan ET'!$E109:$BD109,"Blancke"))</f>
        <v>0</v>
      </c>
      <c r="AD105" s="380">
        <f>SUM(COUNTIF('Plan MB'!$C108:$BE108,"Dechant")+COUNTIF('Plan WIW'!$C108:$AU108,"Dechant")+COUNTIF('Plan ET'!$E109:BD109,"Dechant"))</f>
        <v>3</v>
      </c>
      <c r="AE105" s="364">
        <f>SUM(COUNTIF('Plan MB'!$C108:$BE108,"Fischer")+COUNTIF('Plan WIW'!$C108:$AU108,"Fischer")+COUNTIF('Plan ET'!$E109:$BD109,"Fischer"))</f>
        <v>0</v>
      </c>
      <c r="AF105" s="364">
        <f>SUM(COUNTIF('Plan MB'!$C108:$BE108,"Gratz")+COUNTIF('Plan WIW'!$C108:$AU108,"Gratz")+COUNTIF('Plan ET'!$E109:$BD109,"Gratz"))</f>
        <v>0</v>
      </c>
      <c r="AG105" s="364">
        <f>SUM(COUNTIF('Plan MB'!$C108:$BE108,"Grünler")+COUNTIF('Plan WIW'!$C108:$AU108,"Grünler")+COUNTIF('Plan ET'!$E109:$BD109,"Grünler"))</f>
        <v>0</v>
      </c>
      <c r="AH105" s="364">
        <f>SUM(COUNTIF('Plan MB'!$C108:$BE108,"Heinemann")+COUNTIF('Plan WIW'!$C108:$AU108,"Heinemann")+COUNTIF('Plan ET'!$E109:$BD109,"Heinemann"))</f>
        <v>0</v>
      </c>
      <c r="AI105" s="364">
        <f>SUM(COUNTIF('Plan MB'!$C108:$BE108,"Kamprath")+COUNTIF('Plan WIW'!$C108:$AU108,"Kamprath")+COUNTIF('Plan ET'!$E109:$BD109,"Kamprath"))</f>
        <v>0</v>
      </c>
      <c r="AJ105" s="364">
        <f>SUM(COUNTIF('Plan MB'!$C108:$BE108,"Kelber")+COUNTIF('Plan WIW'!$C108:$AU108,"Kelber")+COUNTIF('Plan ET'!$E109:$BD109,"Kelber"))</f>
        <v>0</v>
      </c>
      <c r="AK105" s="364">
        <f>SUM(COUNTIF('Plan MB'!$C108:$BE108,"Michelfeit")+COUNTIF('Plan WIW'!$C108:$AU108,"Michelfeit")+COUNTIF('Plan ET'!$E109:$BD109,"Michelfeit"))</f>
        <v>0</v>
      </c>
      <c r="AL105" s="364">
        <f>SUM(COUNTIF('Plan MB'!$C108:$BE108,"Müller")+COUNTIF('Plan WIW'!$C108:$AU108,"Müller")+COUNTIF('Plan ET'!$E109:$BD109,"Müller"))</f>
        <v>0</v>
      </c>
      <c r="AM105" s="364">
        <f>SUM(COUNTIF('Plan MB'!$C108:$BE108,"Roppel")+COUNTIF('Plan WIW'!$C108:$AU108,"Roppel")+COUNTIF('Plan ET'!$E109:$BD109,"Roppel"))</f>
        <v>0</v>
      </c>
      <c r="AN105" s="364">
        <f>SUM(COUNTIF('Plan MB'!$C108:$BE108,"Rozek")+COUNTIF('Plan WIW'!$C108:$AU108,"Rozek")+COUNTIF('Plan ET'!$E109:$BD109,"Rozek"))</f>
        <v>0</v>
      </c>
      <c r="AO105" s="364">
        <f>SUM(COUNTIF('Plan MB'!$C108:$BE108,"Schäfer")+COUNTIF('Plan WIW'!$C108:$AU108,"Schäfer")+COUNTIF('Plan ET'!$E109:$BD109,"Schäfer"))</f>
        <v>1</v>
      </c>
      <c r="AP105" s="364">
        <f>SUM(COUNTIF('Plan MB'!$C108:$BE108,"Schulz")+COUNTIF('Plan WIW'!$C108:$AU108,"Schulz")+COUNTIF('Plan ET'!$E109:$BD109,"Schulz"))</f>
        <v>1</v>
      </c>
      <c r="AQ105" s="364">
        <f>SUM(COUNTIF('Plan MB'!$C108:$BE108,"Svoboda")+COUNTIF('Plan WIW'!$C108:$AU108,"Svoboda")+COUNTIF('Plan ET'!$E109:$BD109,"Svoboda"))</f>
        <v>1</v>
      </c>
      <c r="AR105" s="364"/>
      <c r="AS105" s="364">
        <f>SUM(COUNTIF('Plan MB'!$C108:$BE108,"Kretzer")+COUNTIF('Plan WIW'!$C108:$AU108,"Kretzer")+COUNTIF('Plan ET'!$E109:$BD109,"Kretzer"))</f>
        <v>1</v>
      </c>
      <c r="AT105" s="364">
        <f>SUM(COUNTIF('Plan MB'!$C108:$BE108,"Mensch-Schäfer")+COUNTIF('Plan WIW'!$C108:$AU108,"Mensch-Schäfer")+COUNTIF('Plan ET'!$E109:$BD109,"Mensch-Schäfer"))</f>
        <v>0</v>
      </c>
      <c r="AU105" s="364">
        <f>SUM(COUNTIF('Plan MB'!$C108:$BE108,"Schmidt")+COUNTIF('Plan WIW'!$C108:$AU108,"Schmidt")+COUNTIF('Plan ET'!$E109:$BD109,"Schmidt"))</f>
        <v>0</v>
      </c>
      <c r="AV105" s="372"/>
      <c r="AW105" s="372"/>
      <c r="AX105" s="372"/>
      <c r="AY105" s="373"/>
      <c r="AZ105" s="373">
        <f>SUM(COUNTIF('Plan MB'!$C108:$BE108,"Brenn")+COUNTIF('Plan WIW'!$C108:$AU108,"Brenn")+COUNTIF('Plan ET'!$E109:$BD109,"Brenn"))</f>
        <v>0</v>
      </c>
      <c r="BA105" s="373">
        <f>SUM(COUNTIF('Plan MB'!$C108:$BE108,"Jakobi")+COUNTIF('Plan WIW'!$C108:$AU108,"Jakobi")+COUNTIF('Plan ET'!$E109:$BD109,"Jakobi"))</f>
        <v>2</v>
      </c>
      <c r="BB105" s="373">
        <f>SUM(COUNTIF('Plan MB'!$C108:$BE108,"Krause")+COUNTIF('Plan WIW'!$C108:$AU108,"Krause")+COUNTIF('Plan ET'!$E109:$BD109,"Krause"))</f>
        <v>0</v>
      </c>
      <c r="BC105" s="373">
        <f>SUM(COUNTIF('Plan MB'!$C108:$BE108,"Margraf")+COUNTIF('Plan WIW'!$C108:$AU108,"Margraf")+COUNTIF('Plan ET'!$E109:$BD109,"Margraf"))</f>
        <v>1</v>
      </c>
      <c r="BD105" s="373">
        <f>SUM(COUNTIF('Plan MB'!$C108:$BE108,"Tischer")+COUNTIF('Plan WIW'!$C108:$AU108,"Tischer")+COUNTIF('Plan ET'!$E109:$BD109,"Tischer"))</f>
        <v>2</v>
      </c>
      <c r="BE105" s="369"/>
      <c r="BF105" s="373">
        <f>SUM(COUNTIF('Plan MB'!$C108:$BE108,"Bagchi")+COUNTIF('Plan WIW'!$C108:$AU108,"Bagchi")+COUNTIF('Plan ET'!$E109:$BD109,"Bagchi"))</f>
        <v>0</v>
      </c>
      <c r="BG105" s="373">
        <f>SUM(COUNTIF('Plan MB'!$C108:$BE108,"Fr.Gratz")+COUNTIF('Plan WIW'!$C108:$AU108,"Fr.Gratz")+COUNTIF('Plan ET'!$E109:$BD109,"Fr.Gratz"))</f>
        <v>1</v>
      </c>
      <c r="BH105" s="373">
        <f>SUM(COUNTIF('Plan MB'!$C108:$BE108,"Fr.Müller")+COUNTIF('Plan WIW'!$C108:$AU108,"Fr.Müller")+COUNTIF('Plan ET'!$E109:$BD109,"Fr.Müller"))</f>
        <v>0</v>
      </c>
      <c r="BI105" s="325"/>
    </row>
    <row r="106" spans="1:61">
      <c r="A106" s="1316"/>
      <c r="B106" s="1317"/>
      <c r="C106" s="381">
        <f>SUM(COUNTIF('Plan MB'!$C109:$BE109,"Braunschweig")+COUNTIF('Plan WIW'!$C109:$AU109,"Braunschweig")+COUNTIF('Plan ET'!$C110:$AX110,"Braunschweig"))</f>
        <v>0</v>
      </c>
      <c r="D106" s="364">
        <f>SUM(COUNTIF('Plan MB'!$C109:$BE109,"Behn")+COUNTIF('Plan WIW'!$C109:$AU109,"Behn")+COUNTIF('Plan ET'!$C110:$BP110,"Behn"))</f>
        <v>0</v>
      </c>
      <c r="E106" s="364">
        <f>SUM(COUNTIF('Plan MB'!$C109:$BE109,"Roth")+COUNTIF('Plan WIW'!$C109:$AU109,"Roth")+COUNTIF('Plan ET'!$C110:$BP110,"Roth"))</f>
        <v>0</v>
      </c>
      <c r="F106" s="364">
        <f>SUM(COUNTIF('Plan MB'!$C109:$BE109,"Beugel")+COUNTIF('Plan WIW'!$C109:$AU109,"Beugel")+COUNTIF('Plan ET'!$C110:$BP110,"Beugel"))</f>
        <v>0</v>
      </c>
      <c r="G106" s="381">
        <f>SUM(COUNTIF('Plan MB'!$C109:$BE109,"Christ")+COUNTIF('Plan WIW'!$C109:$AU109,"Christ")+COUNTIF('Plan ET'!$C110:$BP110,"Christ"))</f>
        <v>0</v>
      </c>
      <c r="H106" s="364">
        <f>SUM(COUNTIF('Plan MB'!$C109:$BE109,"Kolev")+COUNTIF('Plan WIW'!$C109:$AU109,"Kolev")+COUNTIF('Plan ET'!$C110:$BP110,"Kolev"))</f>
        <v>0</v>
      </c>
      <c r="I106" s="381">
        <f>SUM(COUNTIF('Plan MB'!$C109:$BE109,"C.Behn")+COUNTIF('Plan WIW'!$C109:$AU109,"C.Behn")+COUNTIF('Plan ET'!$C110:$BP110,"C.Behn"))</f>
        <v>0</v>
      </c>
      <c r="J106" s="364">
        <f>SUM(COUNTIF('Plan MB'!$C109:$BE109,"Dorner-Reisel")+COUNTIF('Plan WIW'!$C109:$AU109,"Dorner-Reisel")+COUNTIF('Plan ET'!$C110:$BP110,"Dorner-Reisel"))</f>
        <v>0</v>
      </c>
      <c r="K106" s="364">
        <f>SUM(COUNTIF('Plan MB'!$C109:$BE109,"Pietzsch")+COUNTIF('Plan WIW'!$C109:$AU109,"Pietzsch")+COUNTIF('Plan ET'!$C110:$BP110,"Pietzsch"))</f>
        <v>0</v>
      </c>
      <c r="L106" s="381">
        <f>SUM(COUNTIF('Plan MB'!$C109:$BE109,"Seul")+COUNTIF('Plan WIW'!$C109:$AU109,"Seul")+COUNTIF('Plan ET'!$C110:$BP110,"Seul"))</f>
        <v>0</v>
      </c>
      <c r="M106" s="364">
        <f>SUM(COUNTIF('Plan MB'!$C109:$BE109,"Raßbach")+COUNTIF('Plan WIW'!$C109:$AU109,"Raßbach")+COUNTIF('Plan ET'!$C110:$BP110,"Raßbach"))</f>
        <v>0</v>
      </c>
      <c r="N106" s="364">
        <f>SUM(COUNTIF('Plan MB'!$C109:$BE109,"Vogel")+COUNTIF('Plan WIW'!$C109:$AU109,"Vogel")+COUNTIF('Plan ET'!$C110:$BP110,"Vogel"))</f>
        <v>0</v>
      </c>
      <c r="O106" s="364">
        <f>SUM(COUNTIF('Plan MB'!$C109:$BE109,"Weidner")+COUNTIF('Plan WIW'!$C109:$AU109,"Weidner")+COUNTIF('Plan ET'!$C110:$BP110,"Weidner"))</f>
        <v>0</v>
      </c>
      <c r="P106" s="364">
        <f>SUM(COUNTIF('Plan MB'!$C109:$BE109,"Schreiber")+COUNTIF('Plan WIW'!$C109:$AU109,"Schreiber")+COUNTIF('Plan ET'!$C110:$BP110,"Schreiber"))</f>
        <v>0</v>
      </c>
      <c r="Q106" s="364">
        <f>SUM(COUNTIF('Plan MB'!$C109:$BE109,"SM9")+COUNTIF('Plan WIW'!$C109:$AU109,"SM9")+COUNTIF('Plan ET'!$C110:$BP110,"SM9"))</f>
        <v>0</v>
      </c>
      <c r="R106" s="380">
        <f>SUM(COUNTIF('Plan MB'!$C109:$BE109,"Löser")+COUNTIF('Plan WIW'!$C109:$AU109,"Löser")+COUNTIF('Plan ET'!$C110:$BP110,"Löser"))</f>
        <v>1</v>
      </c>
      <c r="S106" s="364">
        <f>SUM(COUNTIF('Plan MB'!$C109:$BE109,"Römhild")+COUNTIF('Plan WIW'!$C109:$AU109,"Römhild")+COUNTIF('Plan ET'!$C110:$BD110,"Römhild"))</f>
        <v>0</v>
      </c>
      <c r="T106" s="381">
        <f>SUM(COUNTIF('Plan MB'!$C109:$BE109,"Kny")+COUNTIF('Plan WIW'!$C109:$AU109,"Kny")+COUNTIF('Plan ET'!$C110:$BD110,"Kny"))</f>
        <v>0</v>
      </c>
      <c r="U106" s="364">
        <f>SUM(COUNTIF('Plan MB'!$C109:$BE109,"Schrodt")+COUNTIF('Plan WIW'!$C109:$AU109,"Schrodt")+COUNTIF('Plan ET'!$C110:$BD110,"Schrodt"))</f>
        <v>0</v>
      </c>
      <c r="V106" s="364">
        <f>SUM(COUNTIF('Plan MB'!$C109:$BE109,"Albrecht")+COUNTIF('Plan WIW'!$C109:$AU109,"Albrecht")+COUNTIF('Plan ET'!$C110:$BD110,"Albrecht"))</f>
        <v>0</v>
      </c>
      <c r="W106" s="364">
        <f>SUM(COUNTIF('Plan MB'!$C109:$BE109,"Hornaff")+COUNTIF('Plan WIW'!$C109:$AU109,"Hornaff")+COUNTIF('Plan ET'!$C110:$BD110,"Hornaff"))</f>
        <v>0</v>
      </c>
      <c r="X106" s="364">
        <f>SUM(COUNTIF('Plan MB'!$C109:$BE109,"Wahrenberg")+COUNTIF('Plan WIW'!$C109:$AU109,"Wahrenberg")+COUNTIF('Plan ET'!E110:BD110,"Wahrenberg"))</f>
        <v>0</v>
      </c>
      <c r="Y106" s="380">
        <f>SUM(COUNTIF('Plan MB'!$C109:$BE109,"Orf")+COUNTIF('Plan WIW'!$C109:$AU109,"Orf")+COUNTIF('Plan ET'!F110:BE110,"Orf"))</f>
        <v>1</v>
      </c>
      <c r="Z106" s="324"/>
      <c r="AA106" s="364">
        <f>SUM(COUNTIF('Plan MB'!$C109:$BE109,"Bachmann")+COUNTIF('Plan WIW'!$C109:$AU109,"Bachmann")+COUNTIF('Plan ET'!$E110:$BD110,"Bachmann"))</f>
        <v>0</v>
      </c>
      <c r="AB106" s="364">
        <f>SUM(COUNTIF('Plan MB'!$C109:$BE109,"B.-Schmitt")+COUNTIF('Plan WIW'!$C109:$AU109,"B.-Schmitt")+COUNTIF('Plan ET'!$E110:$BD110,"B.-Schmitt"))</f>
        <v>0</v>
      </c>
      <c r="AC106" s="364">
        <f>SUM(COUNTIF('Plan MB'!$C109:$BE109,"Blancke")+COUNTIF('Plan WIW'!$C109:$AU109,"Blancke")+COUNTIF('Plan ET'!$E110:$BD110,"Blancke"))</f>
        <v>0</v>
      </c>
      <c r="AD106" s="380">
        <f>SUM(COUNTIF('Plan MB'!$C109:$BE109,"Dechant")+COUNTIF('Plan WIW'!$C109:$AU109,"Dechant")+COUNTIF('Plan ET'!$E110:BD110,"Dechant"))</f>
        <v>1</v>
      </c>
      <c r="AE106" s="364">
        <f>SUM(COUNTIF('Plan MB'!$C109:$BE109,"Fischer")+COUNTIF('Plan WIW'!$C109:$AU109,"Fischer")+COUNTIF('Plan ET'!$E110:$BD110,"Fischer"))</f>
        <v>0</v>
      </c>
      <c r="AF106" s="364">
        <f>SUM(COUNTIF('Plan MB'!$C109:$BE109,"Gratz")+COUNTIF('Plan WIW'!$C109:$AU109,"Gratz")+COUNTIF('Plan ET'!$E110:$BD110,"Gratz"))</f>
        <v>0</v>
      </c>
      <c r="AG106" s="364">
        <f>SUM(COUNTIF('Plan MB'!$C109:$BE109,"Grünler")+COUNTIF('Plan WIW'!$C109:$AU109,"Grünler")+COUNTIF('Plan ET'!$E110:$BD110,"Grünler"))</f>
        <v>0</v>
      </c>
      <c r="AH106" s="364">
        <f>SUM(COUNTIF('Plan MB'!$C109:$BE109,"Heinemann")+COUNTIF('Plan WIW'!$C109:$AU109,"Heinemann")+COUNTIF('Plan ET'!$E110:$BD110,"Heinemann"))</f>
        <v>0</v>
      </c>
      <c r="AI106" s="364">
        <f>SUM(COUNTIF('Plan MB'!$C109:$BE109,"Kamprath")+COUNTIF('Plan WIW'!$C109:$AU109,"Kamprath")+COUNTIF('Plan ET'!$E110:$BD110,"Kamprath"))</f>
        <v>0</v>
      </c>
      <c r="AJ106" s="364">
        <f>SUM(COUNTIF('Plan MB'!$C109:$BE109,"Kelber")+COUNTIF('Plan WIW'!$C109:$AU109,"Kelber")+COUNTIF('Plan ET'!$E110:$BD110,"Kelber"))</f>
        <v>0</v>
      </c>
      <c r="AK106" s="364">
        <f>SUM(COUNTIF('Plan MB'!$C109:$BE109,"Michelfeit")+COUNTIF('Plan WIW'!$C109:$AU109,"Michelfeit")+COUNTIF('Plan ET'!$E110:$BD110,"Michelfeit"))</f>
        <v>0</v>
      </c>
      <c r="AL106" s="364">
        <f>SUM(COUNTIF('Plan MB'!$C109:$BE109,"Müller")+COUNTIF('Plan WIW'!$C109:$AU109,"Müller")+COUNTIF('Plan ET'!$E110:$BD110,"Müller"))</f>
        <v>0</v>
      </c>
      <c r="AM106" s="364">
        <f>SUM(COUNTIF('Plan MB'!$C109:$BE109,"Roppel")+COUNTIF('Plan WIW'!$C109:$AU109,"Roppel")+COUNTIF('Plan ET'!$E110:$BD110,"Roppel"))</f>
        <v>0</v>
      </c>
      <c r="AN106" s="364">
        <f>SUM(COUNTIF('Plan MB'!$C109:$BE109,"Rozek")+COUNTIF('Plan WIW'!$C109:$AU109,"Rozek")+COUNTIF('Plan ET'!$E110:$BD110,"Rozek"))</f>
        <v>0</v>
      </c>
      <c r="AO106" s="364">
        <f>SUM(COUNTIF('Plan MB'!$C109:$BE109,"Schäfer")+COUNTIF('Plan WIW'!$C109:$AU109,"Schäfer")+COUNTIF('Plan ET'!$E110:$BD110,"Schäfer"))</f>
        <v>0</v>
      </c>
      <c r="AP106" s="364">
        <f>SUM(COUNTIF('Plan MB'!$C109:$BE109,"Schulz")+COUNTIF('Plan WIW'!$C109:$AU109,"Schulz")+COUNTIF('Plan ET'!$E110:$BD110,"Schulz"))</f>
        <v>0</v>
      </c>
      <c r="AQ106" s="364">
        <f>SUM(COUNTIF('Plan MB'!$C109:$BE109,"Svoboda")+COUNTIF('Plan WIW'!$C109:$AU109,"Svoboda")+COUNTIF('Plan ET'!$E110:$BD110,"Svoboda"))</f>
        <v>1</v>
      </c>
      <c r="AR106" s="364"/>
      <c r="AS106" s="364">
        <f>SUM(COUNTIF('Plan MB'!$C109:$BE109,"Kretzer")+COUNTIF('Plan WIW'!$C109:$AU109,"Kretzer")+COUNTIF('Plan ET'!$E110:$BD110,"Kretzer"))</f>
        <v>0</v>
      </c>
      <c r="AT106" s="364">
        <f>SUM(COUNTIF('Plan MB'!$C109:$BE109,"Mensch-Schäfer")+COUNTIF('Plan WIW'!$C109:$AU109,"Mensch-Schäfer")+COUNTIF('Plan ET'!$E110:$BD110,"Mensch-Schäfer"))</f>
        <v>0</v>
      </c>
      <c r="AU106" s="364">
        <f>SUM(COUNTIF('Plan MB'!$C109:$BE109,"Schmidt")+COUNTIF('Plan WIW'!$C109:$AU109,"Schmidt")+COUNTIF('Plan ET'!$E110:$BD110,"Schmidt"))</f>
        <v>0</v>
      </c>
      <c r="AV106" s="372"/>
      <c r="AW106" s="372"/>
      <c r="AX106" s="372"/>
      <c r="AY106" s="373"/>
      <c r="AZ106" s="373">
        <f>SUM(COUNTIF('Plan MB'!$C109:$BE109,"Brenn")+COUNTIF('Plan WIW'!$C109:$AU109,"Brenn")+COUNTIF('Plan ET'!$E110:$BD110,"Brenn"))</f>
        <v>0</v>
      </c>
      <c r="BA106" s="373">
        <f>SUM(COUNTIF('Plan MB'!$C109:$BE109,"Jakobi")+COUNTIF('Plan WIW'!$C109:$AU109,"Jakobi")+COUNTIF('Plan ET'!$E110:$BD110,"Jakobi"))</f>
        <v>0</v>
      </c>
      <c r="BB106" s="373">
        <f>SUM(COUNTIF('Plan MB'!$C109:$BE109,"Krause")+COUNTIF('Plan WIW'!$C109:$AU109,"Krause")+COUNTIF('Plan ET'!$E110:$BD110,"Krause"))</f>
        <v>0</v>
      </c>
      <c r="BC106" s="373">
        <f>SUM(COUNTIF('Plan MB'!$C109:$BE109,"Margraf")+COUNTIF('Plan WIW'!$C109:$AU109,"Margraf")+COUNTIF('Plan ET'!$E110:$BD110,"Margraf"))</f>
        <v>0</v>
      </c>
      <c r="BD106" s="373">
        <f>SUM(COUNTIF('Plan MB'!$C109:$BE109,"Tischer")+COUNTIF('Plan WIW'!$C109:$AU109,"Tischer")+COUNTIF('Plan ET'!$E110:$BD110,"Tischer"))</f>
        <v>0</v>
      </c>
      <c r="BE106" s="369"/>
      <c r="BF106" s="373">
        <f>SUM(COUNTIF('Plan MB'!$C109:$BE109,"Bagchi")+COUNTIF('Plan WIW'!$C109:$AU109,"Bagchi")+COUNTIF('Plan ET'!$E110:$BD110,"Bagchi"))</f>
        <v>0</v>
      </c>
      <c r="BG106" s="373">
        <f>SUM(COUNTIF('Plan MB'!$C109:$BE109,"Fr.Gratz")+COUNTIF('Plan WIW'!$C109:$AU109,"Fr.Gratz")+COUNTIF('Plan ET'!$E110:$BD110,"Fr.Gratz"))</f>
        <v>0</v>
      </c>
      <c r="BH106" s="373">
        <f>SUM(COUNTIF('Plan MB'!$C109:$BE109,"Fr.Müller")+COUNTIF('Plan WIW'!$C109:$AU109,"Fr.Müller")+COUNTIF('Plan ET'!$E110:$BD110,"Fr.Müller"))</f>
        <v>0</v>
      </c>
      <c r="BI106" s="325"/>
    </row>
    <row r="107" spans="1:61" s="215" customFormat="1">
      <c r="A107" s="1316"/>
      <c r="B107" s="1317"/>
      <c r="C107" s="381">
        <f>SUM(COUNTIF('Plan MB'!$C110:$BE110,"Braunschweig")+COUNTIF('Plan WIW'!$C110:$AU110,"Braunschweig")+COUNTIF('Plan ET'!$C111:$AX111,"Braunschweig"))</f>
        <v>0</v>
      </c>
      <c r="D107" s="364">
        <f>SUM(COUNTIF('Plan MB'!$C110:$BE110,"Behn")+COUNTIF('Plan WIW'!$C110:$AU110,"Behn")+COUNTIF('Plan ET'!$C111:$BP111,"Behn"))</f>
        <v>0</v>
      </c>
      <c r="E107" s="364">
        <f>SUM(COUNTIF('Plan MB'!$C110:$BE110,"Roth")+COUNTIF('Plan WIW'!$C110:$AU110,"Roth")+COUNTIF('Plan ET'!$C111:$BP111,"Roth"))</f>
        <v>0</v>
      </c>
      <c r="F107" s="364">
        <f>SUM(COUNTIF('Plan MB'!$C110:$BE110,"Beugel")+COUNTIF('Plan WIW'!$C110:$AU110,"Beugel")+COUNTIF('Plan ET'!$C111:$BP111,"Beugel"))</f>
        <v>0</v>
      </c>
      <c r="G107" s="381">
        <f>SUM(COUNTIF('Plan MB'!$C110:$BE110,"Christ")+COUNTIF('Plan WIW'!$C110:$AU110,"Christ")+COUNTIF('Plan ET'!$C111:$BP111,"Christ"))</f>
        <v>0</v>
      </c>
      <c r="H107" s="364">
        <f>SUM(COUNTIF('Plan MB'!$C110:$BE110,"Kolev")+COUNTIF('Plan WIW'!$C110:$AU110,"Kolev")+COUNTIF('Plan ET'!$C111:$BP111,"Kolev"))</f>
        <v>0</v>
      </c>
      <c r="I107" s="381">
        <f>SUM(COUNTIF('Plan MB'!$C110:$BE110,"C.Behn")+COUNTIF('Plan WIW'!$C110:$AU110,"C.Behn")+COUNTIF('Plan ET'!$C111:$BP111,"C.Behn"))</f>
        <v>0</v>
      </c>
      <c r="J107" s="364">
        <f>SUM(COUNTIF('Plan MB'!$C110:$BE110,"Dorner-Reisel")+COUNTIF('Plan WIW'!$C110:$AU110,"Dorner-Reisel")+COUNTIF('Plan ET'!$C111:$BP111,"Dorner-Reisel"))</f>
        <v>0</v>
      </c>
      <c r="K107" s="364">
        <f>SUM(COUNTIF('Plan MB'!$C110:$BE110,"Pietzsch")+COUNTIF('Plan WIW'!$C110:$AU110,"Pietzsch")+COUNTIF('Plan ET'!$C111:$BP111,"Pietzsch"))</f>
        <v>0</v>
      </c>
      <c r="L107" s="381">
        <f>SUM(COUNTIF('Plan MB'!$C110:$BE110,"Seul")+COUNTIF('Plan WIW'!$C110:$AU110,"Seul")+COUNTIF('Plan ET'!$C111:$BP111,"Seul"))</f>
        <v>0</v>
      </c>
      <c r="M107" s="364">
        <f>SUM(COUNTIF('Plan MB'!$C110:$BE110,"Raßbach")+COUNTIF('Plan WIW'!$C110:$AU110,"Raßbach")+COUNTIF('Plan ET'!$C111:$BP111,"Raßbach"))</f>
        <v>0</v>
      </c>
      <c r="N107" s="364">
        <f>SUM(COUNTIF('Plan MB'!$C110:$BE110,"Vogel")+COUNTIF('Plan WIW'!$C110:$AU110,"Vogel")+COUNTIF('Plan ET'!$C111:$BP111,"Vogel"))</f>
        <v>0</v>
      </c>
      <c r="O107" s="364">
        <f>SUM(COUNTIF('Plan MB'!$C110:$BE110,"Weidner")+COUNTIF('Plan WIW'!$C110:$AU110,"Weidner")+COUNTIF('Plan ET'!$C111:$BP111,"Weidner"))</f>
        <v>0</v>
      </c>
      <c r="P107" s="364">
        <f>SUM(COUNTIF('Plan MB'!$C110:$BE110,"Schreiber")+COUNTIF('Plan WIW'!$C110:$AU110,"Schreiber")+COUNTIF('Plan ET'!$C111:$BP111,"Schreiber"))</f>
        <v>0</v>
      </c>
      <c r="Q107" s="364">
        <f>SUM(COUNTIF('Plan MB'!$C110:$BE110,"SM9")+COUNTIF('Plan WIW'!$C110:$AU110,"SM9")+COUNTIF('Plan ET'!$C111:$BP111,"SM9"))</f>
        <v>0</v>
      </c>
      <c r="R107" s="364">
        <f>SUM(COUNTIF('Plan MB'!$C110:$BE110,"Löser")+COUNTIF('Plan WIW'!$C110:$AU110,"Löser")+COUNTIF('Plan ET'!$C111:$BP111,"Löser"))</f>
        <v>0</v>
      </c>
      <c r="S107" s="364">
        <f>SUM(COUNTIF('Plan MB'!$C110:$BE110,"Römhild")+COUNTIF('Plan WIW'!$C110:$AU110,"Römhild")+COUNTIF('Plan ET'!$C111:$BD111,"Römhild"))</f>
        <v>0</v>
      </c>
      <c r="T107" s="381">
        <f>SUM(COUNTIF('Plan MB'!$C110:$BE110,"Kny")+COUNTIF('Plan WIW'!$C110:$AU110,"Kny")+COUNTIF('Plan ET'!$C111:$BD111,"Kny"))</f>
        <v>0</v>
      </c>
      <c r="U107" s="364">
        <f>SUM(COUNTIF('Plan MB'!$C110:$BE110,"Schrodt")+COUNTIF('Plan WIW'!$C110:$AU110,"Schrodt")+COUNTIF('Plan ET'!$C111:$BD111,"Schrodt"))</f>
        <v>0</v>
      </c>
      <c r="V107" s="364">
        <f>SUM(COUNTIF('Plan MB'!$C110:$BE110,"Albrecht")+COUNTIF('Plan WIW'!$C110:$AU110,"Albrecht")+COUNTIF('Plan ET'!$C111:$BD111,"Albrecht"))</f>
        <v>0</v>
      </c>
      <c r="W107" s="364">
        <f>SUM(COUNTIF('Plan MB'!$C110:$BE110,"Hornaff")+COUNTIF('Plan WIW'!$C110:$AU110,"Hornaff")+COUNTIF('Plan ET'!$C111:$BD111,"Hornaff"))</f>
        <v>0</v>
      </c>
      <c r="X107" s="364">
        <f>SUM(COUNTIF('Plan MB'!$C110:$BE110,"Wahrenberg")+COUNTIF('Plan WIW'!$C110:$AU110,"Wahrenberg")+COUNTIF('Plan ET'!E111:BD111,"Wahrenberg"))</f>
        <v>0</v>
      </c>
      <c r="Y107" s="364">
        <f>SUM(COUNTIF('Plan MB'!$C110:$BE110,"Orf")+COUNTIF('Plan WIW'!$C110:$AU110,"Orf")+COUNTIF('Plan ET'!F111:BE111,"Orf"))</f>
        <v>0</v>
      </c>
      <c r="Z107" s="324"/>
      <c r="AA107" s="364">
        <f>SUM(COUNTIF('Plan MB'!$C110:$BE110,"Bachmann")+COUNTIF('Plan WIW'!$C110:$AU110,"Bachmann")+COUNTIF('Plan ET'!$E111:$BD111,"Bachmann"))</f>
        <v>0</v>
      </c>
      <c r="AB107" s="364">
        <f>SUM(COUNTIF('Plan MB'!$C110:$BE110,"B.-Schmitt")+COUNTIF('Plan WIW'!$C110:$AU110,"B.-Schmitt")+COUNTIF('Plan ET'!$E111:$BD111,"B.-Schmitt"))</f>
        <v>0</v>
      </c>
      <c r="AC107" s="364">
        <f>SUM(COUNTIF('Plan MB'!$C110:$BE110,"Blancke")+COUNTIF('Plan WIW'!$C110:$AU110,"Blancke")+COUNTIF('Plan ET'!$E111:$BD111,"Blancke"))</f>
        <v>0</v>
      </c>
      <c r="AD107" s="364">
        <f>SUM(COUNTIF('Plan MB'!$C110:$BE110,"Dechant")+COUNTIF('Plan WIW'!$C110:$AU110,"Dechant")+COUNTIF('Plan ET'!$E111:BD111,"Dechant"))</f>
        <v>0</v>
      </c>
      <c r="AE107" s="364">
        <f>SUM(COUNTIF('Plan MB'!$C110:$BE110,"Fischer")+COUNTIF('Plan WIW'!$C110:$AU110,"Fischer")+COUNTIF('Plan ET'!$E111:$BD111,"Fischer"))</f>
        <v>0</v>
      </c>
      <c r="AF107" s="364">
        <f>SUM(COUNTIF('Plan MB'!$C110:$BE110,"Gratz")+COUNTIF('Plan WIW'!$C110:$AU110,"Gratz")+COUNTIF('Plan ET'!$E111:$BD111,"Gratz"))</f>
        <v>0</v>
      </c>
      <c r="AG107" s="364">
        <f>SUM(COUNTIF('Plan MB'!$C110:$BE110,"Grünler")+COUNTIF('Plan WIW'!$C110:$AU110,"Grünler")+COUNTIF('Plan ET'!$E111:$BD111,"Grünler"))</f>
        <v>0</v>
      </c>
      <c r="AH107" s="364">
        <f>SUM(COUNTIF('Plan MB'!$C110:$BE110,"Heinemann")+COUNTIF('Plan WIW'!$C110:$AU110,"Heinemann")+COUNTIF('Plan ET'!$E111:$BD111,"Heinemann"))</f>
        <v>0</v>
      </c>
      <c r="AI107" s="364">
        <f>SUM(COUNTIF('Plan MB'!$C110:$BE110,"Kamprath")+COUNTIF('Plan WIW'!$C110:$AU110,"Kamprath")+COUNTIF('Plan ET'!$E111:$BD111,"Kamprath"))</f>
        <v>0</v>
      </c>
      <c r="AJ107" s="364">
        <f>SUM(COUNTIF('Plan MB'!$C110:$BE110,"Kelber")+COUNTIF('Plan WIW'!$C110:$AU110,"Kelber")+COUNTIF('Plan ET'!$E111:$BD111,"Kelber"))</f>
        <v>0</v>
      </c>
      <c r="AK107" s="364">
        <f>SUM(COUNTIF('Plan MB'!$C110:$BE110,"Michelfeit")+COUNTIF('Plan WIW'!$C110:$AU110,"Michelfeit")+COUNTIF('Plan ET'!$E111:$BD111,"Michelfeit"))</f>
        <v>0</v>
      </c>
      <c r="AL107" s="364">
        <f>SUM(COUNTIF('Plan MB'!$C110:$BE110,"Müller")+COUNTIF('Plan WIW'!$C110:$AU110,"Müller")+COUNTIF('Plan ET'!$E111:$BD111,"Müller"))</f>
        <v>0</v>
      </c>
      <c r="AM107" s="364">
        <f>SUM(COUNTIF('Plan MB'!$C110:$BE110,"Roppel")+COUNTIF('Plan WIW'!$C110:$AU110,"Roppel")+COUNTIF('Plan ET'!$E111:$BD111,"Roppel"))</f>
        <v>0</v>
      </c>
      <c r="AN107" s="364">
        <f>SUM(COUNTIF('Plan MB'!$C110:$BE110,"Rozek")+COUNTIF('Plan WIW'!$C110:$AU110,"Rozek")+COUNTIF('Plan ET'!$E111:$BD111,"Rozek"))</f>
        <v>0</v>
      </c>
      <c r="AO107" s="364">
        <f>SUM(COUNTIF('Plan MB'!$C110:$BE110,"Schäfer")+COUNTIF('Plan WIW'!$C110:$AU110,"Schäfer")+COUNTIF('Plan ET'!$E111:$BD111,"Schäfer"))</f>
        <v>0</v>
      </c>
      <c r="AP107" s="364">
        <f>SUM(COUNTIF('Plan MB'!$C110:$BE110,"Schulz")+COUNTIF('Plan WIW'!$C110:$AU110,"Schulz")+COUNTIF('Plan ET'!$E111:$BD111,"Schulz"))</f>
        <v>0</v>
      </c>
      <c r="AQ107" s="364">
        <f>SUM(COUNTIF('Plan MB'!$C110:$BE110,"Svoboda")+COUNTIF('Plan WIW'!$C110:$AU110,"Svoboda")+COUNTIF('Plan ET'!$E111:$BD111,"Svoboda"))</f>
        <v>0</v>
      </c>
      <c r="AR107" s="364"/>
      <c r="AS107" s="364">
        <f>SUM(COUNTIF('Plan MB'!$C110:$BE110,"Kretzer")+COUNTIF('Plan WIW'!$C110:$AU110,"Kretzer")+COUNTIF('Plan ET'!$E111:$BD111,"Kretzer"))</f>
        <v>0</v>
      </c>
      <c r="AT107" s="364">
        <f>SUM(COUNTIF('Plan MB'!$C110:$BE110,"Mensch-Schäfer")+COUNTIF('Plan WIW'!$C110:$AU110,"Mensch-Schäfer")+COUNTIF('Plan ET'!$E111:$BD111,"Mensch-Schäfer"))</f>
        <v>0</v>
      </c>
      <c r="AU107" s="364">
        <f>SUM(COUNTIF('Plan MB'!$C110:$BE110,"Schmidt")+COUNTIF('Plan WIW'!$C110:$AU110,"Schmidt")+COUNTIF('Plan ET'!$E111:$BD111,"Schmidt"))</f>
        <v>0</v>
      </c>
      <c r="AV107" s="372"/>
      <c r="AW107" s="372"/>
      <c r="AX107" s="372"/>
      <c r="AY107" s="373"/>
      <c r="AZ107" s="373">
        <f>SUM(COUNTIF('Plan MB'!$C110:$BE110,"Brenn")+COUNTIF('Plan WIW'!$C110:$AU110,"Brenn")+COUNTIF('Plan ET'!$E111:$BD111,"Brenn"))</f>
        <v>0</v>
      </c>
      <c r="BA107" s="373">
        <f>SUM(COUNTIF('Plan MB'!$C110:$BE110,"Jakobi")+COUNTIF('Plan WIW'!$C110:$AU110,"Jakobi")+COUNTIF('Plan ET'!$E111:$BD111,"Jakobi"))</f>
        <v>0</v>
      </c>
      <c r="BB107" s="373">
        <f>SUM(COUNTIF('Plan MB'!$C110:$BE110,"Krause")+COUNTIF('Plan WIW'!$C110:$AU110,"Krause")+COUNTIF('Plan ET'!$E111:$BD111,"Krause"))</f>
        <v>0</v>
      </c>
      <c r="BC107" s="373">
        <f>SUM(COUNTIF('Plan MB'!$C110:$BE110,"Margraf")+COUNTIF('Plan WIW'!$C110:$AU110,"Margraf")+COUNTIF('Plan ET'!$E111:$BD111,"Margraf"))</f>
        <v>0</v>
      </c>
      <c r="BD107" s="373">
        <f>SUM(COUNTIF('Plan MB'!$C110:$BE110,"Tischer")+COUNTIF('Plan WIW'!$C110:$AU110,"Tischer")+COUNTIF('Plan ET'!$E111:$BD111,"Tischer"))</f>
        <v>0</v>
      </c>
      <c r="BE107" s="369"/>
      <c r="BF107" s="373">
        <f>SUM(COUNTIF('Plan MB'!$C110:$BE110,"Bagchi")+COUNTIF('Plan WIW'!$C110:$AU110,"Bagchi")+COUNTIF('Plan ET'!$E111:$BD111,"Bagchi"))</f>
        <v>0</v>
      </c>
      <c r="BG107" s="373">
        <f>SUM(COUNTIF('Plan MB'!$C110:$BE110,"Fr.Gratz")+COUNTIF('Plan WIW'!$C110:$AU110,"Fr.Gratz")+COUNTIF('Plan ET'!$E111:$BD111,"Fr.Gratz"))</f>
        <v>0</v>
      </c>
      <c r="BH107" s="373">
        <f>SUM(COUNTIF('Plan MB'!$C110:$BE110,"Fr.Müller")+COUNTIF('Plan WIW'!$C110:$AU110,"Fr.Müller")+COUNTIF('Plan ET'!$E111:$BD111,"Fr.Müller"))</f>
        <v>0</v>
      </c>
      <c r="BI107" s="325"/>
    </row>
    <row r="108" spans="1:61">
      <c r="A108" s="1316"/>
      <c r="B108" s="1317"/>
      <c r="C108" s="381">
        <f>SUM(COUNTIF('Plan MB'!$C111:$BE111,"Braunschweig")+COUNTIF('Plan WIW'!$C111:$AU111,"Braunschweig")+COUNTIF('Plan ET'!$C112:$AX112,"Braunschweig"))</f>
        <v>0</v>
      </c>
      <c r="D108" s="364">
        <f>SUM(COUNTIF('Plan MB'!$C111:$BE111,"Behn")+COUNTIF('Plan WIW'!$C111:$AU111,"Behn")+COUNTIF('Plan ET'!$C112:$BP112,"Behn"))</f>
        <v>0</v>
      </c>
      <c r="E108" s="364">
        <f>SUM(COUNTIF('Plan MB'!$C111:$BE111,"Roth")+COUNTIF('Plan WIW'!$C111:$AU111,"Roth")+COUNTIF('Plan ET'!$C112:$BP112,"Roth"))</f>
        <v>0</v>
      </c>
      <c r="F108" s="364">
        <f>SUM(COUNTIF('Plan MB'!$C111:$BE111,"Beugel")+COUNTIF('Plan WIW'!$C111:$AU111,"Beugel")+COUNTIF('Plan ET'!$C112:$BP112,"Beugel"))</f>
        <v>0</v>
      </c>
      <c r="G108" s="381">
        <f>SUM(COUNTIF('Plan MB'!$C111:$BE111,"Christ")+COUNTIF('Plan WIW'!$C111:$AU111,"Christ")+COUNTIF('Plan ET'!$C112:$BP112,"Christ"))</f>
        <v>0</v>
      </c>
      <c r="H108" s="364">
        <f>SUM(COUNTIF('Plan MB'!$C111:$BE111,"Kolev")+COUNTIF('Plan WIW'!$C111:$AU111,"Kolev")+COUNTIF('Plan ET'!$C112:$BP112,"Kolev"))</f>
        <v>0</v>
      </c>
      <c r="I108" s="381">
        <f>SUM(COUNTIF('Plan MB'!$C111:$BE111,"C.Behn")+COUNTIF('Plan WIW'!$C111:$AU111,"C.Behn")+COUNTIF('Plan ET'!$C112:$BP112,"C.Behn"))</f>
        <v>0</v>
      </c>
      <c r="J108" s="364">
        <f>SUM(COUNTIF('Plan MB'!$C111:$BE111,"Dorner-Reisel")+COUNTIF('Plan WIW'!$C111:$AU111,"Dorner-Reisel")+COUNTIF('Plan ET'!$C112:$BP112,"Dorner-Reisel"))</f>
        <v>0</v>
      </c>
      <c r="K108" s="364">
        <f>SUM(COUNTIF('Plan MB'!$C111:$BE111,"Pietzsch")+COUNTIF('Plan WIW'!$C111:$AU111,"Pietzsch")+COUNTIF('Plan ET'!$C112:$BP112,"Pietzsch"))</f>
        <v>0</v>
      </c>
      <c r="L108" s="381">
        <f>SUM(COUNTIF('Plan MB'!$C111:$BE111,"Seul")+COUNTIF('Plan WIW'!$C111:$AU111,"Seul")+COUNTIF('Plan ET'!$C112:$BP112,"Seul"))</f>
        <v>0</v>
      </c>
      <c r="M108" s="364">
        <f>SUM(COUNTIF('Plan MB'!$C111:$BE111,"Raßbach")+COUNTIF('Plan WIW'!$C111:$AU111,"Raßbach")+COUNTIF('Plan ET'!$C112:$BP112,"Raßbach"))</f>
        <v>0</v>
      </c>
      <c r="N108" s="364">
        <f>SUM(COUNTIF('Plan MB'!$C111:$BE111,"Vogel")+COUNTIF('Plan WIW'!$C111:$AU111,"Vogel")+COUNTIF('Plan ET'!$C112:$BP112,"Vogel"))</f>
        <v>0</v>
      </c>
      <c r="O108" s="364">
        <f>SUM(COUNTIF('Plan MB'!$C111:$BE111,"Weidner")+COUNTIF('Plan WIW'!$C111:$AU111,"Weidner")+COUNTIF('Plan ET'!$C112:$BP112,"Weidner"))</f>
        <v>0</v>
      </c>
      <c r="P108" s="364">
        <f>SUM(COUNTIF('Plan MB'!$C111:$BE111,"Schreiber")+COUNTIF('Plan WIW'!$C111:$AU111,"Schreiber")+COUNTIF('Plan ET'!$C112:$BP112,"Schreiber"))</f>
        <v>0</v>
      </c>
      <c r="Q108" s="364">
        <f>SUM(COUNTIF('Plan MB'!$C111:$BE111,"SM9")+COUNTIF('Plan WIW'!$C111:$AU111,"SM9")+COUNTIF('Plan ET'!$C112:$BP112,"SM9"))</f>
        <v>0</v>
      </c>
      <c r="R108" s="364">
        <f>SUM(COUNTIF('Plan MB'!$C111:$BE111,"Löser")+COUNTIF('Plan WIW'!$C111:$AU111,"Löser")+COUNTIF('Plan ET'!$C112:$BP112,"Löser"))</f>
        <v>0</v>
      </c>
      <c r="S108" s="364">
        <f>SUM(COUNTIF('Plan MB'!$C111:$BE111,"Römhild")+COUNTIF('Plan WIW'!$C111:$AU111,"Römhild")+COUNTIF('Plan ET'!$C112:$BD112,"Römhild"))</f>
        <v>0</v>
      </c>
      <c r="T108" s="381">
        <f>SUM(COUNTIF('Plan MB'!$C111:$BE111,"Kny")+COUNTIF('Plan WIW'!$C111:$AU111,"Kny")+COUNTIF('Plan ET'!$C112:$BD112,"Kny"))</f>
        <v>0</v>
      </c>
      <c r="U108" s="364">
        <f>SUM(COUNTIF('Plan MB'!$C111:$BE111,"Schrodt")+COUNTIF('Plan WIW'!$C111:$AU111,"Schrodt")+COUNTIF('Plan ET'!$C112:$BD112,"Schrodt"))</f>
        <v>0</v>
      </c>
      <c r="V108" s="364">
        <f>SUM(COUNTIF('Plan MB'!$C111:$BE111,"Albrecht")+COUNTIF('Plan WIW'!$C111:$AU111,"Albrecht")+COUNTIF('Plan ET'!$C112:$BD112,"Albrecht"))</f>
        <v>0</v>
      </c>
      <c r="W108" s="364">
        <f>SUM(COUNTIF('Plan MB'!$C111:$BE111,"Hornaff")+COUNTIF('Plan WIW'!$C111:$AU111,"Hornaff")+COUNTIF('Plan ET'!$C112:$BD112,"Hornaff"))</f>
        <v>0</v>
      </c>
      <c r="X108" s="364">
        <f>SUM(COUNTIF('Plan MB'!$C111:$BE111,"Wahrenberg")+COUNTIF('Plan WIW'!$C111:$AU111,"Wahrenberg")+COUNTIF('Plan ET'!E112:BD112,"Wahrenberg"))</f>
        <v>0</v>
      </c>
      <c r="Y108" s="364">
        <f>SUM(COUNTIF('Plan MB'!$C111:$BE111,"Orf")+COUNTIF('Plan WIW'!$C111:$AU111,"Orf")+COUNTIF('Plan ET'!F112:BE112,"Orf"))</f>
        <v>0</v>
      </c>
      <c r="Z108" s="324"/>
      <c r="AA108" s="364">
        <f>SUM(COUNTIF('Plan MB'!$C111:$BE111,"Bachmann")+COUNTIF('Plan WIW'!$C111:$AU111,"Bachmann")+COUNTIF('Plan ET'!$E112:$BD112,"Bachmann"))</f>
        <v>0</v>
      </c>
      <c r="AB108" s="364">
        <f>SUM(COUNTIF('Plan MB'!$C111:$BE111,"B.-Schmitt")+COUNTIF('Plan WIW'!$C111:$AU111,"B.-Schmitt")+COUNTIF('Plan ET'!$E112:$BD112,"B.-Schmitt"))</f>
        <v>0</v>
      </c>
      <c r="AC108" s="364">
        <f>SUM(COUNTIF('Plan MB'!$C111:$BE111,"Blancke")+COUNTIF('Plan WIW'!$C111:$AU111,"Blancke")+COUNTIF('Plan ET'!$E112:$BD112,"Blancke"))</f>
        <v>0</v>
      </c>
      <c r="AD108" s="364">
        <f>SUM(COUNTIF('Plan MB'!$C111:$BE111,"Dechant")+COUNTIF('Plan WIW'!$C111:$AU111,"Dechant")+COUNTIF('Plan ET'!$E112:BD112,"Dechant"))</f>
        <v>0</v>
      </c>
      <c r="AE108" s="364">
        <f>SUM(COUNTIF('Plan MB'!$C111:$BE111,"Fischer")+COUNTIF('Plan WIW'!$C111:$AU111,"Fischer")+COUNTIF('Plan ET'!$E112:$BD112,"Fischer"))</f>
        <v>0</v>
      </c>
      <c r="AF108" s="364">
        <f>SUM(COUNTIF('Plan MB'!$C111:$BE111,"Gratz")+COUNTIF('Plan WIW'!$C111:$AU111,"Gratz")+COUNTIF('Plan ET'!$E112:$BD112,"Gratz"))</f>
        <v>0</v>
      </c>
      <c r="AG108" s="364">
        <f>SUM(COUNTIF('Plan MB'!$C111:$BE111,"Grünler")+COUNTIF('Plan WIW'!$C111:$AU111,"Grünler")+COUNTIF('Plan ET'!$E112:$BD112,"Grünler"))</f>
        <v>0</v>
      </c>
      <c r="AH108" s="364">
        <f>SUM(COUNTIF('Plan MB'!$C111:$BE111,"Heinemann")+COUNTIF('Plan WIW'!$C111:$AU111,"Heinemann")+COUNTIF('Plan ET'!$E112:$BD112,"Heinemann"))</f>
        <v>0</v>
      </c>
      <c r="AI108" s="364">
        <f>SUM(COUNTIF('Plan MB'!$C111:$BE111,"Kamprath")+COUNTIF('Plan WIW'!$C111:$AU111,"Kamprath")+COUNTIF('Plan ET'!$E112:$BD112,"Kamprath"))</f>
        <v>0</v>
      </c>
      <c r="AJ108" s="364">
        <f>SUM(COUNTIF('Plan MB'!$C111:$BE111,"Kelber")+COUNTIF('Plan WIW'!$C111:$AU111,"Kelber")+COUNTIF('Plan ET'!$E112:$BD112,"Kelber"))</f>
        <v>0</v>
      </c>
      <c r="AK108" s="364">
        <f>SUM(COUNTIF('Plan MB'!$C111:$BE111,"Michelfeit")+COUNTIF('Plan WIW'!$C111:$AU111,"Michelfeit")+COUNTIF('Plan ET'!$E112:$BD112,"Michelfeit"))</f>
        <v>0</v>
      </c>
      <c r="AL108" s="364">
        <f>SUM(COUNTIF('Plan MB'!$C111:$BE111,"Müller")+COUNTIF('Plan WIW'!$C111:$AU111,"Müller")+COUNTIF('Plan ET'!$E112:$BD112,"Müller"))</f>
        <v>0</v>
      </c>
      <c r="AM108" s="364">
        <f>SUM(COUNTIF('Plan MB'!$C111:$BE111,"Roppel")+COUNTIF('Plan WIW'!$C111:$AU111,"Roppel")+COUNTIF('Plan ET'!$E112:$BD112,"Roppel"))</f>
        <v>0</v>
      </c>
      <c r="AN108" s="364">
        <f>SUM(COUNTIF('Plan MB'!$C111:$BE111,"Rozek")+COUNTIF('Plan WIW'!$C111:$AU111,"Rozek")+COUNTIF('Plan ET'!$E112:$BD112,"Rozek"))</f>
        <v>0</v>
      </c>
      <c r="AO108" s="364">
        <f>SUM(COUNTIF('Plan MB'!$C111:$BE111,"Schäfer")+COUNTIF('Plan WIW'!$C111:$AU111,"Schäfer")+COUNTIF('Plan ET'!$E112:$BD112,"Schäfer"))</f>
        <v>0</v>
      </c>
      <c r="AP108" s="364">
        <f>SUM(COUNTIF('Plan MB'!$C111:$BE111,"Schulz")+COUNTIF('Plan WIW'!$C111:$AU111,"Schulz")+COUNTIF('Plan ET'!$E112:$BD112,"Schulz"))</f>
        <v>0</v>
      </c>
      <c r="AQ108" s="364">
        <f>SUM(COUNTIF('Plan MB'!$C111:$BE111,"Svoboda")+COUNTIF('Plan WIW'!$C111:$AU111,"Svoboda")+COUNTIF('Plan ET'!$E112:$BD112,"Svoboda"))</f>
        <v>0</v>
      </c>
      <c r="AR108" s="364"/>
      <c r="AS108" s="364">
        <f>SUM(COUNTIF('Plan MB'!$C111:$BE111,"Kretzer")+COUNTIF('Plan WIW'!$C111:$AU111,"Kretzer")+COUNTIF('Plan ET'!$E112:$BD112,"Kretzer"))</f>
        <v>0</v>
      </c>
      <c r="AT108" s="364">
        <f>SUM(COUNTIF('Plan MB'!$C111:$BE111,"Mensch-Schäfer")+COUNTIF('Plan WIW'!$C111:$AU111,"Mensch-Schäfer")+COUNTIF('Plan ET'!$E112:$BD112,"Mensch-Schäfer"))</f>
        <v>0</v>
      </c>
      <c r="AU108" s="364">
        <f>SUM(COUNTIF('Plan MB'!$C111:$BE111,"Schmidt")+COUNTIF('Plan WIW'!$C111:$AU111,"Schmidt")+COUNTIF('Plan ET'!$E112:$BD112,"Schmidt"))</f>
        <v>0</v>
      </c>
      <c r="AV108" s="372"/>
      <c r="AW108" s="372"/>
      <c r="AX108" s="372"/>
      <c r="AY108" s="373"/>
      <c r="AZ108" s="373">
        <f>SUM(COUNTIF('Plan MB'!$C111:$BE111,"Brenn")+COUNTIF('Plan WIW'!$C111:$AU111,"Brenn")+COUNTIF('Plan ET'!$E112:$BD112,"Brenn"))</f>
        <v>0</v>
      </c>
      <c r="BA108" s="373">
        <f>SUM(COUNTIF('Plan MB'!$C111:$BE111,"Jakobi")+COUNTIF('Plan WIW'!$C111:$AU111,"Jakobi")+COUNTIF('Plan ET'!$E112:$BD112,"Jakobi"))</f>
        <v>0</v>
      </c>
      <c r="BB108" s="373">
        <f>SUM(COUNTIF('Plan MB'!$C111:$BE111,"Krause")+COUNTIF('Plan WIW'!$C111:$AU111,"Krause")+COUNTIF('Plan ET'!$E112:$BD112,"Krause"))</f>
        <v>0</v>
      </c>
      <c r="BC108" s="373">
        <f>SUM(COUNTIF('Plan MB'!$C111:$BE111,"Margraf")+COUNTIF('Plan WIW'!$C111:$AU111,"Margraf")+COUNTIF('Plan ET'!$E112:$BD112,"Margraf"))</f>
        <v>0</v>
      </c>
      <c r="BD108" s="373">
        <f>SUM(COUNTIF('Plan MB'!$C111:$BE111,"Tischer")+COUNTIF('Plan WIW'!$C111:$AU111,"Tischer")+COUNTIF('Plan ET'!$E112:$BD112,"Tischer"))</f>
        <v>0</v>
      </c>
      <c r="BE108" s="369"/>
      <c r="BF108" s="373">
        <f>SUM(COUNTIF('Plan MB'!$C111:$BE111,"Bagchi")+COUNTIF('Plan WIW'!$C111:$AU111,"Bagchi")+COUNTIF('Plan ET'!$E112:$BD112,"Bagchi"))</f>
        <v>0</v>
      </c>
      <c r="BG108" s="373">
        <f>SUM(COUNTIF('Plan MB'!$C111:$BE111,"Fr.Gratz")+COUNTIF('Plan WIW'!$C111:$AU111,"Fr.Gratz")+COUNTIF('Plan ET'!$E112:$BD112,"Fr.Gratz"))</f>
        <v>0</v>
      </c>
      <c r="BH108" s="373">
        <f>SUM(COUNTIF('Plan MB'!$C111:$BE111,"Fr.Müller")+COUNTIF('Plan WIW'!$C111:$AU111,"Fr.Müller")+COUNTIF('Plan ET'!$E112:$BD112,"Fr.Müller"))</f>
        <v>0</v>
      </c>
      <c r="BI108" s="325"/>
    </row>
    <row r="109" spans="1:61">
      <c r="A109" s="1316"/>
      <c r="B109" s="1317"/>
      <c r="C109" s="381">
        <f>SUM(COUNTIF('Plan MB'!$C112:$BE112,"Braunschweig")+COUNTIF('Plan WIW'!$C112:$AU112,"Braunschweig")+COUNTIF('Plan ET'!$C113:$AX113,"Braunschweig"))</f>
        <v>0</v>
      </c>
      <c r="D109" s="364">
        <f>SUM(COUNTIF('Plan MB'!$C112:$BE112,"Behn")+COUNTIF('Plan WIW'!$C112:$AU112,"Behn")+COUNTIF('Plan ET'!$C113:$BP113,"Behn"))</f>
        <v>0</v>
      </c>
      <c r="E109" s="364">
        <f>SUM(COUNTIF('Plan MB'!$C112:$BE112,"Roth")+COUNTIF('Plan WIW'!$C112:$AU112,"Roth")+COUNTIF('Plan ET'!$C113:$BP113,"Roth"))</f>
        <v>0</v>
      </c>
      <c r="F109" s="364">
        <f>SUM(COUNTIF('Plan MB'!$C112:$BE112,"Beugel")+COUNTIF('Plan WIW'!$C112:$AU112,"Beugel")+COUNTIF('Plan ET'!$C113:$BP113,"Beugel"))</f>
        <v>0</v>
      </c>
      <c r="G109" s="381">
        <f>SUM(COUNTIF('Plan MB'!$C112:$BE112,"Christ")+COUNTIF('Plan WIW'!$C112:$AU112,"Christ")+COUNTIF('Plan ET'!$C113:$BP113,"Christ"))</f>
        <v>0</v>
      </c>
      <c r="H109" s="364">
        <f>SUM(COUNTIF('Plan MB'!$C112:$BE112,"Kolev")+COUNTIF('Plan WIW'!$C112:$AU112,"Kolev")+COUNTIF('Plan ET'!$C113:$BP113,"Kolev"))</f>
        <v>0</v>
      </c>
      <c r="I109" s="381">
        <f>SUM(COUNTIF('Plan MB'!$C112:$BE112,"C.Behn")+COUNTIF('Plan WIW'!$C112:$AU112,"C.Behn")+COUNTIF('Plan ET'!$C113:$BP113,"C.Behn"))</f>
        <v>0</v>
      </c>
      <c r="J109" s="364">
        <f>SUM(COUNTIF('Plan MB'!$C112:$BE112,"Dorner-Reisel")+COUNTIF('Plan WIW'!$C112:$AU112,"Dorner-Reisel")+COUNTIF('Plan ET'!$C113:$BP113,"Dorner-Reisel"))</f>
        <v>0</v>
      </c>
      <c r="K109" s="364">
        <f>SUM(COUNTIF('Plan MB'!$C112:$BE112,"Pietzsch")+COUNTIF('Plan WIW'!$C112:$AU112,"Pietzsch")+COUNTIF('Plan ET'!$C113:$BP113,"Pietzsch"))</f>
        <v>0</v>
      </c>
      <c r="L109" s="381">
        <f>SUM(COUNTIF('Plan MB'!$C112:$BE112,"Seul")+COUNTIF('Plan WIW'!$C112:$AU112,"Seul")+COUNTIF('Plan ET'!$C113:$BP113,"Seul"))</f>
        <v>0</v>
      </c>
      <c r="M109" s="364">
        <f>SUM(COUNTIF('Plan MB'!$C112:$BE112,"Raßbach")+COUNTIF('Plan WIW'!$C112:$AU112,"Raßbach")+COUNTIF('Plan ET'!$C113:$BP113,"Raßbach"))</f>
        <v>0</v>
      </c>
      <c r="N109" s="364">
        <f>SUM(COUNTIF('Plan MB'!$C112:$BE112,"Vogel")+COUNTIF('Plan WIW'!$C112:$AU112,"Vogel")+COUNTIF('Plan ET'!$C113:$BP113,"Vogel"))</f>
        <v>0</v>
      </c>
      <c r="O109" s="364">
        <f>SUM(COUNTIF('Plan MB'!$C112:$BE112,"Weidner")+COUNTIF('Plan WIW'!$C112:$AU112,"Weidner")+COUNTIF('Plan ET'!$C113:$BP113,"Weidner"))</f>
        <v>0</v>
      </c>
      <c r="P109" s="364">
        <f>SUM(COUNTIF('Plan MB'!$C112:$BE112,"Schreiber")+COUNTIF('Plan WIW'!$C112:$AU112,"Schreiber")+COUNTIF('Plan ET'!$C113:$BP113,"Schreiber"))</f>
        <v>0</v>
      </c>
      <c r="Q109" s="364">
        <f>SUM(COUNTIF('Plan MB'!$C112:$BE112,"SM9")+COUNTIF('Plan WIW'!$C112:$AU112,"SM9")+COUNTIF('Plan ET'!$C113:$BP113,"SM9"))</f>
        <v>0</v>
      </c>
      <c r="R109" s="364">
        <f>SUM(COUNTIF('Plan MB'!$C112:$BE112,"Löser")+COUNTIF('Plan WIW'!$C112:$AU112,"Löser")+COUNTIF('Plan ET'!$C113:$BP113,"Löser"))</f>
        <v>0</v>
      </c>
      <c r="S109" s="364">
        <f>SUM(COUNTIF('Plan MB'!$C112:$BE112,"Römhild")+COUNTIF('Plan WIW'!$C112:$AU112,"Römhild")+COUNTIF('Plan ET'!$C113:$BD113,"Römhild"))</f>
        <v>0</v>
      </c>
      <c r="T109" s="381">
        <f>SUM(COUNTIF('Plan MB'!$C112:$BE112,"Kny")+COUNTIF('Plan WIW'!$C112:$AU112,"Kny")+COUNTIF('Plan ET'!$C113:$BD113,"Kny"))</f>
        <v>0</v>
      </c>
      <c r="U109" s="364">
        <f>SUM(COUNTIF('Plan MB'!$C112:$BE112,"Schrodt")+COUNTIF('Plan WIW'!$C112:$AU112,"Schrodt")+COUNTIF('Plan ET'!$C113:$BD113,"Schrodt"))</f>
        <v>0</v>
      </c>
      <c r="V109" s="364">
        <f>SUM(COUNTIF('Plan MB'!$C112:$BE112,"Albrecht")+COUNTIF('Plan WIW'!$C112:$AU112,"Albrecht")+COUNTIF('Plan ET'!$C113:$BD113,"Albrecht"))</f>
        <v>0</v>
      </c>
      <c r="W109" s="364">
        <f>SUM(COUNTIF('Plan MB'!$C112:$BE112,"Hornaff")+COUNTIF('Plan WIW'!$C112:$AU112,"Hornaff")+COUNTIF('Plan ET'!$C113:$BD113,"Hornaff"))</f>
        <v>0</v>
      </c>
      <c r="X109" s="364">
        <f>SUM(COUNTIF('Plan MB'!$C112:$BE112,"Wahrenberg")+COUNTIF('Plan WIW'!$C112:$AU112,"Wahrenberg")+COUNTIF('Plan ET'!E113:BD113,"Wahrenberg"))</f>
        <v>0</v>
      </c>
      <c r="Y109" s="364">
        <f>SUM(COUNTIF('Plan MB'!$C112:$BE112,"Orf")+COUNTIF('Plan WIW'!$C112:$AU112,"Orf")+COUNTIF('Plan ET'!F113:BE113,"Orf"))</f>
        <v>0</v>
      </c>
      <c r="Z109" s="324"/>
      <c r="AA109" s="364">
        <f>SUM(COUNTIF('Plan MB'!$C112:$BE112,"Bachmann")+COUNTIF('Plan WIW'!$C112:$AU112,"Bachmann")+COUNTIF('Plan ET'!$E113:$BD113,"Bachmann"))</f>
        <v>0</v>
      </c>
      <c r="AB109" s="364">
        <f>SUM(COUNTIF('Plan MB'!$C112:$BE112,"B.-Schmitt")+COUNTIF('Plan WIW'!$C112:$AU112,"B.-Schmitt")+COUNTIF('Plan ET'!$E113:$BD113,"B.-Schmitt"))</f>
        <v>0</v>
      </c>
      <c r="AC109" s="364">
        <f>SUM(COUNTIF('Plan MB'!$C112:$BE112,"Blancke")+COUNTIF('Plan WIW'!$C112:$AU112,"Blancke")+COUNTIF('Plan ET'!$E113:$BD113,"Blancke"))</f>
        <v>0</v>
      </c>
      <c r="AD109" s="364">
        <f>SUM(COUNTIF('Plan MB'!$C112:$BE112,"Dechant")+COUNTIF('Plan WIW'!$C112:$AU112,"Dechant")+COUNTIF('Plan ET'!$E113:BD113,"Dechant"))</f>
        <v>0</v>
      </c>
      <c r="AE109" s="364">
        <f>SUM(COUNTIF('Plan MB'!$C112:$BE112,"Fischer")+COUNTIF('Plan WIW'!$C112:$AU112,"Fischer")+COUNTIF('Plan ET'!$E113:$BD113,"Fischer"))</f>
        <v>0</v>
      </c>
      <c r="AF109" s="364">
        <f>SUM(COUNTIF('Plan MB'!$C112:$BE112,"Gratz")+COUNTIF('Plan WIW'!$C112:$AU112,"Gratz")+COUNTIF('Plan ET'!$E113:$BD113,"Gratz"))</f>
        <v>0</v>
      </c>
      <c r="AG109" s="364">
        <f>SUM(COUNTIF('Plan MB'!$C112:$BE112,"Grünler")+COUNTIF('Plan WIW'!$C112:$AU112,"Grünler")+COUNTIF('Plan ET'!$E113:$BD113,"Grünler"))</f>
        <v>0</v>
      </c>
      <c r="AH109" s="364">
        <f>SUM(COUNTIF('Plan MB'!$C112:$BE112,"Heinemann")+COUNTIF('Plan WIW'!$C112:$AU112,"Heinemann")+COUNTIF('Plan ET'!$E113:$BD113,"Heinemann"))</f>
        <v>0</v>
      </c>
      <c r="AI109" s="364">
        <f>SUM(COUNTIF('Plan MB'!$C112:$BE112,"Kamprath")+COUNTIF('Plan WIW'!$C112:$AU112,"Kamprath")+COUNTIF('Plan ET'!$E113:$BD113,"Kamprath"))</f>
        <v>0</v>
      </c>
      <c r="AJ109" s="364">
        <f>SUM(COUNTIF('Plan MB'!$C112:$BE112,"Kelber")+COUNTIF('Plan WIW'!$C112:$AU112,"Kelber")+COUNTIF('Plan ET'!$E113:$BD113,"Kelber"))</f>
        <v>0</v>
      </c>
      <c r="AK109" s="364">
        <f>SUM(COUNTIF('Plan MB'!$C112:$BE112,"Michelfeit")+COUNTIF('Plan WIW'!$C112:$AU112,"Michelfeit")+COUNTIF('Plan ET'!$E113:$BD113,"Michelfeit"))</f>
        <v>0</v>
      </c>
      <c r="AL109" s="364">
        <f>SUM(COUNTIF('Plan MB'!$C112:$BE112,"Müller")+COUNTIF('Plan WIW'!$C112:$AU112,"Müller")+COUNTIF('Plan ET'!$E113:$BD113,"Müller"))</f>
        <v>0</v>
      </c>
      <c r="AM109" s="364">
        <f>SUM(COUNTIF('Plan MB'!$C112:$BE112,"Roppel")+COUNTIF('Plan WIW'!$C112:$AU112,"Roppel")+COUNTIF('Plan ET'!$E113:$BD113,"Roppel"))</f>
        <v>0</v>
      </c>
      <c r="AN109" s="364">
        <f>SUM(COUNTIF('Plan MB'!$C112:$BE112,"Rozek")+COUNTIF('Plan WIW'!$C112:$AU112,"Rozek")+COUNTIF('Plan ET'!$E113:$BD113,"Rozek"))</f>
        <v>0</v>
      </c>
      <c r="AO109" s="364">
        <f>SUM(COUNTIF('Plan MB'!$C112:$BE112,"Schäfer")+COUNTIF('Plan WIW'!$C112:$AU112,"Schäfer")+COUNTIF('Plan ET'!$E113:$BD113,"Schäfer"))</f>
        <v>0</v>
      </c>
      <c r="AP109" s="364">
        <f>SUM(COUNTIF('Plan MB'!$C112:$BE112,"Schulz")+COUNTIF('Plan WIW'!$C112:$AU112,"Schulz")+COUNTIF('Plan ET'!$E113:$BD113,"Schulz"))</f>
        <v>0</v>
      </c>
      <c r="AQ109" s="364">
        <f>SUM(COUNTIF('Plan MB'!$C112:$BE112,"Svoboda")+COUNTIF('Plan WIW'!$C112:$AU112,"Svoboda")+COUNTIF('Plan ET'!$E113:$BD113,"Svoboda"))</f>
        <v>0</v>
      </c>
      <c r="AR109" s="364"/>
      <c r="AS109" s="364">
        <f>SUM(COUNTIF('Plan MB'!$C112:$BE112,"Kretzer")+COUNTIF('Plan WIW'!$C112:$AU112,"Kretzer")+COUNTIF('Plan ET'!$E113:$BD113,"Kretzer"))</f>
        <v>0</v>
      </c>
      <c r="AT109" s="364">
        <f>SUM(COUNTIF('Plan MB'!$C112:$BE112,"Mensch-Schäfer")+COUNTIF('Plan WIW'!$C112:$AU112,"Mensch-Schäfer")+COUNTIF('Plan ET'!$E113:$BD113,"Mensch-Schäfer"))</f>
        <v>0</v>
      </c>
      <c r="AU109" s="364">
        <f>SUM(COUNTIF('Plan MB'!$C112:$BE112,"Schmidt")+COUNTIF('Plan WIW'!$C112:$AU112,"Schmidt")+COUNTIF('Plan ET'!$E113:$BD113,"Schmidt"))</f>
        <v>0</v>
      </c>
      <c r="AV109" s="372"/>
      <c r="AW109" s="372"/>
      <c r="AX109" s="372"/>
      <c r="AY109" s="373"/>
      <c r="AZ109" s="373">
        <f>SUM(COUNTIF('Plan MB'!$C112:$BE112,"Brenn")+COUNTIF('Plan WIW'!$C112:$AU112,"Brenn")+COUNTIF('Plan ET'!$E113:$BD113,"Brenn"))</f>
        <v>0</v>
      </c>
      <c r="BA109" s="373">
        <f>SUM(COUNTIF('Plan MB'!$C112:$BE112,"Jakobi")+COUNTIF('Plan WIW'!$C112:$AU112,"Jakobi")+COUNTIF('Plan ET'!$E113:$BD113,"Jakobi"))</f>
        <v>0</v>
      </c>
      <c r="BB109" s="373">
        <f>SUM(COUNTIF('Plan MB'!$C112:$BE112,"Krause")+COUNTIF('Plan WIW'!$C112:$AU112,"Krause")+COUNTIF('Plan ET'!$E113:$BD113,"Krause"))</f>
        <v>0</v>
      </c>
      <c r="BC109" s="373">
        <f>SUM(COUNTIF('Plan MB'!$C112:$BE112,"Margraf")+COUNTIF('Plan WIW'!$C112:$AU112,"Margraf")+COUNTIF('Plan ET'!$E113:$BD113,"Margraf"))</f>
        <v>0</v>
      </c>
      <c r="BD109" s="373">
        <f>SUM(COUNTIF('Plan MB'!$C112:$BE112,"Tischer")+COUNTIF('Plan WIW'!$C112:$AU112,"Tischer")+COUNTIF('Plan ET'!$E113:$BD113,"Tischer"))</f>
        <v>0</v>
      </c>
      <c r="BE109" s="369"/>
      <c r="BF109" s="373">
        <f>SUM(COUNTIF('Plan MB'!$C112:$BE112,"Bagchi")+COUNTIF('Plan WIW'!$C112:$AU112,"Bagchi")+COUNTIF('Plan ET'!$E113:$BD113,"Bagchi"))</f>
        <v>0</v>
      </c>
      <c r="BG109" s="373">
        <f>SUM(COUNTIF('Plan MB'!$C112:$BE112,"Fr.Gratz")+COUNTIF('Plan WIW'!$C112:$AU112,"Fr.Gratz")+COUNTIF('Plan ET'!$E113:$BD113,"Fr.Gratz"))</f>
        <v>0</v>
      </c>
      <c r="BH109" s="373">
        <f>SUM(COUNTIF('Plan MB'!$C112:$BE112,"Fr.Müller")+COUNTIF('Plan WIW'!$C112:$AU112,"Fr.Müller")+COUNTIF('Plan ET'!$E113:$BD113,"Fr.Müller"))</f>
        <v>0</v>
      </c>
      <c r="BI109" s="325"/>
    </row>
    <row r="110" spans="1:61">
      <c r="A110" s="1316"/>
      <c r="B110" s="1317" t="s">
        <v>59</v>
      </c>
      <c r="C110" s="381">
        <f>SUM(COUNTIF('Plan MB'!$C113:$BE113,"Braunschweig")+COUNTIF('Plan WIW'!$C113:$AU113,"Braunschweig")+COUNTIF('Plan ET'!$C114:$AX114,"Braunschweig"))</f>
        <v>0</v>
      </c>
      <c r="D110" s="364">
        <f>SUM(COUNTIF('Plan MB'!$C113:$BE113,"Behn")+COUNTIF('Plan WIW'!$C113:$AU113,"Behn")+COUNTIF('Plan ET'!$C114:$BP114,"Behn"))</f>
        <v>0</v>
      </c>
      <c r="E110" s="364">
        <f>SUM(COUNTIF('Plan MB'!$C113:$BE113,"Roth")+COUNTIF('Plan WIW'!$C113:$AU113,"Roth")+COUNTIF('Plan ET'!$C114:$BP114,"Roth"))</f>
        <v>0</v>
      </c>
      <c r="F110" s="364">
        <f>SUM(COUNTIF('Plan MB'!$C113:$BE113,"Beugel")+COUNTIF('Plan WIW'!$C113:$AU113,"Beugel")+COUNTIF('Plan ET'!$C114:$BP114,"Beugel"))</f>
        <v>0</v>
      </c>
      <c r="G110" s="381">
        <f>SUM(COUNTIF('Plan MB'!$C113:$BE113,"Christ")+COUNTIF('Plan WIW'!$C113:$AU113,"Christ")+COUNTIF('Plan ET'!$C114:$BP114,"Christ"))</f>
        <v>0</v>
      </c>
      <c r="H110" s="364">
        <f>SUM(COUNTIF('Plan MB'!$C113:$BE113,"Kolev")+COUNTIF('Plan WIW'!$C113:$AU113,"Kolev")+COUNTIF('Plan ET'!$C114:$BP114,"Kolev"))</f>
        <v>0</v>
      </c>
      <c r="I110" s="381">
        <f>SUM(COUNTIF('Plan MB'!$C113:$BE113,"C.Behn")+COUNTIF('Plan WIW'!$C113:$AU113,"C.Behn")+COUNTIF('Plan ET'!$C114:$BP114,"C.Behn"))</f>
        <v>0</v>
      </c>
      <c r="J110" s="364">
        <f>SUM(COUNTIF('Plan MB'!$C113:$BE113,"Dorner-Reisel")+COUNTIF('Plan WIW'!$C113:$AU113,"Dorner-Reisel")+COUNTIF('Plan ET'!$C114:$BP114,"Dorner-Reisel"))</f>
        <v>0</v>
      </c>
      <c r="K110" s="364">
        <f>SUM(COUNTIF('Plan MB'!$C113:$BE113,"Pietzsch")+COUNTIF('Plan WIW'!$C113:$AU113,"Pietzsch")+COUNTIF('Plan ET'!$C114:$BP114,"Pietzsch"))</f>
        <v>0</v>
      </c>
      <c r="L110" s="381">
        <f>SUM(COUNTIF('Plan MB'!$C113:$BE113,"Seul")+COUNTIF('Plan WIW'!$C113:$AU113,"Seul")+COUNTIF('Plan ET'!$C114:$BP114,"Seul"))</f>
        <v>0</v>
      </c>
      <c r="M110" s="364">
        <f>SUM(COUNTIF('Plan MB'!$C113:$BE113,"Raßbach")+COUNTIF('Plan WIW'!$C113:$AU113,"Raßbach")+COUNTIF('Plan ET'!$C114:$BP114,"Raßbach"))</f>
        <v>0</v>
      </c>
      <c r="N110" s="364">
        <f>SUM(COUNTIF('Plan MB'!$C113:$BE113,"Vogel")+COUNTIF('Plan WIW'!$C113:$AU113,"Vogel")+COUNTIF('Plan ET'!$C114:$BP114,"Vogel"))</f>
        <v>0</v>
      </c>
      <c r="O110" s="364">
        <f>SUM(COUNTIF('Plan MB'!$C113:$BE113,"Weidner")+COUNTIF('Plan WIW'!$C113:$AU113,"Weidner")+COUNTIF('Plan ET'!$C114:$BP114,"Weidner"))</f>
        <v>0</v>
      </c>
      <c r="P110" s="364">
        <f>SUM(COUNTIF('Plan MB'!$C113:$BE113,"Schreiber")+COUNTIF('Plan WIW'!$C113:$AU113,"Schreiber")+COUNTIF('Plan ET'!$C114:$BP114,"Schreiber"))</f>
        <v>0</v>
      </c>
      <c r="Q110" s="364">
        <f>SUM(COUNTIF('Plan MB'!$C113:$BE113,"SM9")+COUNTIF('Plan WIW'!$C113:$AU113,"SM9")+COUNTIF('Plan ET'!$C114:$BP114,"SM9"))</f>
        <v>0</v>
      </c>
      <c r="R110" s="364">
        <f>SUM(COUNTIF('Plan MB'!$C113:$BE113,"Löser")+COUNTIF('Plan WIW'!$C113:$AU113,"Löser")+COUNTIF('Plan ET'!$C114:$BP114,"Löser"))</f>
        <v>0</v>
      </c>
      <c r="S110" s="364">
        <f>SUM(COUNTIF('Plan MB'!$C113:$BE113,"Römhild")+COUNTIF('Plan WIW'!$C113:$AU113,"Römhild")+COUNTIF('Plan ET'!$C114:$BD114,"Römhild"))</f>
        <v>0</v>
      </c>
      <c r="T110" s="381">
        <f>SUM(COUNTIF('Plan MB'!$C113:$BE113,"Kny")+COUNTIF('Plan WIW'!$C113:$AU113,"Kny")+COUNTIF('Plan ET'!$C114:$BD114,"Kny"))</f>
        <v>0</v>
      </c>
      <c r="U110" s="364">
        <f>SUM(COUNTIF('Plan MB'!$C113:$BE113,"Schrodt")+COUNTIF('Plan WIW'!$C113:$AU113,"Schrodt")+COUNTIF('Plan ET'!$C114:$BD114,"Schrodt"))</f>
        <v>0</v>
      </c>
      <c r="V110" s="364">
        <f>SUM(COUNTIF('Plan MB'!$C113:$BE113,"Albrecht")+COUNTIF('Plan WIW'!$C113:$AU113,"Albrecht")+COUNTIF('Plan ET'!$C114:$BD114,"Albrecht"))</f>
        <v>0</v>
      </c>
      <c r="W110" s="364">
        <f>SUM(COUNTIF('Plan MB'!$C113:$BE113,"Hornaff")+COUNTIF('Plan WIW'!$C113:$AU113,"Hornaff")+COUNTIF('Plan ET'!$C114:$BD114,"Hornaff"))</f>
        <v>0</v>
      </c>
      <c r="X110" s="364">
        <f>SUM(COUNTIF('Plan MB'!$C113:$BE113,"Wahrenberg")+COUNTIF('Plan WIW'!$C113:$AU113,"Wahrenberg")+COUNTIF('Plan ET'!E114:BD114,"Wahrenberg"))</f>
        <v>0</v>
      </c>
      <c r="Y110" s="364">
        <f>SUM(COUNTIF('Plan MB'!$C113:$BE113,"Orf")+COUNTIF('Plan WIW'!$C113:$AU113,"Orf")+COUNTIF('Plan ET'!F114:BE114,"Orf"))</f>
        <v>1</v>
      </c>
      <c r="Z110" s="324"/>
      <c r="AA110" s="364">
        <f>SUM(COUNTIF('Plan MB'!$C113:$BE113,"Bachmann")+COUNTIF('Plan WIW'!$C113:$AU113,"Bachmann")+COUNTIF('Plan ET'!$E114:$BD114,"Bachmann"))</f>
        <v>0</v>
      </c>
      <c r="AB110" s="364">
        <f>SUM(COUNTIF('Plan MB'!$C113:$BE113,"B.-Schmitt")+COUNTIF('Plan WIW'!$C113:$AU113,"B.-Schmitt")+COUNTIF('Plan ET'!$E114:$BD114,"B.-Schmitt"))</f>
        <v>0</v>
      </c>
      <c r="AC110" s="364">
        <f>SUM(COUNTIF('Plan MB'!$C113:$BE113,"Blancke")+COUNTIF('Plan WIW'!$C113:$AU113,"Blancke")+COUNTIF('Plan ET'!$E114:$BD114,"Blancke"))</f>
        <v>0</v>
      </c>
      <c r="AD110" s="364">
        <f>SUM(COUNTIF('Plan MB'!$C113:$BE113,"Dechant")+COUNTIF('Plan WIW'!$C113:$AU113,"Dechant")+COUNTIF('Plan ET'!$E114:BD114,"Dechant"))</f>
        <v>0</v>
      </c>
      <c r="AE110" s="364">
        <f>SUM(COUNTIF('Plan MB'!$C113:$BE113,"Fischer")+COUNTIF('Plan WIW'!$C113:$AU113,"Fischer")+COUNTIF('Plan ET'!$E114:$BD114,"Fischer"))</f>
        <v>0</v>
      </c>
      <c r="AF110" s="364">
        <f>SUM(COUNTIF('Plan MB'!$C113:$BE113,"Gratz")+COUNTIF('Plan WIW'!$C113:$AU113,"Gratz")+COUNTIF('Plan ET'!$E114:$BD114,"Gratz"))</f>
        <v>0</v>
      </c>
      <c r="AG110" s="364">
        <f>SUM(COUNTIF('Plan MB'!$C113:$BE113,"Grünler")+COUNTIF('Plan WIW'!$C113:$AU113,"Grünler")+COUNTIF('Plan ET'!$E114:$BD114,"Grünler"))</f>
        <v>0</v>
      </c>
      <c r="AH110" s="364">
        <f>SUM(COUNTIF('Plan MB'!$C113:$BE113,"Heinemann")+COUNTIF('Plan WIW'!$C113:$AU113,"Heinemann")+COUNTIF('Plan ET'!$E114:$BD114,"Heinemann"))</f>
        <v>0</v>
      </c>
      <c r="AI110" s="364">
        <f>SUM(COUNTIF('Plan MB'!$C113:$BE113,"Kamprath")+COUNTIF('Plan WIW'!$C113:$AU113,"Kamprath")+COUNTIF('Plan ET'!$E114:$BD114,"Kamprath"))</f>
        <v>0</v>
      </c>
      <c r="AJ110" s="364">
        <f>SUM(COUNTIF('Plan MB'!$C113:$BE113,"Kelber")+COUNTIF('Plan WIW'!$C113:$AU113,"Kelber")+COUNTIF('Plan ET'!$E114:$BD114,"Kelber"))</f>
        <v>0</v>
      </c>
      <c r="AK110" s="364">
        <f>SUM(COUNTIF('Plan MB'!$C113:$BE113,"Michelfeit")+COUNTIF('Plan WIW'!$C113:$AU113,"Michelfeit")+COUNTIF('Plan ET'!$E114:$BD114,"Michelfeit"))</f>
        <v>0</v>
      </c>
      <c r="AL110" s="364">
        <f>SUM(COUNTIF('Plan MB'!$C113:$BE113,"Müller")+COUNTIF('Plan WIW'!$C113:$AU113,"Müller")+COUNTIF('Plan ET'!$E114:$BD114,"Müller"))</f>
        <v>0</v>
      </c>
      <c r="AM110" s="364">
        <f>SUM(COUNTIF('Plan MB'!$C113:$BE113,"Roppel")+COUNTIF('Plan WIW'!$C113:$AU113,"Roppel")+COUNTIF('Plan ET'!$E114:$BD114,"Roppel"))</f>
        <v>0</v>
      </c>
      <c r="AN110" s="364">
        <f>SUM(COUNTIF('Plan MB'!$C113:$BE113,"Rozek")+COUNTIF('Plan WIW'!$C113:$AU113,"Rozek")+COUNTIF('Plan ET'!$E114:$BD114,"Rozek"))</f>
        <v>0</v>
      </c>
      <c r="AO110" s="364">
        <f>SUM(COUNTIF('Plan MB'!$C113:$BE113,"Schäfer")+COUNTIF('Plan WIW'!$C113:$AU113,"Schäfer")+COUNTIF('Plan ET'!$E114:$BD114,"Schäfer"))</f>
        <v>0</v>
      </c>
      <c r="AP110" s="364">
        <f>SUM(COUNTIF('Plan MB'!$C113:$BE113,"Schulz")+COUNTIF('Plan WIW'!$C113:$AU113,"Schulz")+COUNTIF('Plan ET'!$E114:$BD114,"Schulz"))</f>
        <v>0</v>
      </c>
      <c r="AQ110" s="364">
        <f>SUM(COUNTIF('Plan MB'!$C113:$BE113,"Svoboda")+COUNTIF('Plan WIW'!$C113:$AU113,"Svoboda")+COUNTIF('Plan ET'!$E114:$BD114,"Svoboda"))</f>
        <v>1</v>
      </c>
      <c r="AR110" s="364"/>
      <c r="AS110" s="364">
        <f>SUM(COUNTIF('Plan MB'!$C113:$BE113,"Kretzer")+COUNTIF('Plan WIW'!$C113:$AU113,"Kretzer")+COUNTIF('Plan ET'!$E114:$BD114,"Kretzer"))</f>
        <v>0</v>
      </c>
      <c r="AT110" s="364">
        <f>SUM(COUNTIF('Plan MB'!$C113:$BE113,"Mensch-Schäfer")+COUNTIF('Plan WIW'!$C113:$AU113,"Mensch-Schäfer")+COUNTIF('Plan ET'!$E114:$BD114,"Mensch-Schäfer"))</f>
        <v>0</v>
      </c>
      <c r="AU110" s="364">
        <f>SUM(COUNTIF('Plan MB'!$C113:$BE113,"Schmidt")+COUNTIF('Plan WIW'!$C113:$AU113,"Schmidt")+COUNTIF('Plan ET'!$E114:$BD114,"Schmidt"))</f>
        <v>0</v>
      </c>
      <c r="AV110" s="372"/>
      <c r="AW110" s="372"/>
      <c r="AX110" s="372"/>
      <c r="AY110" s="373"/>
      <c r="AZ110" s="373">
        <f>SUM(COUNTIF('Plan MB'!$C113:$BE113,"Brenn")+COUNTIF('Plan WIW'!$C113:$AU113,"Brenn")+COUNTIF('Plan ET'!$E114:$BD114,"Brenn"))</f>
        <v>0</v>
      </c>
      <c r="BA110" s="373">
        <f>SUM(COUNTIF('Plan MB'!$C113:$BE113,"Jakobi")+COUNTIF('Plan WIW'!$C113:$AU113,"Jakobi")+COUNTIF('Plan ET'!$E114:$BD114,"Jakobi"))</f>
        <v>0</v>
      </c>
      <c r="BB110" s="373">
        <f>SUM(COUNTIF('Plan MB'!$C113:$BE113,"Krause")+COUNTIF('Plan WIW'!$C113:$AU113,"Krause")+COUNTIF('Plan ET'!$E114:$BD114,"Krause"))</f>
        <v>0</v>
      </c>
      <c r="BC110" s="373">
        <f>SUM(COUNTIF('Plan MB'!$C113:$BE113,"Margraf")+COUNTIF('Plan WIW'!$C113:$AU113,"Margraf")+COUNTIF('Plan ET'!$E114:$BD114,"Margraf"))</f>
        <v>0</v>
      </c>
      <c r="BD110" s="373">
        <f>SUM(COUNTIF('Plan MB'!$C113:$BE113,"Tischer")+COUNTIF('Plan WIW'!$C113:$AU113,"Tischer")+COUNTIF('Plan ET'!$E114:$BD114,"Tischer"))</f>
        <v>0</v>
      </c>
      <c r="BE110" s="369"/>
      <c r="BF110" s="373">
        <f>SUM(COUNTIF('Plan MB'!$C113:$BE113,"Bagchi")+COUNTIF('Plan WIW'!$C113:$AU113,"Bagchi")+COUNTIF('Plan ET'!$E114:$BD114,"Bagchi"))</f>
        <v>0</v>
      </c>
      <c r="BG110" s="373">
        <f>SUM(COUNTIF('Plan MB'!$C113:$BE113,"Fr.Gratz")+COUNTIF('Plan WIW'!$C113:$AU113,"Fr.Gratz")+COUNTIF('Plan ET'!$E114:$BD114,"Fr.Gratz"))</f>
        <v>0</v>
      </c>
      <c r="BH110" s="373">
        <f>SUM(COUNTIF('Plan MB'!$C113:$BE113,"Fr.Müller")+COUNTIF('Plan WIW'!$C113:$AU113,"Fr.Müller")+COUNTIF('Plan ET'!$E114:$BD114,"Fr.Müller"))</f>
        <v>0</v>
      </c>
      <c r="BI110" s="325"/>
    </row>
    <row r="111" spans="1:61" s="215" customFormat="1">
      <c r="A111" s="1316"/>
      <c r="B111" s="1317"/>
      <c r="C111" s="381">
        <f>SUM(COUNTIF('Plan MB'!$C114:$BE114,"Braunschweig")+COUNTIF('Plan WIW'!$C114:$AU114,"Braunschweig")+COUNTIF('Plan ET'!$C115:$AX115,"Braunschweig"))</f>
        <v>0</v>
      </c>
      <c r="D111" s="364">
        <f>SUM(COUNTIF('Plan MB'!$C114:$BE114,"Behn")+COUNTIF('Plan WIW'!$C114:$AU114,"Behn")+COUNTIF('Plan ET'!$C115:$BP115,"Behn"))</f>
        <v>0</v>
      </c>
      <c r="E111" s="364">
        <f>SUM(COUNTIF('Plan MB'!$C114:$BE114,"Roth")+COUNTIF('Plan WIW'!$C114:$AU114,"Roth")+COUNTIF('Plan ET'!$C115:$BP115,"Roth"))</f>
        <v>0</v>
      </c>
      <c r="F111" s="364">
        <f>SUM(COUNTIF('Plan MB'!$C114:$BE114,"Beugel")+COUNTIF('Plan WIW'!$C114:$AU114,"Beugel")+COUNTIF('Plan ET'!$C115:$BP115,"Beugel"))</f>
        <v>0</v>
      </c>
      <c r="G111" s="381">
        <f>SUM(COUNTIF('Plan MB'!$C114:$BE114,"Christ")+COUNTIF('Plan WIW'!$C114:$AU114,"Christ")+COUNTIF('Plan ET'!$C115:$BP115,"Christ"))</f>
        <v>0</v>
      </c>
      <c r="H111" s="364">
        <f>SUM(COUNTIF('Plan MB'!$C114:$BE114,"Kolev")+COUNTIF('Plan WIW'!$C114:$AU114,"Kolev")+COUNTIF('Plan ET'!$C115:$BP115,"Kolev"))</f>
        <v>0</v>
      </c>
      <c r="I111" s="381">
        <f>SUM(COUNTIF('Plan MB'!$C114:$BE114,"C.Behn")+COUNTIF('Plan WIW'!$C114:$AU114,"C.Behn")+COUNTIF('Plan ET'!$C115:$BP115,"C.Behn"))</f>
        <v>0</v>
      </c>
      <c r="J111" s="364">
        <f>SUM(COUNTIF('Plan MB'!$C114:$BE114,"Dorner-Reisel")+COUNTIF('Plan WIW'!$C114:$AU114,"Dorner-Reisel")+COUNTIF('Plan ET'!$C115:$BP115,"Dorner-Reisel"))</f>
        <v>0</v>
      </c>
      <c r="K111" s="364">
        <f>SUM(COUNTIF('Plan MB'!$C114:$BE114,"Pietzsch")+COUNTIF('Plan WIW'!$C114:$AU114,"Pietzsch")+COUNTIF('Plan ET'!$C115:$BP115,"Pietzsch"))</f>
        <v>0</v>
      </c>
      <c r="L111" s="381">
        <f>SUM(COUNTIF('Plan MB'!$C114:$BE114,"Seul")+COUNTIF('Plan WIW'!$C114:$AU114,"Seul")+COUNTIF('Plan ET'!$C115:$BP115,"Seul"))</f>
        <v>0</v>
      </c>
      <c r="M111" s="364">
        <f>SUM(COUNTIF('Plan MB'!$C114:$BE114,"Raßbach")+COUNTIF('Plan WIW'!$C114:$AU114,"Raßbach")+COUNTIF('Plan ET'!$C115:$BP115,"Raßbach"))</f>
        <v>0</v>
      </c>
      <c r="N111" s="364">
        <f>SUM(COUNTIF('Plan MB'!$C114:$BE114,"Vogel")+COUNTIF('Plan WIW'!$C114:$AU114,"Vogel")+COUNTIF('Plan ET'!$C115:$BP115,"Vogel"))</f>
        <v>0</v>
      </c>
      <c r="O111" s="364">
        <f>SUM(COUNTIF('Plan MB'!$C114:$BE114,"Weidner")+COUNTIF('Plan WIW'!$C114:$AU114,"Weidner")+COUNTIF('Plan ET'!$C115:$BP115,"Weidner"))</f>
        <v>0</v>
      </c>
      <c r="P111" s="364">
        <f>SUM(COUNTIF('Plan MB'!$C114:$BE114,"Schreiber")+COUNTIF('Plan WIW'!$C114:$AU114,"Schreiber")+COUNTIF('Plan ET'!$C115:$BP115,"Schreiber"))</f>
        <v>0</v>
      </c>
      <c r="Q111" s="364">
        <f>SUM(COUNTIF('Plan MB'!$C114:$BE114,"SM9")+COUNTIF('Plan WIW'!$C114:$AU114,"SM9")+COUNTIF('Plan ET'!$C115:$BP115,"SM9"))</f>
        <v>0</v>
      </c>
      <c r="R111" s="364">
        <f>SUM(COUNTIF('Plan MB'!$C114:$BE114,"Löser")+COUNTIF('Plan WIW'!$C114:$AU114,"Löser")+COUNTIF('Plan ET'!$C115:$BP115,"Löser"))</f>
        <v>0</v>
      </c>
      <c r="S111" s="364">
        <f>SUM(COUNTIF('Plan MB'!$C114:$BE114,"Römhild")+COUNTIF('Plan WIW'!$C114:$AU114,"Römhild")+COUNTIF('Plan ET'!$C115:$BD115,"Römhild"))</f>
        <v>0</v>
      </c>
      <c r="T111" s="381">
        <f>SUM(COUNTIF('Plan MB'!$C114:$BE114,"Kny")+COUNTIF('Plan WIW'!$C114:$AU114,"Kny")+COUNTIF('Plan ET'!$C115:$BD115,"Kny"))</f>
        <v>0</v>
      </c>
      <c r="U111" s="364">
        <f>SUM(COUNTIF('Plan MB'!$C114:$BE114,"Schrodt")+COUNTIF('Plan WIW'!$C114:$AU114,"Schrodt")+COUNTIF('Plan ET'!$C115:$BD115,"Schrodt"))</f>
        <v>0</v>
      </c>
      <c r="V111" s="364">
        <f>SUM(COUNTIF('Plan MB'!$C114:$BE114,"Albrecht")+COUNTIF('Plan WIW'!$C114:$AU114,"Albrecht")+COUNTIF('Plan ET'!$C115:$BD115,"Albrecht"))</f>
        <v>0</v>
      </c>
      <c r="W111" s="364">
        <f>SUM(COUNTIF('Plan MB'!$C114:$BE114,"Hornaff")+COUNTIF('Plan WIW'!$C114:$AU114,"Hornaff")+COUNTIF('Plan ET'!$C115:$BD115,"Hornaff"))</f>
        <v>0</v>
      </c>
      <c r="X111" s="364">
        <f>SUM(COUNTIF('Plan MB'!$C114:$BE114,"Wahrenberg")+COUNTIF('Plan WIW'!$C114:$AU114,"Wahrenberg")+COUNTIF('Plan ET'!E115:BD115,"Wahrenberg"))</f>
        <v>0</v>
      </c>
      <c r="Y111" s="364">
        <f>SUM(COUNTIF('Plan MB'!$C114:$BE114,"Orf")+COUNTIF('Plan WIW'!$C114:$AU114,"Orf")+COUNTIF('Plan ET'!F115:BE115,"Orf"))</f>
        <v>0</v>
      </c>
      <c r="Z111" s="324"/>
      <c r="AA111" s="364">
        <f>SUM(COUNTIF('Plan MB'!$C114:$BE114,"Bachmann")+COUNTIF('Plan WIW'!$C114:$AU114,"Bachmann")+COUNTIF('Plan ET'!$E115:$BD115,"Bachmann"))</f>
        <v>0</v>
      </c>
      <c r="AB111" s="364">
        <f>SUM(COUNTIF('Plan MB'!$C114:$BE114,"B.-Schmitt")+COUNTIF('Plan WIW'!$C114:$AU114,"B.-Schmitt")+COUNTIF('Plan ET'!$E115:$BD115,"B.-Schmitt"))</f>
        <v>0</v>
      </c>
      <c r="AC111" s="364">
        <f>SUM(COUNTIF('Plan MB'!$C114:$BE114,"Blancke")+COUNTIF('Plan WIW'!$C114:$AU114,"Blancke")+COUNTIF('Plan ET'!$E115:$BD115,"Blancke"))</f>
        <v>0</v>
      </c>
      <c r="AD111" s="364">
        <f>SUM(COUNTIF('Plan MB'!$C114:$BE114,"Dechant")+COUNTIF('Plan WIW'!$C114:$AU114,"Dechant")+COUNTIF('Plan ET'!$E115:BD115,"Dechant"))</f>
        <v>0</v>
      </c>
      <c r="AE111" s="364">
        <f>SUM(COUNTIF('Plan MB'!$C114:$BE114,"Fischer")+COUNTIF('Plan WIW'!$C114:$AU114,"Fischer")+COUNTIF('Plan ET'!$E115:$BD115,"Fischer"))</f>
        <v>0</v>
      </c>
      <c r="AF111" s="364">
        <f>SUM(COUNTIF('Plan MB'!$C114:$BE114,"Gratz")+COUNTIF('Plan WIW'!$C114:$AU114,"Gratz")+COUNTIF('Plan ET'!$E115:$BD115,"Gratz"))</f>
        <v>0</v>
      </c>
      <c r="AG111" s="364">
        <f>SUM(COUNTIF('Plan MB'!$C114:$BE114,"Grünler")+COUNTIF('Plan WIW'!$C114:$AU114,"Grünler")+COUNTIF('Plan ET'!$E115:$BD115,"Grünler"))</f>
        <v>0</v>
      </c>
      <c r="AH111" s="364">
        <f>SUM(COUNTIF('Plan MB'!$C114:$BE114,"Heinemann")+COUNTIF('Plan WIW'!$C114:$AU114,"Heinemann")+COUNTIF('Plan ET'!$E115:$BD115,"Heinemann"))</f>
        <v>0</v>
      </c>
      <c r="AI111" s="364">
        <f>SUM(COUNTIF('Plan MB'!$C114:$BE114,"Kamprath")+COUNTIF('Plan WIW'!$C114:$AU114,"Kamprath")+COUNTIF('Plan ET'!$E115:$BD115,"Kamprath"))</f>
        <v>0</v>
      </c>
      <c r="AJ111" s="364">
        <f>SUM(COUNTIF('Plan MB'!$C114:$BE114,"Kelber")+COUNTIF('Plan WIW'!$C114:$AU114,"Kelber")+COUNTIF('Plan ET'!$E115:$BD115,"Kelber"))</f>
        <v>0</v>
      </c>
      <c r="AK111" s="364">
        <f>SUM(COUNTIF('Plan MB'!$C114:$BE114,"Michelfeit")+COUNTIF('Plan WIW'!$C114:$AU114,"Michelfeit")+COUNTIF('Plan ET'!$E115:$BD115,"Michelfeit"))</f>
        <v>0</v>
      </c>
      <c r="AL111" s="364">
        <f>SUM(COUNTIF('Plan MB'!$C114:$BE114,"Müller")+COUNTIF('Plan WIW'!$C114:$AU114,"Müller")+COUNTIF('Plan ET'!$E115:$BD115,"Müller"))</f>
        <v>0</v>
      </c>
      <c r="AM111" s="364">
        <f>SUM(COUNTIF('Plan MB'!$C114:$BE114,"Roppel")+COUNTIF('Plan WIW'!$C114:$AU114,"Roppel")+COUNTIF('Plan ET'!$E115:$BD115,"Roppel"))</f>
        <v>0</v>
      </c>
      <c r="AN111" s="364">
        <f>SUM(COUNTIF('Plan MB'!$C114:$BE114,"Rozek")+COUNTIF('Plan WIW'!$C114:$AU114,"Rozek")+COUNTIF('Plan ET'!$E115:$BD115,"Rozek"))</f>
        <v>0</v>
      </c>
      <c r="AO111" s="364">
        <f>SUM(COUNTIF('Plan MB'!$C114:$BE114,"Schäfer")+COUNTIF('Plan WIW'!$C114:$AU114,"Schäfer")+COUNTIF('Plan ET'!$E115:$BD115,"Schäfer"))</f>
        <v>0</v>
      </c>
      <c r="AP111" s="364">
        <f>SUM(COUNTIF('Plan MB'!$C114:$BE114,"Schulz")+COUNTIF('Plan WIW'!$C114:$AU114,"Schulz")+COUNTIF('Plan ET'!$E115:$BD115,"Schulz"))</f>
        <v>0</v>
      </c>
      <c r="AQ111" s="364">
        <f>SUM(COUNTIF('Plan MB'!$C114:$BE114,"Svoboda")+COUNTIF('Plan WIW'!$C114:$AU114,"Svoboda")+COUNTIF('Plan ET'!$E115:$BD115,"Svoboda"))</f>
        <v>0</v>
      </c>
      <c r="AR111" s="364"/>
      <c r="AS111" s="364">
        <f>SUM(COUNTIF('Plan MB'!$C114:$BE114,"Kretzer")+COUNTIF('Plan WIW'!$C114:$AU114,"Kretzer")+COUNTIF('Plan ET'!$E115:$BD115,"Kretzer"))</f>
        <v>0</v>
      </c>
      <c r="AT111" s="364">
        <f>SUM(COUNTIF('Plan MB'!$C114:$BE114,"Mensch-Schäfer")+COUNTIF('Plan WIW'!$C114:$AU114,"Mensch-Schäfer")+COUNTIF('Plan ET'!$E115:$BD115,"Mensch-Schäfer"))</f>
        <v>0</v>
      </c>
      <c r="AU111" s="364">
        <f>SUM(COUNTIF('Plan MB'!$C114:$BE114,"Schmidt")+COUNTIF('Plan WIW'!$C114:$AU114,"Schmidt")+COUNTIF('Plan ET'!$E115:$BD115,"Schmidt"))</f>
        <v>0</v>
      </c>
      <c r="AV111" s="372"/>
      <c r="AW111" s="372"/>
      <c r="AX111" s="372"/>
      <c r="AY111" s="373"/>
      <c r="AZ111" s="373">
        <f>SUM(COUNTIF('Plan MB'!$C114:$BE114,"Brenn")+COUNTIF('Plan WIW'!$C114:$AU114,"Brenn")+COUNTIF('Plan ET'!$E115:$BD115,"Brenn"))</f>
        <v>0</v>
      </c>
      <c r="BA111" s="373">
        <f>SUM(COUNTIF('Plan MB'!$C114:$BE114,"Jakobi")+COUNTIF('Plan WIW'!$C114:$AU114,"Jakobi")+COUNTIF('Plan ET'!$E115:$BD115,"Jakobi"))</f>
        <v>0</v>
      </c>
      <c r="BB111" s="373">
        <f>SUM(COUNTIF('Plan MB'!$C114:$BE114,"Krause")+COUNTIF('Plan WIW'!$C114:$AU114,"Krause")+COUNTIF('Plan ET'!$E115:$BD115,"Krause"))</f>
        <v>0</v>
      </c>
      <c r="BC111" s="373">
        <f>SUM(COUNTIF('Plan MB'!$C114:$BE114,"Margraf")+COUNTIF('Plan WIW'!$C114:$AU114,"Margraf")+COUNTIF('Plan ET'!$E115:$BD115,"Margraf"))</f>
        <v>0</v>
      </c>
      <c r="BD111" s="373">
        <f>SUM(COUNTIF('Plan MB'!$C114:$BE114,"Tischer")+COUNTIF('Plan WIW'!$C114:$AU114,"Tischer")+COUNTIF('Plan ET'!$E115:$BD115,"Tischer"))</f>
        <v>0</v>
      </c>
      <c r="BE111" s="369"/>
      <c r="BF111" s="373">
        <f>SUM(COUNTIF('Plan MB'!$C114:$BE114,"Bagchi")+COUNTIF('Plan WIW'!$C114:$AU114,"Bagchi")+COUNTIF('Plan ET'!$E115:$BD115,"Bagchi"))</f>
        <v>0</v>
      </c>
      <c r="BG111" s="373">
        <f>SUM(COUNTIF('Plan MB'!$C114:$BE114,"Fr.Gratz")+COUNTIF('Plan WIW'!$C114:$AU114,"Fr.Gratz")+COUNTIF('Plan ET'!$E115:$BD115,"Fr.Gratz"))</f>
        <v>0</v>
      </c>
      <c r="BH111" s="373">
        <f>SUM(COUNTIF('Plan MB'!$C114:$BE114,"Fr.Müller")+COUNTIF('Plan WIW'!$C114:$AU114,"Fr.Müller")+COUNTIF('Plan ET'!$E115:$BD115,"Fr.Müller"))</f>
        <v>0</v>
      </c>
      <c r="BI111" s="325"/>
    </row>
    <row r="112" spans="1:61">
      <c r="A112" s="1316"/>
      <c r="B112" s="1317"/>
      <c r="C112" s="381">
        <f>SUM(COUNTIF('Plan MB'!$C115:$BE115,"Braunschweig")+COUNTIF('Plan WIW'!$C115:$AU115,"Braunschweig")+COUNTIF('Plan ET'!$C116:$AX116,"Braunschweig"))</f>
        <v>0</v>
      </c>
      <c r="D112" s="364">
        <f>SUM(COUNTIF('Plan MB'!$C115:$BE115,"Behn")+COUNTIF('Plan WIW'!$C115:$AU115,"Behn")+COUNTIF('Plan ET'!$C116:$BP116,"Behn"))</f>
        <v>0</v>
      </c>
      <c r="E112" s="364">
        <f>SUM(COUNTIF('Plan MB'!$C115:$BE115,"Roth")+COUNTIF('Plan WIW'!$C115:$AU115,"Roth")+COUNTIF('Plan ET'!$C116:$BP116,"Roth"))</f>
        <v>0</v>
      </c>
      <c r="F112" s="364">
        <f>SUM(COUNTIF('Plan MB'!$C115:$BE115,"Beugel")+COUNTIF('Plan WIW'!$C115:$AU115,"Beugel")+COUNTIF('Plan ET'!$C116:$BP116,"Beugel"))</f>
        <v>0</v>
      </c>
      <c r="G112" s="381">
        <f>SUM(COUNTIF('Plan MB'!$C115:$BE115,"Christ")+COUNTIF('Plan WIW'!$C115:$AU115,"Christ")+COUNTIF('Plan ET'!$C116:$BP116,"Christ"))</f>
        <v>0</v>
      </c>
      <c r="H112" s="364">
        <f>SUM(COUNTIF('Plan MB'!$C115:$BE115,"Kolev")+COUNTIF('Plan WIW'!$C115:$AU115,"Kolev")+COUNTIF('Plan ET'!$C116:$BP116,"Kolev"))</f>
        <v>0</v>
      </c>
      <c r="I112" s="381">
        <f>SUM(COUNTIF('Plan MB'!$C115:$BE115,"C.Behn")+COUNTIF('Plan WIW'!$C115:$AU115,"C.Behn")+COUNTIF('Plan ET'!$C116:$BP116,"C.Behn"))</f>
        <v>0</v>
      </c>
      <c r="J112" s="364">
        <f>SUM(COUNTIF('Plan MB'!$C115:$BE115,"Dorner-Reisel")+COUNTIF('Plan WIW'!$C115:$AU115,"Dorner-Reisel")+COUNTIF('Plan ET'!$C116:$BP116,"Dorner-Reisel"))</f>
        <v>0</v>
      </c>
      <c r="K112" s="364">
        <f>SUM(COUNTIF('Plan MB'!$C115:$BE115,"Pietzsch")+COUNTIF('Plan WIW'!$C115:$AU115,"Pietzsch")+COUNTIF('Plan ET'!$C116:$BP116,"Pietzsch"))</f>
        <v>0</v>
      </c>
      <c r="L112" s="381">
        <f>SUM(COUNTIF('Plan MB'!$C115:$BE115,"Seul")+COUNTIF('Plan WIW'!$C115:$AU115,"Seul")+COUNTIF('Plan ET'!$C116:$BP116,"Seul"))</f>
        <v>0</v>
      </c>
      <c r="M112" s="364">
        <f>SUM(COUNTIF('Plan MB'!$C115:$BE115,"Raßbach")+COUNTIF('Plan WIW'!$C115:$AU115,"Raßbach")+COUNTIF('Plan ET'!$C116:$BP116,"Raßbach"))</f>
        <v>0</v>
      </c>
      <c r="N112" s="364">
        <f>SUM(COUNTIF('Plan MB'!$C115:$BE115,"Vogel")+COUNTIF('Plan WIW'!$C115:$AU115,"Vogel")+COUNTIF('Plan ET'!$C116:$BP116,"Vogel"))</f>
        <v>0</v>
      </c>
      <c r="O112" s="364">
        <f>SUM(COUNTIF('Plan MB'!$C115:$BE115,"Weidner")+COUNTIF('Plan WIW'!$C115:$AU115,"Weidner")+COUNTIF('Plan ET'!$C116:$BP116,"Weidner"))</f>
        <v>0</v>
      </c>
      <c r="P112" s="364">
        <f>SUM(COUNTIF('Plan MB'!$C115:$BE115,"Schreiber")+COUNTIF('Plan WIW'!$C115:$AU115,"Schreiber")+COUNTIF('Plan ET'!$C116:$BP116,"Schreiber"))</f>
        <v>0</v>
      </c>
      <c r="Q112" s="364">
        <f>SUM(COUNTIF('Plan MB'!$C115:$BE115,"SM9")+COUNTIF('Plan WIW'!$C115:$AU115,"SM9")+COUNTIF('Plan ET'!$C116:$BP116,"SM9"))</f>
        <v>0</v>
      </c>
      <c r="R112" s="364">
        <f>SUM(COUNTIF('Plan MB'!$C115:$BE115,"Löser")+COUNTIF('Plan WIW'!$C115:$AU115,"Löser")+COUNTIF('Plan ET'!$C116:$BP116,"Löser"))</f>
        <v>0</v>
      </c>
      <c r="S112" s="364">
        <f>SUM(COUNTIF('Plan MB'!$C115:$BE115,"Römhild")+COUNTIF('Plan WIW'!$C115:$AU115,"Römhild")+COUNTIF('Plan ET'!$C116:$BD116,"Römhild"))</f>
        <v>0</v>
      </c>
      <c r="T112" s="381">
        <f>SUM(COUNTIF('Plan MB'!$C115:$BE115,"Kny")+COUNTIF('Plan WIW'!$C115:$AU115,"Kny")+COUNTIF('Plan ET'!$C116:$BD116,"Kny"))</f>
        <v>0</v>
      </c>
      <c r="U112" s="364">
        <f>SUM(COUNTIF('Plan MB'!$C115:$BE115,"Schrodt")+COUNTIF('Plan WIW'!$C115:$AU115,"Schrodt")+COUNTIF('Plan ET'!$C116:$BD116,"Schrodt"))</f>
        <v>0</v>
      </c>
      <c r="V112" s="364">
        <f>SUM(COUNTIF('Plan MB'!$C115:$BE115,"Albrecht")+COUNTIF('Plan WIW'!$C115:$AU115,"Albrecht")+COUNTIF('Plan ET'!$C116:$BD116,"Albrecht"))</f>
        <v>0</v>
      </c>
      <c r="W112" s="364">
        <f>SUM(COUNTIF('Plan MB'!$C115:$BE115,"Hornaff")+COUNTIF('Plan WIW'!$C115:$AU115,"Hornaff")+COUNTIF('Plan ET'!$C116:$BD116,"Hornaff"))</f>
        <v>0</v>
      </c>
      <c r="X112" s="364">
        <f>SUM(COUNTIF('Plan MB'!$C115:$BE115,"Wahrenberg")+COUNTIF('Plan WIW'!$C115:$AU115,"Wahrenberg")+COUNTIF('Plan ET'!E116:BD116,"Wahrenberg"))</f>
        <v>0</v>
      </c>
      <c r="Y112" s="364">
        <f>SUM(COUNTIF('Plan MB'!$C115:$BE115,"Orf")+COUNTIF('Plan WIW'!$C115:$AU115,"Orf")+COUNTIF('Plan ET'!F116:BE116,"Orf"))</f>
        <v>0</v>
      </c>
      <c r="Z112" s="324"/>
      <c r="AA112" s="364">
        <f>SUM(COUNTIF('Plan MB'!$C115:$BE115,"Bachmann")+COUNTIF('Plan WIW'!$C115:$AU115,"Bachmann")+COUNTIF('Plan ET'!$E116:$BD116,"Bachmann"))</f>
        <v>0</v>
      </c>
      <c r="AB112" s="364">
        <f>SUM(COUNTIF('Plan MB'!$C115:$BE115,"B.-Schmitt")+COUNTIF('Plan WIW'!$C115:$AU115,"B.-Schmitt")+COUNTIF('Plan ET'!$E116:$BD116,"B.-Schmitt"))</f>
        <v>0</v>
      </c>
      <c r="AC112" s="364">
        <f>SUM(COUNTIF('Plan MB'!$C115:$BE115,"Blancke")+COUNTIF('Plan WIW'!$C115:$AU115,"Blancke")+COUNTIF('Plan ET'!$E116:$BD116,"Blancke"))</f>
        <v>0</v>
      </c>
      <c r="AD112" s="364">
        <f>SUM(COUNTIF('Plan MB'!$C115:$BE115,"Dechant")+COUNTIF('Plan WIW'!$C115:$AU115,"Dechant")+COUNTIF('Plan ET'!$E116:BD116,"Dechant"))</f>
        <v>0</v>
      </c>
      <c r="AE112" s="364">
        <f>SUM(COUNTIF('Plan MB'!$C115:$BE115,"Fischer")+COUNTIF('Plan WIW'!$C115:$AU115,"Fischer")+COUNTIF('Plan ET'!$E116:$BD116,"Fischer"))</f>
        <v>0</v>
      </c>
      <c r="AF112" s="364">
        <f>SUM(COUNTIF('Plan MB'!$C115:$BE115,"Gratz")+COUNTIF('Plan WIW'!$C115:$AU115,"Gratz")+COUNTIF('Plan ET'!$E116:$BD116,"Gratz"))</f>
        <v>0</v>
      </c>
      <c r="AG112" s="364">
        <f>SUM(COUNTIF('Plan MB'!$C115:$BE115,"Grünler")+COUNTIF('Plan WIW'!$C115:$AU115,"Grünler")+COUNTIF('Plan ET'!$E116:$BD116,"Grünler"))</f>
        <v>0</v>
      </c>
      <c r="AH112" s="364">
        <f>SUM(COUNTIF('Plan MB'!$C115:$BE115,"Heinemann")+COUNTIF('Plan WIW'!$C115:$AU115,"Heinemann")+COUNTIF('Plan ET'!$E116:$BD116,"Heinemann"))</f>
        <v>0</v>
      </c>
      <c r="AI112" s="364">
        <f>SUM(COUNTIF('Plan MB'!$C115:$BE115,"Kamprath")+COUNTIF('Plan WIW'!$C115:$AU115,"Kamprath")+COUNTIF('Plan ET'!$E116:$BD116,"Kamprath"))</f>
        <v>0</v>
      </c>
      <c r="AJ112" s="364">
        <f>SUM(COUNTIF('Plan MB'!$C115:$BE115,"Kelber")+COUNTIF('Plan WIW'!$C115:$AU115,"Kelber")+COUNTIF('Plan ET'!$E116:$BD116,"Kelber"))</f>
        <v>0</v>
      </c>
      <c r="AK112" s="364">
        <f>SUM(COUNTIF('Plan MB'!$C115:$BE115,"Michelfeit")+COUNTIF('Plan WIW'!$C115:$AU115,"Michelfeit")+COUNTIF('Plan ET'!$E116:$BD116,"Michelfeit"))</f>
        <v>0</v>
      </c>
      <c r="AL112" s="364">
        <f>SUM(COUNTIF('Plan MB'!$C115:$BE115,"Müller")+COUNTIF('Plan WIW'!$C115:$AU115,"Müller")+COUNTIF('Plan ET'!$E116:$BD116,"Müller"))</f>
        <v>0</v>
      </c>
      <c r="AM112" s="364">
        <f>SUM(COUNTIF('Plan MB'!$C115:$BE115,"Roppel")+COUNTIF('Plan WIW'!$C115:$AU115,"Roppel")+COUNTIF('Plan ET'!$E116:$BD116,"Roppel"))</f>
        <v>0</v>
      </c>
      <c r="AN112" s="364">
        <f>SUM(COUNTIF('Plan MB'!$C115:$BE115,"Rozek")+COUNTIF('Plan WIW'!$C115:$AU115,"Rozek")+COUNTIF('Plan ET'!$E116:$BD116,"Rozek"))</f>
        <v>0</v>
      </c>
      <c r="AO112" s="364">
        <f>SUM(COUNTIF('Plan MB'!$C115:$BE115,"Schäfer")+COUNTIF('Plan WIW'!$C115:$AU115,"Schäfer")+COUNTIF('Plan ET'!$E116:$BD116,"Schäfer"))</f>
        <v>0</v>
      </c>
      <c r="AP112" s="364">
        <f>SUM(COUNTIF('Plan MB'!$C115:$BE115,"Schulz")+COUNTIF('Plan WIW'!$C115:$AU115,"Schulz")+COUNTIF('Plan ET'!$E116:$BD116,"Schulz"))</f>
        <v>0</v>
      </c>
      <c r="AQ112" s="364">
        <f>SUM(COUNTIF('Plan MB'!$C115:$BE115,"Svoboda")+COUNTIF('Plan WIW'!$C115:$AU115,"Svoboda")+COUNTIF('Plan ET'!$E116:$BD116,"Svoboda"))</f>
        <v>0</v>
      </c>
      <c r="AR112" s="364"/>
      <c r="AS112" s="364">
        <f>SUM(COUNTIF('Plan MB'!$C115:$BE115,"Kretzer")+COUNTIF('Plan WIW'!$C115:$AU115,"Kretzer")+COUNTIF('Plan ET'!$E116:$BD116,"Kretzer"))</f>
        <v>0</v>
      </c>
      <c r="AT112" s="364">
        <f>SUM(COUNTIF('Plan MB'!$C115:$BE115,"Mensch-Schäfer")+COUNTIF('Plan WIW'!$C115:$AU115,"Mensch-Schäfer")+COUNTIF('Plan ET'!$E116:$BD116,"Mensch-Schäfer"))</f>
        <v>0</v>
      </c>
      <c r="AU112" s="364">
        <f>SUM(COUNTIF('Plan MB'!$C115:$BE115,"Schmidt")+COUNTIF('Plan WIW'!$C115:$AU115,"Schmidt")+COUNTIF('Plan ET'!$E116:$BD116,"Schmidt"))</f>
        <v>0</v>
      </c>
      <c r="AV112" s="372"/>
      <c r="AW112" s="372"/>
      <c r="AX112" s="372"/>
      <c r="AY112" s="373"/>
      <c r="AZ112" s="373">
        <f>SUM(COUNTIF('Plan MB'!$C115:$BE115,"Brenn")+COUNTIF('Plan WIW'!$C115:$AU115,"Brenn")+COUNTIF('Plan ET'!$E116:$BD116,"Brenn"))</f>
        <v>0</v>
      </c>
      <c r="BA112" s="373">
        <f>SUM(COUNTIF('Plan MB'!$C115:$BE115,"Jakobi")+COUNTIF('Plan WIW'!$C115:$AU115,"Jakobi")+COUNTIF('Plan ET'!$E116:$BD116,"Jakobi"))</f>
        <v>0</v>
      </c>
      <c r="BB112" s="373">
        <f>SUM(COUNTIF('Plan MB'!$C115:$BE115,"Krause")+COUNTIF('Plan WIW'!$C115:$AU115,"Krause")+COUNTIF('Plan ET'!$E116:$BD116,"Krause"))</f>
        <v>0</v>
      </c>
      <c r="BC112" s="373">
        <f>SUM(COUNTIF('Plan MB'!$C115:$BE115,"Margraf")+COUNTIF('Plan WIW'!$C115:$AU115,"Margraf")+COUNTIF('Plan ET'!$E116:$BD116,"Margraf"))</f>
        <v>0</v>
      </c>
      <c r="BD112" s="373">
        <f>SUM(COUNTIF('Plan MB'!$C115:$BE115,"Tischer")+COUNTIF('Plan WIW'!$C115:$AU115,"Tischer")+COUNTIF('Plan ET'!$E116:$BD116,"Tischer"))</f>
        <v>0</v>
      </c>
      <c r="BE112" s="369"/>
      <c r="BF112" s="373">
        <f>SUM(COUNTIF('Plan MB'!$C115:$BE115,"Bagchi")+COUNTIF('Plan WIW'!$C115:$AU115,"Bagchi")+COUNTIF('Plan ET'!$E116:$BD116,"Bagchi"))</f>
        <v>0</v>
      </c>
      <c r="BG112" s="373">
        <f>SUM(COUNTIF('Plan MB'!$C115:$BE115,"Fr.Gratz")+COUNTIF('Plan WIW'!$C115:$AU115,"Fr.Gratz")+COUNTIF('Plan ET'!$E116:$BD116,"Fr.Gratz"))</f>
        <v>0</v>
      </c>
      <c r="BH112" s="373">
        <f>SUM(COUNTIF('Plan MB'!$C115:$BE115,"Fr.Müller")+COUNTIF('Plan WIW'!$C115:$AU115,"Fr.Müller")+COUNTIF('Plan ET'!$E116:$BD116,"Fr.Müller"))</f>
        <v>0</v>
      </c>
      <c r="BI112" s="325"/>
    </row>
    <row r="113" spans="1:61">
      <c r="A113" s="1316"/>
      <c r="B113" s="1317"/>
      <c r="C113" s="381">
        <f>SUM(COUNTIF('Plan MB'!$C116:$BE116,"Braunschweig")+COUNTIF('Plan WIW'!$C116:$AU116,"Braunschweig")+COUNTIF('Plan ET'!$C117:$AX117,"Braunschweig"))</f>
        <v>0</v>
      </c>
      <c r="D113" s="364">
        <f>SUM(COUNTIF('Plan MB'!$C116:$BE116,"Behn")+COUNTIF('Plan WIW'!$C116:$AU116,"Behn")+COUNTIF('Plan ET'!$C117:$BP117,"Behn"))</f>
        <v>0</v>
      </c>
      <c r="E113" s="364">
        <f>SUM(COUNTIF('Plan MB'!$C116:$BE116,"Roth")+COUNTIF('Plan WIW'!$C116:$AU116,"Roth")+COUNTIF('Plan ET'!$C117:$BP117,"Roth"))</f>
        <v>0</v>
      </c>
      <c r="F113" s="364">
        <f>SUM(COUNTIF('Plan MB'!$C116:$BE116,"Beugel")+COUNTIF('Plan WIW'!$C116:$AU116,"Beugel")+COUNTIF('Plan ET'!$C117:$BP117,"Beugel"))</f>
        <v>0</v>
      </c>
      <c r="G113" s="381">
        <f>SUM(COUNTIF('Plan MB'!$C116:$BE116,"Christ")+COUNTIF('Plan WIW'!$C116:$AU116,"Christ")+COUNTIF('Plan ET'!$C117:$BP117,"Christ"))</f>
        <v>0</v>
      </c>
      <c r="H113" s="364">
        <f>SUM(COUNTIF('Plan MB'!$C116:$BE116,"Kolev")+COUNTIF('Plan WIW'!$C116:$AU116,"Kolev")+COUNTIF('Plan ET'!$C117:$BP117,"Kolev"))</f>
        <v>0</v>
      </c>
      <c r="I113" s="381">
        <f>SUM(COUNTIF('Plan MB'!$C116:$BE116,"C.Behn")+COUNTIF('Plan WIW'!$C116:$AU116,"C.Behn")+COUNTIF('Plan ET'!$C117:$BP117,"C.Behn"))</f>
        <v>0</v>
      </c>
      <c r="J113" s="364">
        <f>SUM(COUNTIF('Plan MB'!$C116:$BE116,"Dorner-Reisel")+COUNTIF('Plan WIW'!$C116:$AU116,"Dorner-Reisel")+COUNTIF('Plan ET'!$C117:$BP117,"Dorner-Reisel"))</f>
        <v>0</v>
      </c>
      <c r="K113" s="364">
        <f>SUM(COUNTIF('Plan MB'!$C116:$BE116,"Pietzsch")+COUNTIF('Plan WIW'!$C116:$AU116,"Pietzsch")+COUNTIF('Plan ET'!$C117:$BP117,"Pietzsch"))</f>
        <v>0</v>
      </c>
      <c r="L113" s="381">
        <f>SUM(COUNTIF('Plan MB'!$C116:$BE116,"Seul")+COUNTIF('Plan WIW'!$C116:$AU116,"Seul")+COUNTIF('Plan ET'!$C117:$BP117,"Seul"))</f>
        <v>0</v>
      </c>
      <c r="M113" s="364">
        <f>SUM(COUNTIF('Plan MB'!$C116:$BE116,"Raßbach")+COUNTIF('Plan WIW'!$C116:$AU116,"Raßbach")+COUNTIF('Plan ET'!$C117:$BP117,"Raßbach"))</f>
        <v>0</v>
      </c>
      <c r="N113" s="364">
        <f>SUM(COUNTIF('Plan MB'!$C116:$BE116,"Vogel")+COUNTIF('Plan WIW'!$C116:$AU116,"Vogel")+COUNTIF('Plan ET'!$C117:$BP117,"Vogel"))</f>
        <v>0</v>
      </c>
      <c r="O113" s="364">
        <f>SUM(COUNTIF('Plan MB'!$C116:$BE116,"Weidner")+COUNTIF('Plan WIW'!$C116:$AU116,"Weidner")+COUNTIF('Plan ET'!$C117:$BP117,"Weidner"))</f>
        <v>0</v>
      </c>
      <c r="P113" s="364">
        <f>SUM(COUNTIF('Plan MB'!$C116:$BE116,"Schreiber")+COUNTIF('Plan WIW'!$C116:$AU116,"Schreiber")+COUNTIF('Plan ET'!$C117:$BP117,"Schreiber"))</f>
        <v>0</v>
      </c>
      <c r="Q113" s="364">
        <f>SUM(COUNTIF('Plan MB'!$C116:$BE116,"SM9")+COUNTIF('Plan WIW'!$C116:$AU116,"SM9")+COUNTIF('Plan ET'!$C117:$BP117,"SM9"))</f>
        <v>0</v>
      </c>
      <c r="R113" s="364">
        <f>SUM(COUNTIF('Plan MB'!$C116:$BE116,"Löser")+COUNTIF('Plan WIW'!$C116:$AU116,"Löser")+COUNTIF('Plan ET'!$C117:$BP117,"Löser"))</f>
        <v>0</v>
      </c>
      <c r="S113" s="364">
        <f>SUM(COUNTIF('Plan MB'!$C116:$BE116,"Römhild")+COUNTIF('Plan WIW'!$C116:$AU116,"Römhild")+COUNTIF('Plan ET'!$C117:$BD117,"Römhild"))</f>
        <v>0</v>
      </c>
      <c r="T113" s="381">
        <f>SUM(COUNTIF('Plan MB'!$C116:$BE116,"Kny")+COUNTIF('Plan WIW'!$C116:$AU116,"Kny")+COUNTIF('Plan ET'!$C117:$BD117,"Kny"))</f>
        <v>0</v>
      </c>
      <c r="U113" s="364">
        <f>SUM(COUNTIF('Plan MB'!$C116:$BE116,"Schrodt")+COUNTIF('Plan WIW'!$C116:$AU116,"Schrodt")+COUNTIF('Plan ET'!$C117:$BD117,"Schrodt"))</f>
        <v>0</v>
      </c>
      <c r="V113" s="364">
        <f>SUM(COUNTIF('Plan MB'!$C116:$BE116,"Albrecht")+COUNTIF('Plan WIW'!$C116:$AU116,"Albrecht")+COUNTIF('Plan ET'!$C117:$BD117,"Albrecht"))</f>
        <v>0</v>
      </c>
      <c r="W113" s="364">
        <f>SUM(COUNTIF('Plan MB'!$C116:$BE116,"Hornaff")+COUNTIF('Plan WIW'!$C116:$AU116,"Hornaff")+COUNTIF('Plan ET'!$C117:$BD117,"Hornaff"))</f>
        <v>0</v>
      </c>
      <c r="X113" s="364">
        <f>SUM(COUNTIF('Plan MB'!$C116:$BE116,"Wahrenberg")+COUNTIF('Plan WIW'!$C116:$AU116,"Wahrenberg")+COUNTIF('Plan ET'!E117:BD117,"Wahrenberg"))</f>
        <v>0</v>
      </c>
      <c r="Y113" s="364">
        <f>SUM(COUNTIF('Plan MB'!$C116:$BE116,"Orf")+COUNTIF('Plan WIW'!$C116:$AU116,"Orf")+COUNTIF('Plan ET'!F117:BE117,"Orf"))</f>
        <v>0</v>
      </c>
      <c r="Z113" s="324"/>
      <c r="AA113" s="364">
        <f>SUM(COUNTIF('Plan MB'!$C116:$BE116,"Bachmann")+COUNTIF('Plan WIW'!$C116:$AU116,"Bachmann")+COUNTIF('Plan ET'!$E117:$BD117,"Bachmann"))</f>
        <v>0</v>
      </c>
      <c r="AB113" s="364">
        <f>SUM(COUNTIF('Plan MB'!$C116:$BE116,"B.-Schmitt")+COUNTIF('Plan WIW'!$C116:$AU116,"B.-Schmitt")+COUNTIF('Plan ET'!$E117:$BD117,"B.-Schmitt"))</f>
        <v>0</v>
      </c>
      <c r="AC113" s="364">
        <f>SUM(COUNTIF('Plan MB'!$C116:$BE116,"Blancke")+COUNTIF('Plan WIW'!$C116:$AU116,"Blancke")+COUNTIF('Plan ET'!$E117:$BD117,"Blancke"))</f>
        <v>0</v>
      </c>
      <c r="AD113" s="364">
        <f>SUM(COUNTIF('Plan MB'!$C116:$BE116,"Dechant")+COUNTIF('Plan WIW'!$C116:$AU116,"Dechant")+COUNTIF('Plan ET'!$E117:BD117,"Dechant"))</f>
        <v>0</v>
      </c>
      <c r="AE113" s="364">
        <f>SUM(COUNTIF('Plan MB'!$C116:$BE116,"Fischer")+COUNTIF('Plan WIW'!$C116:$AU116,"Fischer")+COUNTIF('Plan ET'!$E117:$BD117,"Fischer"))</f>
        <v>0</v>
      </c>
      <c r="AF113" s="364">
        <f>SUM(COUNTIF('Plan MB'!$C116:$BE116,"Gratz")+COUNTIF('Plan WIW'!$C116:$AU116,"Gratz")+COUNTIF('Plan ET'!$E117:$BD117,"Gratz"))</f>
        <v>0</v>
      </c>
      <c r="AG113" s="364">
        <f>SUM(COUNTIF('Plan MB'!$C116:$BE116,"Grünler")+COUNTIF('Plan WIW'!$C116:$AU116,"Grünler")+COUNTIF('Plan ET'!$E117:$BD117,"Grünler"))</f>
        <v>0</v>
      </c>
      <c r="AH113" s="364">
        <f>SUM(COUNTIF('Plan MB'!$C116:$BE116,"Heinemann")+COUNTIF('Plan WIW'!$C116:$AU116,"Heinemann")+COUNTIF('Plan ET'!$E117:$BD117,"Heinemann"))</f>
        <v>0</v>
      </c>
      <c r="AI113" s="364">
        <f>SUM(COUNTIF('Plan MB'!$C116:$BE116,"Kamprath")+COUNTIF('Plan WIW'!$C116:$AU116,"Kamprath")+COUNTIF('Plan ET'!$E117:$BD117,"Kamprath"))</f>
        <v>0</v>
      </c>
      <c r="AJ113" s="364">
        <f>SUM(COUNTIF('Plan MB'!$C116:$BE116,"Kelber")+COUNTIF('Plan WIW'!$C116:$AU116,"Kelber")+COUNTIF('Plan ET'!$E117:$BD117,"Kelber"))</f>
        <v>0</v>
      </c>
      <c r="AK113" s="364">
        <f>SUM(COUNTIF('Plan MB'!$C116:$BE116,"Michelfeit")+COUNTIF('Plan WIW'!$C116:$AU116,"Michelfeit")+COUNTIF('Plan ET'!$E117:$BD117,"Michelfeit"))</f>
        <v>0</v>
      </c>
      <c r="AL113" s="364">
        <f>SUM(COUNTIF('Plan MB'!$C116:$BE116,"Müller")+COUNTIF('Plan WIW'!$C116:$AU116,"Müller")+COUNTIF('Plan ET'!$E117:$BD117,"Müller"))</f>
        <v>0</v>
      </c>
      <c r="AM113" s="364">
        <f>SUM(COUNTIF('Plan MB'!$C116:$BE116,"Roppel")+COUNTIF('Plan WIW'!$C116:$AU116,"Roppel")+COUNTIF('Plan ET'!$E117:$BD117,"Roppel"))</f>
        <v>0</v>
      </c>
      <c r="AN113" s="364">
        <f>SUM(COUNTIF('Plan MB'!$C116:$BE116,"Rozek")+COUNTIF('Plan WIW'!$C116:$AU116,"Rozek")+COUNTIF('Plan ET'!$E117:$BD117,"Rozek"))</f>
        <v>0</v>
      </c>
      <c r="AO113" s="364">
        <f>SUM(COUNTIF('Plan MB'!$C116:$BE116,"Schäfer")+COUNTIF('Plan WIW'!$C116:$AU116,"Schäfer")+COUNTIF('Plan ET'!$E117:$BD117,"Schäfer"))</f>
        <v>0</v>
      </c>
      <c r="AP113" s="364">
        <f>SUM(COUNTIF('Plan MB'!$C116:$BE116,"Schulz")+COUNTIF('Plan WIW'!$C116:$AU116,"Schulz")+COUNTIF('Plan ET'!$E117:$BD117,"Schulz"))</f>
        <v>0</v>
      </c>
      <c r="AQ113" s="364">
        <f>SUM(COUNTIF('Plan MB'!$C116:$BE116,"Svoboda")+COUNTIF('Plan WIW'!$C116:$AU116,"Svoboda")+COUNTIF('Plan ET'!$E117:$BD117,"Svoboda"))</f>
        <v>0</v>
      </c>
      <c r="AR113" s="364"/>
      <c r="AS113" s="364">
        <f>SUM(COUNTIF('Plan MB'!$C116:$BE116,"Kretzer")+COUNTIF('Plan WIW'!$C116:$AU116,"Kretzer")+COUNTIF('Plan ET'!$E117:$BD117,"Kretzer"))</f>
        <v>0</v>
      </c>
      <c r="AT113" s="364">
        <f>SUM(COUNTIF('Plan MB'!$C116:$BE116,"Mensch-Schäfer")+COUNTIF('Plan WIW'!$C116:$AU116,"Mensch-Schäfer")+COUNTIF('Plan ET'!$E117:$BD117,"Mensch-Schäfer"))</f>
        <v>0</v>
      </c>
      <c r="AU113" s="364">
        <f>SUM(COUNTIF('Plan MB'!$C116:$BE116,"Schmidt")+COUNTIF('Plan WIW'!$C116:$AU116,"Schmidt")+COUNTIF('Plan ET'!$E117:$BD117,"Schmidt"))</f>
        <v>0</v>
      </c>
      <c r="AV113" s="372"/>
      <c r="AW113" s="372"/>
      <c r="AX113" s="372"/>
      <c r="AY113" s="373"/>
      <c r="AZ113" s="373">
        <f>SUM(COUNTIF('Plan MB'!$C116:$BE116,"Brenn")+COUNTIF('Plan WIW'!$C116:$AU116,"Brenn")+COUNTIF('Plan ET'!$E117:$BD117,"Brenn"))</f>
        <v>0</v>
      </c>
      <c r="BA113" s="373">
        <f>SUM(COUNTIF('Plan MB'!$C116:$BE116,"Jakobi")+COUNTIF('Plan WIW'!$C116:$AU116,"Jakobi")+COUNTIF('Plan ET'!$E117:$BD117,"Jakobi"))</f>
        <v>0</v>
      </c>
      <c r="BB113" s="373">
        <f>SUM(COUNTIF('Plan MB'!$C116:$BE116,"Krause")+COUNTIF('Plan WIW'!$C116:$AU116,"Krause")+COUNTIF('Plan ET'!$E117:$BD117,"Krause"))</f>
        <v>0</v>
      </c>
      <c r="BC113" s="373">
        <f>SUM(COUNTIF('Plan MB'!$C116:$BE116,"Margraf")+COUNTIF('Plan WIW'!$C116:$AU116,"Margraf")+COUNTIF('Plan ET'!$E117:$BD117,"Margraf"))</f>
        <v>0</v>
      </c>
      <c r="BD113" s="373">
        <f>SUM(COUNTIF('Plan MB'!$C116:$BE116,"Tischer")+COUNTIF('Plan WIW'!$C116:$AU116,"Tischer")+COUNTIF('Plan ET'!$E117:$BD117,"Tischer"))</f>
        <v>0</v>
      </c>
      <c r="BE113" s="369"/>
      <c r="BF113" s="373">
        <f>SUM(COUNTIF('Plan MB'!$C116:$BE116,"Bagchi")+COUNTIF('Plan WIW'!$C116:$AU116,"Bagchi")+COUNTIF('Plan ET'!$E117:$BD117,"Bagchi"))</f>
        <v>0</v>
      </c>
      <c r="BG113" s="373">
        <f>SUM(COUNTIF('Plan MB'!$C116:$BE116,"Fr.Gratz")+COUNTIF('Plan WIW'!$C116:$AU116,"Fr.Gratz")+COUNTIF('Plan ET'!$E117:$BD117,"Fr.Gratz"))</f>
        <v>0</v>
      </c>
      <c r="BH113" s="373">
        <f>SUM(COUNTIF('Plan MB'!$C116:$BE116,"Fr.Müller")+COUNTIF('Plan WIW'!$C116:$AU116,"Fr.Müller")+COUNTIF('Plan ET'!$E117:$BD117,"Fr.Müller"))</f>
        <v>0</v>
      </c>
      <c r="BI113" s="325"/>
    </row>
    <row r="114" spans="1:61">
      <c r="A114" s="1316"/>
      <c r="B114" s="1317"/>
      <c r="C114" s="381">
        <f>SUM(COUNTIF('Plan MB'!$C117:$BE117,"Braunschweig")+COUNTIF('Plan WIW'!$C117:$AU117,"Braunschweig")+COUNTIF('Plan ET'!$C118:$AX118,"Braunschweig"))</f>
        <v>0</v>
      </c>
      <c r="D114" s="364">
        <f>SUM(COUNTIF('Plan MB'!$C117:$BE117,"Behn")+COUNTIF('Plan WIW'!$C117:$AU117,"Behn")+COUNTIF('Plan ET'!$C118:$BP118,"Behn"))</f>
        <v>0</v>
      </c>
      <c r="E114" s="364">
        <f>SUM(COUNTIF('Plan MB'!$C117:$BE117,"Roth")+COUNTIF('Plan WIW'!$C117:$AU117,"Roth")+COUNTIF('Plan ET'!$C118:$BP118,"Roth"))</f>
        <v>0</v>
      </c>
      <c r="F114" s="364">
        <f>SUM(COUNTIF('Plan MB'!$C117:$BE117,"Beugel")+COUNTIF('Plan WIW'!$C117:$AU117,"Beugel")+COUNTIF('Plan ET'!$C118:$BP118,"Beugel"))</f>
        <v>0</v>
      </c>
      <c r="G114" s="381">
        <f>SUM(COUNTIF('Plan MB'!$C117:$BE117,"Christ")+COUNTIF('Plan WIW'!$C117:$AU117,"Christ")+COUNTIF('Plan ET'!$C118:$BP118,"Christ"))</f>
        <v>0</v>
      </c>
      <c r="H114" s="364">
        <f>SUM(COUNTIF('Plan MB'!$C117:$BE117,"Kolev")+COUNTIF('Plan WIW'!$C117:$AU117,"Kolev")+COUNTIF('Plan ET'!$C118:$BP118,"Kolev"))</f>
        <v>0</v>
      </c>
      <c r="I114" s="381">
        <f>SUM(COUNTIF('Plan MB'!$C117:$BE117,"C.Behn")+COUNTIF('Plan WIW'!$C117:$AU117,"C.Behn")+COUNTIF('Plan ET'!$C118:$BP118,"C.Behn"))</f>
        <v>0</v>
      </c>
      <c r="J114" s="364">
        <f>SUM(COUNTIF('Plan MB'!$C117:$BE117,"Dorner-Reisel")+COUNTIF('Plan WIW'!$C117:$AU117,"Dorner-Reisel")+COUNTIF('Plan ET'!$C118:$BP118,"Dorner-Reisel"))</f>
        <v>0</v>
      </c>
      <c r="K114" s="364">
        <f>SUM(COUNTIF('Plan MB'!$C117:$BE117,"Pietzsch")+COUNTIF('Plan WIW'!$C117:$AU117,"Pietzsch")+COUNTIF('Plan ET'!$C118:$BP118,"Pietzsch"))</f>
        <v>0</v>
      </c>
      <c r="L114" s="381">
        <f>SUM(COUNTIF('Plan MB'!$C117:$BE117,"Seul")+COUNTIF('Plan WIW'!$C117:$AU117,"Seul")+COUNTIF('Plan ET'!$C118:$BP118,"Seul"))</f>
        <v>0</v>
      </c>
      <c r="M114" s="364">
        <f>SUM(COUNTIF('Plan MB'!$C117:$BE117,"Raßbach")+COUNTIF('Plan WIW'!$C117:$AU117,"Raßbach")+COUNTIF('Plan ET'!$C118:$BP118,"Raßbach"))</f>
        <v>0</v>
      </c>
      <c r="N114" s="364">
        <f>SUM(COUNTIF('Plan MB'!$C117:$BE117,"Vogel")+COUNTIF('Plan WIW'!$C117:$AU117,"Vogel")+COUNTIF('Plan ET'!$C118:$BP118,"Vogel"))</f>
        <v>0</v>
      </c>
      <c r="O114" s="364">
        <f>SUM(COUNTIF('Plan MB'!$C117:$BE117,"Weidner")+COUNTIF('Plan WIW'!$C117:$AU117,"Weidner")+COUNTIF('Plan ET'!$C118:$BP118,"Weidner"))</f>
        <v>0</v>
      </c>
      <c r="P114" s="364">
        <f>SUM(COUNTIF('Plan MB'!$C117:$BE117,"Schreiber")+COUNTIF('Plan WIW'!$C117:$AU117,"Schreiber")+COUNTIF('Plan ET'!$C118:$BP118,"Schreiber"))</f>
        <v>0</v>
      </c>
      <c r="Q114" s="364">
        <f>SUM(COUNTIF('Plan MB'!$C117:$BE117,"SM9")+COUNTIF('Plan WIW'!$C117:$AU117,"SM9")+COUNTIF('Plan ET'!$C118:$BP118,"SM9"))</f>
        <v>0</v>
      </c>
      <c r="R114" s="364">
        <f>SUM(COUNTIF('Plan MB'!$C117:$BE117,"Löser")+COUNTIF('Plan WIW'!$C117:$AU117,"Löser")+COUNTIF('Plan ET'!$C118:$BP118,"Löser"))</f>
        <v>0</v>
      </c>
      <c r="S114" s="364">
        <f>SUM(COUNTIF('Plan MB'!$C117:$BE117,"Römhild")+COUNTIF('Plan WIW'!$C117:$AU117,"Römhild")+COUNTIF('Plan ET'!$C118:$BD118,"Römhild"))</f>
        <v>0</v>
      </c>
      <c r="T114" s="381">
        <f>SUM(COUNTIF('Plan MB'!$C117:$BE117,"Kny")+COUNTIF('Plan WIW'!$C117:$AU117,"Kny")+COUNTIF('Plan ET'!$C118:$BD118,"Kny"))</f>
        <v>0</v>
      </c>
      <c r="U114" s="364">
        <f>SUM(COUNTIF('Plan MB'!$C117:$BE117,"Schrodt")+COUNTIF('Plan WIW'!$C117:$AU117,"Schrodt")+COUNTIF('Plan ET'!$C118:$BD118,"Schrodt"))</f>
        <v>0</v>
      </c>
      <c r="V114" s="364">
        <f>SUM(COUNTIF('Plan MB'!$C117:$BE117,"Albrecht")+COUNTIF('Plan WIW'!$C117:$AU117,"Albrecht")+COUNTIF('Plan ET'!$C118:$BD118,"Albrecht"))</f>
        <v>0</v>
      </c>
      <c r="W114" s="364">
        <f>SUM(COUNTIF('Plan MB'!$C117:$BE117,"Hornaff")+COUNTIF('Plan WIW'!$C117:$AU117,"Hornaff")+COUNTIF('Plan ET'!$C118:$BD118,"Hornaff"))</f>
        <v>0</v>
      </c>
      <c r="X114" s="364">
        <f>SUM(COUNTIF('Plan MB'!$C117:$BE117,"Wahrenberg")+COUNTIF('Plan WIW'!$C117:$AU117,"Wahrenberg")+COUNTIF('Plan ET'!E118:BD118,"Wahrenberg"))</f>
        <v>0</v>
      </c>
      <c r="Y114" s="364">
        <f>SUM(COUNTIF('Plan MB'!$C117:$BE117,"Orf")+COUNTIF('Plan WIW'!$C117:$AU117,"Orf")+COUNTIF('Plan ET'!F118:BE118,"Orf"))</f>
        <v>0</v>
      </c>
      <c r="Z114" s="324"/>
      <c r="AA114" s="364">
        <f>SUM(COUNTIF('Plan MB'!$C117:$BE117,"Bachmann")+COUNTIF('Plan WIW'!$C117:$AU117,"Bachmann")+COUNTIF('Plan ET'!$E118:$BD118,"Bachmann"))</f>
        <v>0</v>
      </c>
      <c r="AB114" s="364">
        <f>SUM(COUNTIF('Plan MB'!$C117:$BE117,"B.-Schmitt")+COUNTIF('Plan WIW'!$C117:$AU117,"B.-Schmitt")+COUNTIF('Plan ET'!$E118:$BD118,"B.-Schmitt"))</f>
        <v>0</v>
      </c>
      <c r="AC114" s="364">
        <f>SUM(COUNTIF('Plan MB'!$C117:$BE117,"Blancke")+COUNTIF('Plan WIW'!$C117:$AU117,"Blancke")+COUNTIF('Plan ET'!$E118:$BD118,"Blancke"))</f>
        <v>0</v>
      </c>
      <c r="AD114" s="364">
        <f>SUM(COUNTIF('Plan MB'!$C117:$BE117,"Dechant")+COUNTIF('Plan WIW'!$C117:$AU117,"Dechant")+COUNTIF('Plan ET'!$E118:BD118,"Dechant"))</f>
        <v>0</v>
      </c>
      <c r="AE114" s="364">
        <f>SUM(COUNTIF('Plan MB'!$C117:$BE117,"Fischer")+COUNTIF('Plan WIW'!$C117:$AU117,"Fischer")+COUNTIF('Plan ET'!$E118:$BD118,"Fischer"))</f>
        <v>0</v>
      </c>
      <c r="AF114" s="364">
        <f>SUM(COUNTIF('Plan MB'!$C117:$BE117,"Gratz")+COUNTIF('Plan WIW'!$C117:$AU117,"Gratz")+COUNTIF('Plan ET'!$E118:$BD118,"Gratz"))</f>
        <v>0</v>
      </c>
      <c r="AG114" s="364">
        <f>SUM(COUNTIF('Plan MB'!$C117:$BE117,"Grünler")+COUNTIF('Plan WIW'!$C117:$AU117,"Grünler")+COUNTIF('Plan ET'!$E118:$BD118,"Grünler"))</f>
        <v>0</v>
      </c>
      <c r="AH114" s="364">
        <f>SUM(COUNTIF('Plan MB'!$C117:$BE117,"Heinemann")+COUNTIF('Plan WIW'!$C117:$AU117,"Heinemann")+COUNTIF('Plan ET'!$E118:$BD118,"Heinemann"))</f>
        <v>0</v>
      </c>
      <c r="AI114" s="364">
        <f>SUM(COUNTIF('Plan MB'!$C117:$BE117,"Kamprath")+COUNTIF('Plan WIW'!$C117:$AU117,"Kamprath")+COUNTIF('Plan ET'!$E118:$BD118,"Kamprath"))</f>
        <v>0</v>
      </c>
      <c r="AJ114" s="364">
        <f>SUM(COUNTIF('Plan MB'!$C117:$BE117,"Kelber")+COUNTIF('Plan WIW'!$C117:$AU117,"Kelber")+COUNTIF('Plan ET'!$E118:$BD118,"Kelber"))</f>
        <v>0</v>
      </c>
      <c r="AK114" s="364">
        <f>SUM(COUNTIF('Plan MB'!$C117:$BE117,"Michelfeit")+COUNTIF('Plan WIW'!$C117:$AU117,"Michelfeit")+COUNTIF('Plan ET'!$E118:$BD118,"Michelfeit"))</f>
        <v>0</v>
      </c>
      <c r="AL114" s="364">
        <f>SUM(COUNTIF('Plan MB'!$C117:$BE117,"Müller")+COUNTIF('Plan WIW'!$C117:$AU117,"Müller")+COUNTIF('Plan ET'!$E118:$BD118,"Müller"))</f>
        <v>0</v>
      </c>
      <c r="AM114" s="364">
        <f>SUM(COUNTIF('Plan MB'!$C117:$BE117,"Roppel")+COUNTIF('Plan WIW'!$C117:$AU117,"Roppel")+COUNTIF('Plan ET'!$E118:$BD118,"Roppel"))</f>
        <v>0</v>
      </c>
      <c r="AN114" s="364">
        <f>SUM(COUNTIF('Plan MB'!$C117:$BE117,"Rozek")+COUNTIF('Plan WIW'!$C117:$AU117,"Rozek")+COUNTIF('Plan ET'!$E118:$BD118,"Rozek"))</f>
        <v>0</v>
      </c>
      <c r="AO114" s="364">
        <f>SUM(COUNTIF('Plan MB'!$C117:$BE117,"Schäfer")+COUNTIF('Plan WIW'!$C117:$AU117,"Schäfer")+COUNTIF('Plan ET'!$E118:$BD118,"Schäfer"))</f>
        <v>0</v>
      </c>
      <c r="AP114" s="364">
        <f>SUM(COUNTIF('Plan MB'!$C117:$BE117,"Schulz")+COUNTIF('Plan WIW'!$C117:$AU117,"Schulz")+COUNTIF('Plan ET'!$E118:$BD118,"Schulz"))</f>
        <v>0</v>
      </c>
      <c r="AQ114" s="364">
        <f>SUM(COUNTIF('Plan MB'!$C117:$BE117,"Svoboda")+COUNTIF('Plan WIW'!$C117:$AU117,"Svoboda")+COUNTIF('Plan ET'!$E118:$BD118,"Svoboda"))</f>
        <v>0</v>
      </c>
      <c r="AR114" s="364"/>
      <c r="AS114" s="364">
        <f>SUM(COUNTIF('Plan MB'!$C117:$BE117,"Kretzer")+COUNTIF('Plan WIW'!$C117:$AU117,"Kretzer")+COUNTIF('Plan ET'!$E118:$BD118,"Kretzer"))</f>
        <v>0</v>
      </c>
      <c r="AT114" s="364">
        <f>SUM(COUNTIF('Plan MB'!$C117:$BE117,"Mensch-Schäfer")+COUNTIF('Plan WIW'!$C117:$AU117,"Mensch-Schäfer")+COUNTIF('Plan ET'!$E118:$BD118,"Mensch-Schäfer"))</f>
        <v>0</v>
      </c>
      <c r="AU114" s="364">
        <f>SUM(COUNTIF('Plan MB'!$C117:$BE117,"Schmidt")+COUNTIF('Plan WIW'!$C117:$AU117,"Schmidt")+COUNTIF('Plan ET'!$E118:$BD118,"Schmidt"))</f>
        <v>0</v>
      </c>
      <c r="AV114" s="372"/>
      <c r="AW114" s="372"/>
      <c r="AX114" s="372"/>
      <c r="AY114" s="373"/>
      <c r="AZ114" s="373">
        <f>SUM(COUNTIF('Plan MB'!$C117:$BE117,"Brenn")+COUNTIF('Plan WIW'!$C117:$AU117,"Brenn")+COUNTIF('Plan ET'!$E118:$BD118,"Brenn"))</f>
        <v>0</v>
      </c>
      <c r="BA114" s="373">
        <f>SUM(COUNTIF('Plan MB'!$C117:$BE117,"Jakobi")+COUNTIF('Plan WIW'!$C117:$AU117,"Jakobi")+COUNTIF('Plan ET'!$E118:$BD118,"Jakobi"))</f>
        <v>0</v>
      </c>
      <c r="BB114" s="373">
        <f>SUM(COUNTIF('Plan MB'!$C117:$BE117,"Krause")+COUNTIF('Plan WIW'!$C117:$AU117,"Krause")+COUNTIF('Plan ET'!$E118:$BD118,"Krause"))</f>
        <v>0</v>
      </c>
      <c r="BC114" s="373">
        <f>SUM(COUNTIF('Plan MB'!$C117:$BE117,"Margraf")+COUNTIF('Plan WIW'!$C117:$AU117,"Margraf")+COUNTIF('Plan ET'!$E118:$BD118,"Margraf"))</f>
        <v>0</v>
      </c>
      <c r="BD114" s="373">
        <f>SUM(COUNTIF('Plan MB'!$C117:$BE117,"Tischer")+COUNTIF('Plan WIW'!$C117:$AU117,"Tischer")+COUNTIF('Plan ET'!$E118:$BD118,"Tischer"))</f>
        <v>0</v>
      </c>
      <c r="BE114" s="369"/>
      <c r="BF114" s="373">
        <f>SUM(COUNTIF('Plan MB'!$C117:$BE117,"Bagchi")+COUNTIF('Plan WIW'!$C117:$AU117,"Bagchi")+COUNTIF('Plan ET'!$E118:$BD118,"Bagchi"))</f>
        <v>0</v>
      </c>
      <c r="BG114" s="373">
        <f>SUM(COUNTIF('Plan MB'!$C117:$BE117,"Fr.Gratz")+COUNTIF('Plan WIW'!$C117:$AU117,"Fr.Gratz")+COUNTIF('Plan ET'!$E118:$BD118,"Fr.Gratz"))</f>
        <v>0</v>
      </c>
      <c r="BH114" s="373">
        <f>SUM(COUNTIF('Plan MB'!$C117:$BE117,"Fr.Müller")+COUNTIF('Plan WIW'!$C117:$AU117,"Fr.Müller")+COUNTIF('Plan ET'!$E118:$BD118,"Fr.Müller"))</f>
        <v>0</v>
      </c>
      <c r="BI114" s="325"/>
    </row>
    <row r="115" spans="1:61" ht="14">
      <c r="A115" s="374"/>
      <c r="B115" s="375"/>
      <c r="C115" s="324">
        <f>SUM(COUNTIF('Plan MB'!$C118:$BE118,"Braunschweig")+COUNTIF('Plan WIW'!$C118:$AU118,"Braunschweig")+COUNTIF('Plan ET'!$C119:$AX119,"Braunschweig"))</f>
        <v>0</v>
      </c>
      <c r="D115" s="324">
        <f>SUM(COUNTIF('Plan MB'!$C118:$BE118,"Behn")+COUNTIF('Plan WIW'!$C118:$AU118,"Behn")+COUNTIF('Plan ET'!$C119:$BP119,"Behn"))</f>
        <v>0</v>
      </c>
      <c r="E115" s="324">
        <f>SUM(COUNTIF('Plan MB'!$C118:$BE118,"Roth")+COUNTIF('Plan WIW'!$C118:$AU118,"Roth")+COUNTIF('Plan ET'!$C119:$BP119,"Roth"))</f>
        <v>0</v>
      </c>
      <c r="F115" s="324">
        <f>SUM(COUNTIF('Plan MB'!$C118:$BE118,"Beugel")+COUNTIF('Plan WIW'!$C118:$AU118,"Beugel")+COUNTIF('Plan ET'!$C119:$BP119,"Beugel"))</f>
        <v>0</v>
      </c>
      <c r="G115" s="324">
        <f>SUM(COUNTIF('Plan MB'!$C118:$BE118,"Christ")+COUNTIF('Plan WIW'!$C118:$AU118,"Christ")+COUNTIF('Plan ET'!$C119:$BP119,"Christ"))</f>
        <v>0</v>
      </c>
      <c r="H115" s="324">
        <f>SUM(COUNTIF('Plan MB'!$C118:$BE118,"Kolev")+COUNTIF('Plan WIW'!$C118:$AU118,"Kolev")+COUNTIF('Plan ET'!$C119:$BP119,"Kolev"))</f>
        <v>0</v>
      </c>
      <c r="I115" s="324">
        <f>SUM(COUNTIF('Plan MB'!$C118:$BE118,"C.Behn")+COUNTIF('Plan WIW'!$C118:$AU118,"C.Behn")+COUNTIF('Plan ET'!$C119:$BP119,"C.Behn"))</f>
        <v>0</v>
      </c>
      <c r="J115" s="324">
        <f>SUM(COUNTIF('Plan MB'!$C118:$BE118,"Dorner-Reisel")+COUNTIF('Plan WIW'!$C118:$AU118,"Dorner-Reisel")+COUNTIF('Plan ET'!$C119:$BP119,"Dorner-Reisel"))</f>
        <v>0</v>
      </c>
      <c r="K115" s="324">
        <f>SUM(COUNTIF('Plan MB'!$C118:$BE118,"Pietzsch")+COUNTIF('Plan WIW'!$C118:$AU118,"Pietzsch")+COUNTIF('Plan ET'!$C119:$BP119,"Pietzsch"))</f>
        <v>0</v>
      </c>
      <c r="L115" s="324">
        <f>SUM(COUNTIF('Plan MB'!$C118:$BE118,"Seul")+COUNTIF('Plan WIW'!$C118:$AU118,"Seul")+COUNTIF('Plan ET'!$C119:$BP119,"Seul"))</f>
        <v>0</v>
      </c>
      <c r="M115" s="324">
        <f>SUM(COUNTIF('Plan MB'!$C118:$BE118,"Raßbach")+COUNTIF('Plan WIW'!$C118:$AU118,"Raßbach")+COUNTIF('Plan ET'!$C119:$BP119,"Raßbach"))</f>
        <v>0</v>
      </c>
      <c r="N115" s="324">
        <f>SUM(COUNTIF('Plan MB'!$C118:$BE118,"Vogel")+COUNTIF('Plan WIW'!$C118:$AU118,"Vogel")+COUNTIF('Plan ET'!$C119:$BP119,"Vogel"))</f>
        <v>0</v>
      </c>
      <c r="O115" s="324">
        <f>SUM(COUNTIF('Plan MB'!$C118:$BE118,"Weidner")+COUNTIF('Plan WIW'!$C118:$AU118,"Weidner")+COUNTIF('Plan ET'!$C119:$BP119,"Weidner"))</f>
        <v>0</v>
      </c>
      <c r="P115" s="324">
        <f>SUM(COUNTIF('Plan MB'!$C118:$BE118,"Schreiber")+COUNTIF('Plan WIW'!$C118:$AU118,"Schreiber")+COUNTIF('Plan ET'!$C119:$BP119,"Schreiber"))</f>
        <v>0</v>
      </c>
      <c r="Q115" s="324">
        <f>SUM(COUNTIF('Plan MB'!$C118:$BE118,"SM9")+COUNTIF('Plan WIW'!$C118:$AU118,"SM9")+COUNTIF('Plan ET'!$C119:$BP119,"SM9"))</f>
        <v>0</v>
      </c>
      <c r="R115" s="324">
        <f>SUM(COUNTIF('Plan MB'!$C118:$BE118,"Löser")+COUNTIF('Plan WIW'!$C118:$AU118,"Löser")+COUNTIF('Plan ET'!$C119:$BP119,"Löser"))</f>
        <v>0</v>
      </c>
      <c r="S115" s="324">
        <f>SUM(COUNTIF('Plan MB'!$C118:$BE118,"Römhild")+COUNTIF('Plan WIW'!$C118:$AU118,"Römhild")+COUNTIF('Plan ET'!$C119:$BD119,"Römhild"))</f>
        <v>0</v>
      </c>
      <c r="T115" s="324">
        <f>SUM(COUNTIF('Plan MB'!$C118:$BE118,"Kny")+COUNTIF('Plan WIW'!$C118:$AU118,"Kny")+COUNTIF('Plan ET'!$C119:$BD119,"Kny"))</f>
        <v>0</v>
      </c>
      <c r="U115" s="324">
        <f>SUM(COUNTIF('Plan MB'!$C118:$BE118,"Schrodt")+COUNTIF('Plan WIW'!$C118:$AU118,"Schrodt")+COUNTIF('Plan ET'!$C119:$BD119,"Schrodt"))</f>
        <v>0</v>
      </c>
      <c r="V115" s="324">
        <f>SUM(COUNTIF('Plan MB'!$C118:$BE118,"Albrecht")+COUNTIF('Plan WIW'!$C118:$AU118,"Albrecht")+COUNTIF('Plan ET'!$C119:$BD119,"Albrecht"))</f>
        <v>0</v>
      </c>
      <c r="W115" s="324">
        <f>SUM(COUNTIF('Plan MB'!$C118:$BE118,"Hornaff")+COUNTIF('Plan WIW'!$C118:$AU118,"Hornaff")+COUNTIF('Plan ET'!$C119:$BD119,"Hornaff"))</f>
        <v>0</v>
      </c>
      <c r="X115" s="324">
        <f>SUM(COUNTIF('Plan MB'!$C118:$BE118,"Wahrenberg")+COUNTIF('Plan WIW'!$C118:$AU118,"Wahrenberg")+COUNTIF('Plan ET'!E119:BD119,"Wahrenberg"))</f>
        <v>0</v>
      </c>
      <c r="Y115" s="324">
        <f>SUM(COUNTIF('Plan MB'!$C118:$BE118,"Orf")+COUNTIF('Plan WIW'!$C118:$AU118,"Orf")+COUNTIF('Plan ET'!F119:BE119,"Orf"))</f>
        <v>0</v>
      </c>
      <c r="Z115" s="324"/>
      <c r="AA115" s="324">
        <f>SUM(COUNTIF('Plan MB'!$C118:$BE118,"Bachmann")+COUNTIF('Plan WIW'!$C118:$AU118,"Bachmann")+COUNTIF('Plan ET'!$E119:$BD119,"Bachmann"))</f>
        <v>0</v>
      </c>
      <c r="AB115" s="324">
        <f>SUM(COUNTIF('Plan MB'!$C118:$BE118,"B.-Schmitt")+COUNTIF('Plan WIW'!$C118:$AU118,"B.-Schmitt")+COUNTIF('Plan ET'!$E119:$BD119,"B.-Schmitt"))</f>
        <v>0</v>
      </c>
      <c r="AC115" s="324">
        <f>SUM(COUNTIF('Plan MB'!$C118:$BE118,"Blancke")+COUNTIF('Plan WIW'!$C118:$AU118,"Blancke")+COUNTIF('Plan ET'!$E119:$BD119,"Blancke"))</f>
        <v>0</v>
      </c>
      <c r="AD115" s="324">
        <f>SUM(COUNTIF('Plan MB'!$C118:$BE118,"Dechant")+COUNTIF('Plan WIW'!$C118:$AU118,"Dechant")+COUNTIF('Plan ET'!$E119:BD119,"Dechant"))</f>
        <v>0</v>
      </c>
      <c r="AE115" s="324">
        <f>SUM(COUNTIF('Plan MB'!$C118:$BE118,"Fischer")+COUNTIF('Plan WIW'!$C118:$AU118,"Fischer")+COUNTIF('Plan ET'!$E119:$BD119,"Fischer"))</f>
        <v>0</v>
      </c>
      <c r="AF115" s="324">
        <f>SUM(COUNTIF('Plan MB'!$C118:$BE118,"Gratz")+COUNTIF('Plan WIW'!$C118:$AU118,"Gratz")+COUNTIF('Plan ET'!$E119:$BD119,"Gratz"))</f>
        <v>0</v>
      </c>
      <c r="AG115" s="324">
        <f>SUM(COUNTIF('Plan MB'!$C118:$BE118,"Grünler")+COUNTIF('Plan WIW'!$C118:$AU118,"Grünler")+COUNTIF('Plan ET'!$E119:$BD119,"Grünler"))</f>
        <v>0</v>
      </c>
      <c r="AH115" s="324">
        <f>SUM(COUNTIF('Plan MB'!$C118:$BE118,"Heinemann")+COUNTIF('Plan WIW'!$C118:$AU118,"Heinemann")+COUNTIF('Plan ET'!$E119:$BD119,"Heinemann"))</f>
        <v>0</v>
      </c>
      <c r="AI115" s="324">
        <f>SUM(COUNTIF('Plan MB'!$C118:$BE118,"Kamprath")+COUNTIF('Plan WIW'!$C118:$AU118,"Kamprath")+COUNTIF('Plan ET'!$E119:$BD119,"Kamprath"))</f>
        <v>0</v>
      </c>
      <c r="AJ115" s="324">
        <f>SUM(COUNTIF('Plan MB'!$C118:$BE118,"Kelber")+COUNTIF('Plan WIW'!$C118:$AU118,"Kelber")+COUNTIF('Plan ET'!$E119:$BD119,"Kelber"))</f>
        <v>0</v>
      </c>
      <c r="AK115" s="324">
        <f>SUM(COUNTIF('Plan MB'!$C118:$BE118,"Michelfeit")+COUNTIF('Plan WIW'!$C118:$AU118,"Michelfeit")+COUNTIF('Plan ET'!$E119:$BD119,"Michelfeit"))</f>
        <v>0</v>
      </c>
      <c r="AL115" s="324">
        <f>SUM(COUNTIF('Plan MB'!$C118:$BE118,"Müller")+COUNTIF('Plan WIW'!$C118:$AU118,"Müller")+COUNTIF('Plan ET'!$E119:$BD119,"Müller"))</f>
        <v>0</v>
      </c>
      <c r="AM115" s="324">
        <f>SUM(COUNTIF('Plan MB'!$C118:$BE118,"Roppel")+COUNTIF('Plan WIW'!$C118:$AU118,"Roppel")+COUNTIF('Plan ET'!$E119:$BD119,"Roppel"))</f>
        <v>0</v>
      </c>
      <c r="AN115" s="324">
        <f>SUM(COUNTIF('Plan MB'!$C118:$BE118,"Rozek")+COUNTIF('Plan WIW'!$C118:$AU118,"Rozek")+COUNTIF('Plan ET'!$E119:$BD119,"Rozek"))</f>
        <v>0</v>
      </c>
      <c r="AO115" s="324">
        <f>SUM(COUNTIF('Plan MB'!$C118:$BE118,"Schäfer")+COUNTIF('Plan WIW'!$C118:$AU118,"Schäfer")+COUNTIF('Plan ET'!$E119:$BD119,"Schäfer"))</f>
        <v>0</v>
      </c>
      <c r="AP115" s="324">
        <f>SUM(COUNTIF('Plan MB'!$C118:$BE118,"Schulz")+COUNTIF('Plan WIW'!$C118:$AU118,"Schulz")+COUNTIF('Plan ET'!$E119:$BD119,"Schulz"))</f>
        <v>0</v>
      </c>
      <c r="AQ115" s="324">
        <f>SUM(COUNTIF('Plan MB'!$C118:$BE118,"Svoboda")+COUNTIF('Plan WIW'!$C118:$AU118,"Svoboda")+COUNTIF('Plan ET'!$E119:$BD119,"Svoboda"))</f>
        <v>0</v>
      </c>
      <c r="AR115" s="324"/>
      <c r="AS115" s="324">
        <f>SUM(COUNTIF('Plan MB'!$C118:$BE118,"Kretzer")+COUNTIF('Plan WIW'!$C118:$AU118,"Kretzer")+COUNTIF('Plan ET'!$E119:$BD119,"Kretzer"))</f>
        <v>0</v>
      </c>
      <c r="AT115" s="324">
        <f>SUM(COUNTIF('Plan MB'!$C118:$BE118,"Mensch-Schäfer")+COUNTIF('Plan WIW'!$C118:$AU118,"Mensch-Schäfer")+COUNTIF('Plan ET'!$E119:$BD119,"Mensch-Schäfer"))</f>
        <v>0</v>
      </c>
      <c r="AU115" s="324">
        <f>SUM(COUNTIF('Plan MB'!$C118:$BE118,"Schmidt")+COUNTIF('Plan WIW'!$C118:$AU118,"Schmidt")+COUNTIF('Plan ET'!$E119:$BD119,"Schmidt"))</f>
        <v>0</v>
      </c>
      <c r="AV115" s="368"/>
      <c r="AW115" s="368"/>
      <c r="AX115" s="368"/>
      <c r="AY115" s="369"/>
      <c r="AZ115" s="369">
        <f>SUM(COUNTIF('Plan MB'!$C118:$BE118,"Brenn")+COUNTIF('Plan WIW'!$C118:$AU118,"Brenn")+COUNTIF('Plan ET'!$E119:$BD119,"Brenn"))</f>
        <v>0</v>
      </c>
      <c r="BA115" s="369">
        <f>SUM(COUNTIF('Plan MB'!$C118:$BE118,"Jakobi")+COUNTIF('Plan WIW'!$C118:$AU118,"Jakobi")+COUNTIF('Plan ET'!$E119:$BD119,"Jakobi"))</f>
        <v>0</v>
      </c>
      <c r="BB115" s="369">
        <f>SUM(COUNTIF('Plan MB'!$C118:$BE118,"Krause")+COUNTIF('Plan WIW'!$C118:$AU118,"Krause")+COUNTIF('Plan ET'!$E119:$BD119,"Krause"))</f>
        <v>0</v>
      </c>
      <c r="BC115" s="369">
        <f>SUM(COUNTIF('Plan MB'!$C118:$BE118,"Margraf")+COUNTIF('Plan WIW'!$C118:$AU118,"Margraf")+COUNTIF('Plan ET'!$E119:$BD119,"Margraf"))</f>
        <v>0</v>
      </c>
      <c r="BD115" s="369">
        <f>SUM(COUNTIF('Plan MB'!$C118:$BE118,"Tischer")+COUNTIF('Plan WIW'!$C118:$AU118,"Tischer")+COUNTIF('Plan ET'!$E119:$BD119,"Tischer"))</f>
        <v>0</v>
      </c>
      <c r="BE115" s="369"/>
      <c r="BF115" s="369">
        <f>SUM(COUNTIF('Plan MB'!$C118:$BE118,"Bagchi")+COUNTIF('Plan WIW'!$C118:$AU118,"Bagchi")+COUNTIF('Plan ET'!$E119:$BD119,"Bagchi"))</f>
        <v>0</v>
      </c>
      <c r="BG115" s="369">
        <f>SUM(COUNTIF('Plan MB'!$C118:$BE118,"Fr.Gratz")+COUNTIF('Plan WIW'!$C118:$AU118,"Fr.Gratz")+COUNTIF('Plan ET'!$E119:$BD119,"Fr.Gratz"))</f>
        <v>0</v>
      </c>
      <c r="BH115" s="369">
        <f>SUM(COUNTIF('Plan MB'!$C118:$BE118,"Fr.Müller")+COUNTIF('Plan WIW'!$C118:$AU118,"Fr.Müller")+COUNTIF('Plan ET'!$E119:$BD119,"Fr.Müller"))</f>
        <v>0</v>
      </c>
      <c r="BI115" s="325"/>
    </row>
    <row r="116" spans="1:61">
      <c r="A116" s="1316" t="s">
        <v>53</v>
      </c>
      <c r="B116" s="1317" t="s">
        <v>54</v>
      </c>
      <c r="C116" s="380">
        <f>SUM(COUNTIF('Plan MB'!$C119:$BE119,"Braunschweig")+COUNTIF('Plan WIW'!$C119:$AU119,"Braunschweig")+COUNTIF('Plan ET'!$C120:$AX120,"Braunschweig"))</f>
        <v>2</v>
      </c>
      <c r="D116" s="381">
        <f>SUM(COUNTIF('Plan MB'!$C119:$BE119,"Behn")+COUNTIF('Plan WIW'!$C119:$AU119,"Behn")+COUNTIF('Plan ET'!$C120:$BP120,"Behn"))</f>
        <v>0</v>
      </c>
      <c r="E116" s="381">
        <f>SUM(COUNTIF('Plan MB'!$C119:$BE119,"Roth")+COUNTIF('Plan WIW'!$C119:$AU119,"Roth")+COUNTIF('Plan ET'!$C120:$BP120,"Roth"))</f>
        <v>0</v>
      </c>
      <c r="F116" s="364">
        <f>SUM(COUNTIF('Plan MB'!$C119:$BE119,"Beugel")+COUNTIF('Plan WIW'!$C119:$AU119,"Beugel")+COUNTIF('Plan ET'!$C120:$BP120,"Beugel"))</f>
        <v>1</v>
      </c>
      <c r="G116" s="381">
        <f>SUM(COUNTIF('Plan MB'!$C119:$BE119,"Christ")+COUNTIF('Plan WIW'!$C119:$AU119,"Christ")+COUNTIF('Plan ET'!$C120:$BP120,"Christ"))</f>
        <v>0</v>
      </c>
      <c r="H116" s="381">
        <f>SUM(COUNTIF('Plan MB'!$C119:$BE119,"Kolev")+COUNTIF('Plan WIW'!$C119:$AU119,"Kolev")+COUNTIF('Plan ET'!$C120:$BP120,"Kolev"))</f>
        <v>0</v>
      </c>
      <c r="I116" s="364">
        <f>SUM(COUNTIF('Plan MB'!$C119:$BE119,"C.Behn")+COUNTIF('Plan WIW'!$C119:$AU119,"C.Behn")+COUNTIF('Plan ET'!$C120:$BP120,"C.Behn"))</f>
        <v>0</v>
      </c>
      <c r="J116" s="381">
        <f>SUM(COUNTIF('Plan MB'!$C119:$BE119,"Dorner-Reisel")+COUNTIF('Plan WIW'!$C119:$AU119,"Dorner-Reisel")+COUNTIF('Plan ET'!$C120:$BP120,"Dorner-Reisel"))</f>
        <v>0</v>
      </c>
      <c r="K116" s="381">
        <f>SUM(COUNTIF('Plan MB'!$C119:$BE119,"Pietzsch")+COUNTIF('Plan WIW'!$C119:$AU119,"Pietzsch")+COUNTIF('Plan ET'!$C120:$BP120,"Pietzsch"))</f>
        <v>0</v>
      </c>
      <c r="L116" s="381">
        <f>SUM(COUNTIF('Plan MB'!$C119:$BE119,"Seul")+COUNTIF('Plan WIW'!$C119:$AU119,"Seul")+COUNTIF('Plan ET'!$C120:$BP120,"Seul"))</f>
        <v>0</v>
      </c>
      <c r="M116" s="381">
        <f>SUM(COUNTIF('Plan MB'!$C119:$BE119,"Raßbach")+COUNTIF('Plan WIW'!$C119:$AU119,"Raßbach")+COUNTIF('Plan ET'!$C120:$BP120,"Raßbach"))</f>
        <v>0</v>
      </c>
      <c r="N116" s="381">
        <f>SUM(COUNTIF('Plan MB'!$C119:$BE119,"Vogel")+COUNTIF('Plan WIW'!$C119:$AU119,"Vogel")+COUNTIF('Plan ET'!$C120:$BP120,"Vogel"))</f>
        <v>0</v>
      </c>
      <c r="O116" s="364">
        <f>SUM(COUNTIF('Plan MB'!$C119:$BE119,"Weidner")+COUNTIF('Plan WIW'!$C119:$AU119,"Weidner")+COUNTIF('Plan ET'!$C120:$BP120,"Weidner"))</f>
        <v>0</v>
      </c>
      <c r="P116" s="364">
        <f>SUM(COUNTIF('Plan MB'!$C119:$BE119,"Schreiber")+COUNTIF('Plan WIW'!$C119:$AU119,"Schreiber")+COUNTIF('Plan ET'!$C120:$BP120,"Schreiber"))</f>
        <v>0</v>
      </c>
      <c r="Q116" s="380">
        <f>SUM(COUNTIF('Plan MB'!$C119:$BE119,"SM9")+COUNTIF('Plan WIW'!$C119:$AU119,"SM9")+COUNTIF('Plan ET'!$C120:$BP120,"SM9"))</f>
        <v>0</v>
      </c>
      <c r="R116" s="381">
        <f>SUM(COUNTIF('Plan MB'!$C119:$BE119,"Löser")+COUNTIF('Plan WIW'!$C119:$AU119,"Löser")+COUNTIF('Plan ET'!$C120:$BP120,"Löser"))</f>
        <v>0</v>
      </c>
      <c r="S116" s="381">
        <f>SUM(COUNTIF('Plan MB'!$C119:$BE119,"Römhild")+COUNTIF('Plan WIW'!$C119:$AU119,"Römhild")+COUNTIF('Plan ET'!$C120:$BD120,"Römhild"))</f>
        <v>0</v>
      </c>
      <c r="T116" s="381">
        <f>SUM(COUNTIF('Plan MB'!$C119:$BE119,"Kny")+COUNTIF('Plan WIW'!$C119:$AU119,"Kny")+COUNTIF('Plan ET'!$C120:$BD120,"Kny"))</f>
        <v>0</v>
      </c>
      <c r="U116" s="364">
        <f>SUM(COUNTIF('Plan MB'!$C119:$BE119,"Schrodt")+COUNTIF('Plan WIW'!$C119:$AU119,"Schrodt")+COUNTIF('Plan ET'!$C120:$BD120,"Schrodt"))</f>
        <v>0</v>
      </c>
      <c r="V116" s="364">
        <f>SUM(COUNTIF('Plan MB'!$C119:$BE119,"Albrecht")+COUNTIF('Plan WIW'!$C119:$AU119,"Albrecht")+COUNTIF('Plan ET'!$C120:$BD120,"Albrecht"))</f>
        <v>0</v>
      </c>
      <c r="W116" s="364">
        <f>SUM(COUNTIF('Plan MB'!$C119:$BE119,"Hornaff")+COUNTIF('Plan WIW'!$C119:$AU119,"Hornaff")+COUNTIF('Plan ET'!$C120:$BD120,"Hornaff"))</f>
        <v>0</v>
      </c>
      <c r="X116" s="364">
        <f>SUM(COUNTIF('Plan MB'!$C119:$BE119,"Wahrenberg")+COUNTIF('Plan WIW'!$C119:$AU119,"Wahrenberg")+COUNTIF('Plan ET'!E120:BD120,"Wahrenberg"))</f>
        <v>0</v>
      </c>
      <c r="Y116" s="364">
        <f>SUM(COUNTIF('Plan MB'!$C119:$BE119,"Orf")+COUNTIF('Plan WIW'!$C119:$AU119,"Orf")+COUNTIF('Plan ET'!F120:BE120,"Orf"))</f>
        <v>1</v>
      </c>
      <c r="Z116" s="324"/>
      <c r="AA116" s="364">
        <f>SUM(COUNTIF('Plan MB'!$C119:$BE119,"Bachmann")+COUNTIF('Plan WIW'!$C119:$AU119,"Bachmann")+COUNTIF('Plan ET'!$E120:$BD120,"Bachmann"))</f>
        <v>0</v>
      </c>
      <c r="AB116" s="364">
        <f>SUM(COUNTIF('Plan MB'!$C119:$BE119,"B.-Schmitt")+COUNTIF('Plan WIW'!$C119:$AU119,"B.-Schmitt")+COUNTIF('Plan ET'!$E120:$BD120,"B.-Schmitt"))</f>
        <v>0</v>
      </c>
      <c r="AC116" s="364">
        <f>SUM(COUNTIF('Plan MB'!$C119:$BE119,"Blancke")+COUNTIF('Plan WIW'!$C119:$AU119,"Blancke")+COUNTIF('Plan ET'!$E120:$BD120,"Blancke"))</f>
        <v>0</v>
      </c>
      <c r="AD116" s="380">
        <f>SUM(COUNTIF('Plan MB'!$C119:$BE119,"Dechant")+COUNTIF('Plan WIW'!$C119:$AU119,"Dechant")+COUNTIF('Plan ET'!$E120:BD120,"Dechant"))</f>
        <v>4</v>
      </c>
      <c r="AE116" s="364">
        <f>SUM(COUNTIF('Plan MB'!$C119:$BE119,"Fischer")+COUNTIF('Plan WIW'!$C119:$AU119,"Fischer")+COUNTIF('Plan ET'!$E120:$BD120,"Fischer"))</f>
        <v>0</v>
      </c>
      <c r="AF116" s="364">
        <f>SUM(COUNTIF('Plan MB'!$C119:$BE119,"Gratz")+COUNTIF('Plan WIW'!$C119:$AU119,"Gratz")+COUNTIF('Plan ET'!$E120:$BD120,"Gratz"))</f>
        <v>0</v>
      </c>
      <c r="AG116" s="364">
        <f>SUM(COUNTIF('Plan MB'!$C119:$BE119,"Grünler")+COUNTIF('Plan WIW'!$C119:$AU119,"Grünler")+COUNTIF('Plan ET'!$E120:$BD120,"Grünler"))</f>
        <v>1</v>
      </c>
      <c r="AH116" s="364">
        <f>SUM(COUNTIF('Plan MB'!$C119:$BE119,"Heinemann")+COUNTIF('Plan WIW'!$C119:$AU119,"Heinemann")+COUNTIF('Plan ET'!$E120:$BD120,"Heinemann"))</f>
        <v>0</v>
      </c>
      <c r="AI116" s="364">
        <f>SUM(COUNTIF('Plan MB'!$C119:$BE119,"Kamprath")+COUNTIF('Plan WIW'!$C119:$AU119,"Kamprath")+COUNTIF('Plan ET'!$E120:$BD120,"Kamprath"))</f>
        <v>0</v>
      </c>
      <c r="AJ116" s="364">
        <f>SUM(COUNTIF('Plan MB'!$C119:$BE119,"Kelber")+COUNTIF('Plan WIW'!$C119:$AU119,"Kelber")+COUNTIF('Plan ET'!$E120:$BD120,"Kelber"))</f>
        <v>0</v>
      </c>
      <c r="AK116" s="364">
        <f>SUM(COUNTIF('Plan MB'!$C119:$BE119,"Michelfeit")+COUNTIF('Plan WIW'!$C119:$AU119,"Michelfeit")+COUNTIF('Plan ET'!$E120:$BD120,"Michelfeit"))</f>
        <v>0</v>
      </c>
      <c r="AL116" s="364">
        <f>SUM(COUNTIF('Plan MB'!$C119:$BE119,"Müller")+COUNTIF('Plan WIW'!$C119:$AU119,"Müller")+COUNTIF('Plan ET'!$E120:$BD120,"Müller"))</f>
        <v>0</v>
      </c>
      <c r="AM116" s="364">
        <f>SUM(COUNTIF('Plan MB'!$C119:$BE119,"Roppel")+COUNTIF('Plan WIW'!$C119:$AU119,"Roppel")+COUNTIF('Plan ET'!$E120:$BD120,"Roppel"))</f>
        <v>0</v>
      </c>
      <c r="AN116" s="364">
        <f>SUM(COUNTIF('Plan MB'!$C119:$BE119,"Rozek")+COUNTIF('Plan WIW'!$C119:$AU119,"Rozek")+COUNTIF('Plan ET'!$E120:$BD120,"Rozek"))</f>
        <v>0</v>
      </c>
      <c r="AO116" s="364">
        <f>SUM(COUNTIF('Plan MB'!$C119:$BE119,"Schäfer")+COUNTIF('Plan WIW'!$C119:$AU119,"Schäfer")+COUNTIF('Plan ET'!$E120:$BD120,"Schäfer"))</f>
        <v>1</v>
      </c>
      <c r="AP116" s="364">
        <f>SUM(COUNTIF('Plan MB'!$C119:$BE119,"Schulz")+COUNTIF('Plan WIW'!$C119:$AU119,"Schulz")+COUNTIF('Plan ET'!$E120:$BD120,"Schulz"))</f>
        <v>0</v>
      </c>
      <c r="AQ116" s="364">
        <f>SUM(COUNTIF('Plan MB'!$C119:$BE119,"Svoboda")+COUNTIF('Plan WIW'!$C119:$AU119,"Svoboda")+COUNTIF('Plan ET'!$E120:$BD120,"Svoboda"))</f>
        <v>0</v>
      </c>
      <c r="AR116" s="364"/>
      <c r="AS116" s="364">
        <f>SUM(COUNTIF('Plan MB'!$C119:$BE119,"Kretzer")+COUNTIF('Plan WIW'!$C119:$AU119,"Kretzer")+COUNTIF('Plan ET'!$E120:$BD120,"Kretzer"))</f>
        <v>0</v>
      </c>
      <c r="AT116" s="364">
        <f>SUM(COUNTIF('Plan MB'!$C119:$BE119,"Mensch-Schäfer")+COUNTIF('Plan WIW'!$C119:$AU119,"Mensch-Schäfer")+COUNTIF('Plan ET'!$E120:$BD120,"Mensch-Schäfer"))</f>
        <v>0</v>
      </c>
      <c r="AU116" s="364">
        <f>SUM(COUNTIF('Plan MB'!$C119:$BE119,"Schmidt")+COUNTIF('Plan WIW'!$C119:$AU119,"Schmidt")+COUNTIF('Plan ET'!$E120:$BD120,"Schmidt"))</f>
        <v>0</v>
      </c>
      <c r="AV116" s="372"/>
      <c r="AW116" s="372"/>
      <c r="AX116" s="372"/>
      <c r="AY116" s="373"/>
      <c r="AZ116" s="373">
        <f>SUM(COUNTIF('Plan MB'!$C119:$BE119,"Brenn")+COUNTIF('Plan WIW'!$C119:$AU119,"Brenn")+COUNTIF('Plan ET'!$E120:$BD120,"Brenn"))</f>
        <v>0</v>
      </c>
      <c r="BA116" s="373">
        <f>SUM(COUNTIF('Plan MB'!$C119:$BE119,"Jakobi")+COUNTIF('Plan WIW'!$C119:$AU119,"Jakobi")+COUNTIF('Plan ET'!$E120:$BD120,"Jakobi"))</f>
        <v>0</v>
      </c>
      <c r="BB116" s="373">
        <f>SUM(COUNTIF('Plan MB'!$C119:$BE119,"Krause")+COUNTIF('Plan WIW'!$C119:$AU119,"Krause")+COUNTIF('Plan ET'!$E120:$BD120,"Krause"))</f>
        <v>0</v>
      </c>
      <c r="BC116" s="373">
        <f>SUM(COUNTIF('Plan MB'!$C119:$BE119,"Margraf")+COUNTIF('Plan WIW'!$C119:$AU119,"Margraf")+COUNTIF('Plan ET'!$E120:$BD120,"Margraf"))</f>
        <v>0</v>
      </c>
      <c r="BD116" s="373">
        <f>SUM(COUNTIF('Plan MB'!$C119:$BE119,"Tischer")+COUNTIF('Plan WIW'!$C119:$AU119,"Tischer")+COUNTIF('Plan ET'!$E120:$BD120,"Tischer"))</f>
        <v>0</v>
      </c>
      <c r="BE116" s="369"/>
      <c r="BF116" s="373">
        <f>SUM(COUNTIF('Plan MB'!$C119:$BE119,"Bagchi")+COUNTIF('Plan WIW'!$C119:$AU119,"Bagchi")+COUNTIF('Plan ET'!$E120:$BD120,"Bagchi"))</f>
        <v>0</v>
      </c>
      <c r="BG116" s="373">
        <f>SUM(COUNTIF('Plan MB'!$C119:$BE119,"Fr.Gratz")+COUNTIF('Plan WIW'!$C119:$AU119,"Fr.Gratz")+COUNTIF('Plan ET'!$E120:$BD120,"Fr.Gratz"))</f>
        <v>0</v>
      </c>
      <c r="BH116" s="373">
        <f>SUM(COUNTIF('Plan MB'!$C119:$BE119,"Fr.Müller")+COUNTIF('Plan WIW'!$C119:$AU119,"Fr.Müller")+COUNTIF('Plan ET'!$E120:$BD120,"Fr.Müller"))</f>
        <v>0</v>
      </c>
      <c r="BI116" s="325"/>
    </row>
    <row r="117" spans="1:61">
      <c r="A117" s="1316"/>
      <c r="B117" s="1317"/>
      <c r="C117" s="364">
        <f>SUM(COUNTIF('Plan MB'!$C120:$BE120,"Braunschweig")+COUNTIF('Plan WIW'!$C120:$AU120,"Braunschweig")+COUNTIF('Plan ET'!$C121:$AX121,"Braunschweig"))</f>
        <v>0</v>
      </c>
      <c r="D117" s="381">
        <f>SUM(COUNTIF('Plan MB'!$C120:$BE120,"Behn")+COUNTIF('Plan WIW'!$C120:$AU120,"Behn")+COUNTIF('Plan ET'!$C121:$BP121,"Behn"))</f>
        <v>0</v>
      </c>
      <c r="E117" s="381">
        <f>SUM(COUNTIF('Plan MB'!$C120:$BE120,"Roth")+COUNTIF('Plan WIW'!$C120:$AU120,"Roth")+COUNTIF('Plan ET'!$C121:$BP121,"Roth"))</f>
        <v>0</v>
      </c>
      <c r="F117" s="364">
        <f>SUM(COUNTIF('Plan MB'!$C120:$BE120,"Beugel")+COUNTIF('Plan WIW'!$C120:$AU120,"Beugel")+COUNTIF('Plan ET'!$C121:$BP121,"Beugel"))</f>
        <v>0</v>
      </c>
      <c r="G117" s="381">
        <f>SUM(COUNTIF('Plan MB'!$C120:$BE120,"Christ")+COUNTIF('Plan WIW'!$C120:$AU120,"Christ")+COUNTIF('Plan ET'!$C121:$BP121,"Christ"))</f>
        <v>0</v>
      </c>
      <c r="H117" s="381">
        <f>SUM(COUNTIF('Plan MB'!$C120:$BE120,"Kolev")+COUNTIF('Plan WIW'!$C120:$AU120,"Kolev")+COUNTIF('Plan ET'!$C121:$BP121,"Kolev"))</f>
        <v>0</v>
      </c>
      <c r="I117" s="364">
        <f>SUM(COUNTIF('Plan MB'!$C120:$BE120,"C.Behn")+COUNTIF('Plan WIW'!$C120:$AU120,"C.Behn")+COUNTIF('Plan ET'!$C121:$BP121,"C.Behn"))</f>
        <v>1</v>
      </c>
      <c r="J117" s="381">
        <f>SUM(COUNTIF('Plan MB'!$C120:$BE120,"Dorner-Reisel")+COUNTIF('Plan WIW'!$C120:$AU120,"Dorner-Reisel")+COUNTIF('Plan ET'!$C121:$BP121,"Dorner-Reisel"))</f>
        <v>0</v>
      </c>
      <c r="K117" s="381">
        <f>SUM(COUNTIF('Plan MB'!$C120:$BE120,"Pietzsch")+COUNTIF('Plan WIW'!$C120:$AU120,"Pietzsch")+COUNTIF('Plan ET'!$C121:$BP121,"Pietzsch"))</f>
        <v>0</v>
      </c>
      <c r="L117" s="381">
        <f>SUM(COUNTIF('Plan MB'!$C120:$BE120,"Seul")+COUNTIF('Plan WIW'!$C120:$AU120,"Seul")+COUNTIF('Plan ET'!$C121:$BP121,"Seul"))</f>
        <v>0</v>
      </c>
      <c r="M117" s="381">
        <f>SUM(COUNTIF('Plan MB'!$C120:$BE120,"Raßbach")+COUNTIF('Plan WIW'!$C120:$AU120,"Raßbach")+COUNTIF('Plan ET'!$C121:$BP121,"Raßbach"))</f>
        <v>0</v>
      </c>
      <c r="N117" s="381">
        <f>SUM(COUNTIF('Plan MB'!$C120:$BE120,"Vogel")+COUNTIF('Plan WIW'!$C120:$AU120,"Vogel")+COUNTIF('Plan ET'!$C121:$BP121,"Vogel"))</f>
        <v>0</v>
      </c>
      <c r="O117" s="364">
        <f>SUM(COUNTIF('Plan MB'!$C120:$BE120,"Weidner")+COUNTIF('Plan WIW'!$C120:$AU120,"Weidner")+COUNTIF('Plan ET'!$C121:$BP121,"Weidner"))</f>
        <v>0</v>
      </c>
      <c r="P117" s="364">
        <f>SUM(COUNTIF('Plan MB'!$C120:$BE120,"Schreiber")+COUNTIF('Plan WIW'!$C120:$AU120,"Schreiber")+COUNTIF('Plan ET'!$C121:$BP121,"Schreiber"))</f>
        <v>0</v>
      </c>
      <c r="Q117" s="364">
        <f>SUM(COUNTIF('Plan MB'!$C120:$BE120,"SM9")+COUNTIF('Plan WIW'!$C120:$AU120,"SM9")+COUNTIF('Plan ET'!$C121:$BP121,"SM9"))</f>
        <v>0</v>
      </c>
      <c r="R117" s="381">
        <f>SUM(COUNTIF('Plan MB'!$C120:$BE120,"Löser")+COUNTIF('Plan WIW'!$C120:$AU120,"Löser")+COUNTIF('Plan ET'!$C121:$BP121,"Löser"))</f>
        <v>0</v>
      </c>
      <c r="S117" s="381">
        <f>SUM(COUNTIF('Plan MB'!$C120:$BE120,"Römhild")+COUNTIF('Plan WIW'!$C120:$AU120,"Römhild")+COUNTIF('Plan ET'!$C121:$BD121,"Römhild"))</f>
        <v>0</v>
      </c>
      <c r="T117" s="381">
        <f>SUM(COUNTIF('Plan MB'!$C120:$BE120,"Kny")+COUNTIF('Plan WIW'!$C120:$AU120,"Kny")+COUNTIF('Plan ET'!$C121:$BD121,"Kny"))</f>
        <v>0</v>
      </c>
      <c r="U117" s="364">
        <f>SUM(COUNTIF('Plan MB'!$C120:$BE120,"Schrodt")+COUNTIF('Plan WIW'!$C120:$AU120,"Schrodt")+COUNTIF('Plan ET'!$C121:$BD121,"Schrodt"))</f>
        <v>0</v>
      </c>
      <c r="V117" s="364">
        <f>SUM(COUNTIF('Plan MB'!$C120:$BE120,"Albrecht")+COUNTIF('Plan WIW'!$C120:$AU120,"Albrecht")+COUNTIF('Plan ET'!$C121:$BD121,"Albrecht"))</f>
        <v>1</v>
      </c>
      <c r="W117" s="364">
        <f>SUM(COUNTIF('Plan MB'!$C120:$BE120,"Hornaff")+COUNTIF('Plan WIW'!$C120:$AU120,"Hornaff")+COUNTIF('Plan ET'!$C121:$BD121,"Hornaff"))</f>
        <v>1</v>
      </c>
      <c r="X117" s="364">
        <f>SUM(COUNTIF('Plan MB'!$C120:$BE120,"Wahrenberg")+COUNTIF('Plan WIW'!$C120:$AU120,"Wahrenberg")+COUNTIF('Plan ET'!E121:BD121,"Wahrenberg"))</f>
        <v>0</v>
      </c>
      <c r="Y117" s="364">
        <f>SUM(COUNTIF('Plan MB'!$C120:$BE120,"Orf")+COUNTIF('Plan WIW'!$C120:$AU120,"Orf")+COUNTIF('Plan ET'!F121:BE121,"Orf"))</f>
        <v>0</v>
      </c>
      <c r="Z117" s="324"/>
      <c r="AA117" s="364">
        <f>SUM(COUNTIF('Plan MB'!$C120:$BE120,"Bachmann")+COUNTIF('Plan WIW'!$C120:$AU120,"Bachmann")+COUNTIF('Plan ET'!$E121:$BD121,"Bachmann"))</f>
        <v>0</v>
      </c>
      <c r="AB117" s="364">
        <f>SUM(COUNTIF('Plan MB'!$C120:$BE120,"B.-Schmitt")+COUNTIF('Plan WIW'!$C120:$AU120,"B.-Schmitt")+COUNTIF('Plan ET'!$E121:$BD121,"B.-Schmitt"))</f>
        <v>0</v>
      </c>
      <c r="AC117" s="364">
        <f>SUM(COUNTIF('Plan MB'!$C120:$BE120,"Blancke")+COUNTIF('Plan WIW'!$C120:$AU120,"Blancke")+COUNTIF('Plan ET'!$E121:$BD121,"Blancke"))</f>
        <v>0</v>
      </c>
      <c r="AD117" s="364">
        <f>SUM(COUNTIF('Plan MB'!$C120:$BE120,"Dechant")+COUNTIF('Plan WIW'!$C120:$AU120,"Dechant")+COUNTIF('Plan ET'!$E121:BD121,"Dechant"))</f>
        <v>0</v>
      </c>
      <c r="AE117" s="364">
        <f>SUM(COUNTIF('Plan MB'!$C120:$BE120,"Fischer")+COUNTIF('Plan WIW'!$C120:$AU120,"Fischer")+COUNTIF('Plan ET'!$E121:$BD121,"Fischer"))</f>
        <v>0</v>
      </c>
      <c r="AF117" s="364">
        <f>SUM(COUNTIF('Plan MB'!$C120:$BE120,"Gratz")+COUNTIF('Plan WIW'!$C120:$AU120,"Gratz")+COUNTIF('Plan ET'!$E121:$BD121,"Gratz"))</f>
        <v>0</v>
      </c>
      <c r="AG117" s="364">
        <f>SUM(COUNTIF('Plan MB'!$C120:$BE120,"Grünler")+COUNTIF('Plan WIW'!$C120:$AU120,"Grünler")+COUNTIF('Plan ET'!$E121:$BD121,"Grünler"))</f>
        <v>0</v>
      </c>
      <c r="AH117" s="364">
        <f>SUM(COUNTIF('Plan MB'!$C120:$BE120,"Heinemann")+COUNTIF('Plan WIW'!$C120:$AU120,"Heinemann")+COUNTIF('Plan ET'!$E121:$BD121,"Heinemann"))</f>
        <v>0</v>
      </c>
      <c r="AI117" s="364">
        <f>SUM(COUNTIF('Plan MB'!$C120:$BE120,"Kamprath")+COUNTIF('Plan WIW'!$C120:$AU120,"Kamprath")+COUNTIF('Plan ET'!$E121:$BD121,"Kamprath"))</f>
        <v>0</v>
      </c>
      <c r="AJ117" s="364">
        <f>SUM(COUNTIF('Plan MB'!$C120:$BE120,"Kelber")+COUNTIF('Plan WIW'!$C120:$AU120,"Kelber")+COUNTIF('Plan ET'!$E121:$BD121,"Kelber"))</f>
        <v>0</v>
      </c>
      <c r="AK117" s="364">
        <f>SUM(COUNTIF('Plan MB'!$C120:$BE120,"Michelfeit")+COUNTIF('Plan WIW'!$C120:$AU120,"Michelfeit")+COUNTIF('Plan ET'!$E121:$BD121,"Michelfeit"))</f>
        <v>0</v>
      </c>
      <c r="AL117" s="364">
        <f>SUM(COUNTIF('Plan MB'!$C120:$BE120,"Müller")+COUNTIF('Plan WIW'!$C120:$AU120,"Müller")+COUNTIF('Plan ET'!$E121:$BD121,"Müller"))</f>
        <v>0</v>
      </c>
      <c r="AM117" s="364">
        <f>SUM(COUNTIF('Plan MB'!$C120:$BE120,"Roppel")+COUNTIF('Plan WIW'!$C120:$AU120,"Roppel")+COUNTIF('Plan ET'!$E121:$BD121,"Roppel"))</f>
        <v>0</v>
      </c>
      <c r="AN117" s="364">
        <f>SUM(COUNTIF('Plan MB'!$C120:$BE120,"Rozek")+COUNTIF('Plan WIW'!$C120:$AU120,"Rozek")+COUNTIF('Plan ET'!$E121:$BD121,"Rozek"))</f>
        <v>0</v>
      </c>
      <c r="AO117" s="364">
        <f>SUM(COUNTIF('Plan MB'!$C120:$BE120,"Schäfer")+COUNTIF('Plan WIW'!$C120:$AU120,"Schäfer")+COUNTIF('Plan ET'!$E121:$BD121,"Schäfer"))</f>
        <v>0</v>
      </c>
      <c r="AP117" s="364">
        <f>SUM(COUNTIF('Plan MB'!$C120:$BE120,"Schulz")+COUNTIF('Plan WIW'!$C120:$AU120,"Schulz")+COUNTIF('Plan ET'!$E121:$BD121,"Schulz"))</f>
        <v>0</v>
      </c>
      <c r="AQ117" s="364">
        <f>SUM(COUNTIF('Plan MB'!$C120:$BE120,"Svoboda")+COUNTIF('Plan WIW'!$C120:$AU120,"Svoboda")+COUNTIF('Plan ET'!$E121:$BD121,"Svoboda"))</f>
        <v>0</v>
      </c>
      <c r="AR117" s="364"/>
      <c r="AS117" s="364">
        <f>SUM(COUNTIF('Plan MB'!$C120:$BE120,"Kretzer")+COUNTIF('Plan WIW'!$C120:$AU120,"Kretzer")+COUNTIF('Plan ET'!$E121:$BD121,"Kretzer"))</f>
        <v>0</v>
      </c>
      <c r="AT117" s="364">
        <f>SUM(COUNTIF('Plan MB'!$C120:$BE120,"Mensch-Schäfer")+COUNTIF('Plan WIW'!$C120:$AU120,"Mensch-Schäfer")+COUNTIF('Plan ET'!$E121:$BD121,"Mensch-Schäfer"))</f>
        <v>0</v>
      </c>
      <c r="AU117" s="364">
        <f>SUM(COUNTIF('Plan MB'!$C120:$BE120,"Schmidt")+COUNTIF('Plan WIW'!$C120:$AU120,"Schmidt")+COUNTIF('Plan ET'!$E121:$BD121,"Schmidt"))</f>
        <v>0</v>
      </c>
      <c r="AV117" s="372"/>
      <c r="AW117" s="372"/>
      <c r="AX117" s="372"/>
      <c r="AY117" s="373"/>
      <c r="AZ117" s="373">
        <f>SUM(COUNTIF('Plan MB'!$C120:$BE120,"Brenn")+COUNTIF('Plan WIW'!$C120:$AU120,"Brenn")+COUNTIF('Plan ET'!$E121:$BD121,"Brenn"))</f>
        <v>0</v>
      </c>
      <c r="BA117" s="373">
        <f>SUM(COUNTIF('Plan MB'!$C120:$BE120,"Jakobi")+COUNTIF('Plan WIW'!$C120:$AU120,"Jakobi")+COUNTIF('Plan ET'!$E121:$BD121,"Jakobi"))</f>
        <v>0</v>
      </c>
      <c r="BB117" s="373">
        <f>SUM(COUNTIF('Plan MB'!$C120:$BE120,"Krause")+COUNTIF('Plan WIW'!$C120:$AU120,"Krause")+COUNTIF('Plan ET'!$E121:$BD121,"Krause"))</f>
        <v>0</v>
      </c>
      <c r="BC117" s="373">
        <f>SUM(COUNTIF('Plan MB'!$C120:$BE120,"Margraf")+COUNTIF('Plan WIW'!$C120:$AU120,"Margraf")+COUNTIF('Plan ET'!$E121:$BD121,"Margraf"))</f>
        <v>0</v>
      </c>
      <c r="BD117" s="373">
        <f>SUM(COUNTIF('Plan MB'!$C120:$BE120,"Tischer")+COUNTIF('Plan WIW'!$C120:$AU120,"Tischer")+COUNTIF('Plan ET'!$E121:$BD121,"Tischer"))</f>
        <v>0</v>
      </c>
      <c r="BE117" s="369"/>
      <c r="BF117" s="373">
        <f>SUM(COUNTIF('Plan MB'!$C120:$BE120,"Bagchi")+COUNTIF('Plan WIW'!$C120:$AU120,"Bagchi")+COUNTIF('Plan ET'!$E121:$BD121,"Bagchi"))</f>
        <v>0</v>
      </c>
      <c r="BG117" s="373">
        <f>SUM(COUNTIF('Plan MB'!$C120:$BE120,"Fr.Gratz")+COUNTIF('Plan WIW'!$C120:$AU120,"Fr.Gratz")+COUNTIF('Plan ET'!$E121:$BD121,"Fr.Gratz"))</f>
        <v>0</v>
      </c>
      <c r="BH117" s="373">
        <f>SUM(COUNTIF('Plan MB'!$C120:$BE120,"Fr.Müller")+COUNTIF('Plan WIW'!$C120:$AU120,"Fr.Müller")+COUNTIF('Plan ET'!$E121:$BD121,"Fr.Müller"))</f>
        <v>0</v>
      </c>
      <c r="BI117" s="325"/>
    </row>
    <row r="118" spans="1:61" s="215" customFormat="1">
      <c r="A118" s="1316"/>
      <c r="B118" s="1317"/>
      <c r="C118" s="364">
        <f>SUM(COUNTIF('Plan MB'!$C121:$BE121,"Braunschweig")+COUNTIF('Plan WIW'!$C121:$AU121,"Braunschweig")+COUNTIF('Plan ET'!$C122:$AX122,"Braunschweig"))</f>
        <v>0</v>
      </c>
      <c r="D118" s="381">
        <f>SUM(COUNTIF('Plan MB'!$C121:$BE121,"Behn")+COUNTIF('Plan WIW'!$C121:$AU121,"Behn")+COUNTIF('Plan ET'!$C122:$BP122,"Behn"))</f>
        <v>0</v>
      </c>
      <c r="E118" s="381">
        <f>SUM(COUNTIF('Plan MB'!$C121:$BE121,"Roth")+COUNTIF('Plan WIW'!$C121:$AU121,"Roth")+COUNTIF('Plan ET'!$C122:$BP122,"Roth"))</f>
        <v>0</v>
      </c>
      <c r="F118" s="364">
        <f>SUM(COUNTIF('Plan MB'!$C121:$BE121,"Beugel")+COUNTIF('Plan WIW'!$C121:$AU121,"Beugel")+COUNTIF('Plan ET'!$C122:$BP122,"Beugel"))</f>
        <v>0</v>
      </c>
      <c r="G118" s="381">
        <f>SUM(COUNTIF('Plan MB'!$C121:$BE121,"Christ")+COUNTIF('Plan WIW'!$C121:$AU121,"Christ")+COUNTIF('Plan ET'!$C122:$BP122,"Christ"))</f>
        <v>0</v>
      </c>
      <c r="H118" s="381">
        <f>SUM(COUNTIF('Plan MB'!$C121:$BE121,"Kolev")+COUNTIF('Plan WIW'!$C121:$AU121,"Kolev")+COUNTIF('Plan ET'!$C122:$BP122,"Kolev"))</f>
        <v>0</v>
      </c>
      <c r="I118" s="364">
        <f>SUM(COUNTIF('Plan MB'!$C121:$BE121,"C.Behn")+COUNTIF('Plan WIW'!$C121:$AU121,"C.Behn")+COUNTIF('Plan ET'!$C122:$BP122,"C.Behn"))</f>
        <v>0</v>
      </c>
      <c r="J118" s="381">
        <f>SUM(COUNTIF('Plan MB'!$C121:$BE121,"Dorner-Reisel")+COUNTIF('Plan WIW'!$C121:$AU121,"Dorner-Reisel")+COUNTIF('Plan ET'!$C122:$BP122,"Dorner-Reisel"))</f>
        <v>0</v>
      </c>
      <c r="K118" s="381">
        <f>SUM(COUNTIF('Plan MB'!$C121:$BE121,"Pietzsch")+COUNTIF('Plan WIW'!$C121:$AU121,"Pietzsch")+COUNTIF('Plan ET'!$C122:$BP122,"Pietzsch"))</f>
        <v>0</v>
      </c>
      <c r="L118" s="381">
        <f>SUM(COUNTIF('Plan MB'!$C121:$BE121,"Seul")+COUNTIF('Plan WIW'!$C121:$AU121,"Seul")+COUNTIF('Plan ET'!$C122:$BP122,"Seul"))</f>
        <v>0</v>
      </c>
      <c r="M118" s="381">
        <f>SUM(COUNTIF('Plan MB'!$C121:$BE121,"Raßbach")+COUNTIF('Plan WIW'!$C121:$AU121,"Raßbach")+COUNTIF('Plan ET'!$C122:$BP122,"Raßbach"))</f>
        <v>0</v>
      </c>
      <c r="N118" s="381">
        <f>SUM(COUNTIF('Plan MB'!$C121:$BE121,"Vogel")+COUNTIF('Plan WIW'!$C121:$AU121,"Vogel")+COUNTIF('Plan ET'!$C122:$BP122,"Vogel"))</f>
        <v>0</v>
      </c>
      <c r="O118" s="364">
        <f>SUM(COUNTIF('Plan MB'!$C121:$BE121,"Weidner")+COUNTIF('Plan WIW'!$C121:$AU121,"Weidner")+COUNTIF('Plan ET'!$C122:$BP122,"Weidner"))</f>
        <v>0</v>
      </c>
      <c r="P118" s="364">
        <f>SUM(COUNTIF('Plan MB'!$C121:$BE121,"Schreiber")+COUNTIF('Plan WIW'!$C121:$AU121,"Schreiber")+COUNTIF('Plan ET'!$C122:$BP122,"Schreiber"))</f>
        <v>0</v>
      </c>
      <c r="Q118" s="364">
        <f>SUM(COUNTIF('Plan MB'!$C121:$BE121,"SM9")+COUNTIF('Plan WIW'!$C121:$AU121,"SM9")+COUNTIF('Plan ET'!$C122:$BP122,"SM9"))</f>
        <v>0</v>
      </c>
      <c r="R118" s="381">
        <f>SUM(COUNTIF('Plan MB'!$C121:$BE121,"Löser")+COUNTIF('Plan WIW'!$C121:$AU121,"Löser")+COUNTIF('Plan ET'!$C122:$BP122,"Löser"))</f>
        <v>0</v>
      </c>
      <c r="S118" s="381">
        <f>SUM(COUNTIF('Plan MB'!$C121:$BE121,"Römhild")+COUNTIF('Plan WIW'!$C121:$AU121,"Römhild")+COUNTIF('Plan ET'!$C122:$BD122,"Römhild"))</f>
        <v>0</v>
      </c>
      <c r="T118" s="381">
        <f>SUM(COUNTIF('Plan MB'!$C121:$BE121,"Kny")+COUNTIF('Plan WIW'!$C121:$AU121,"Kny")+COUNTIF('Plan ET'!$C122:$BD122,"Kny"))</f>
        <v>0</v>
      </c>
      <c r="U118" s="364">
        <f>SUM(COUNTIF('Plan MB'!$C121:$BE121,"Schrodt")+COUNTIF('Plan WIW'!$C121:$AU121,"Schrodt")+COUNTIF('Plan ET'!$C122:$BD122,"Schrodt"))</f>
        <v>0</v>
      </c>
      <c r="V118" s="364">
        <f>SUM(COUNTIF('Plan MB'!$C121:$BE121,"Albrecht")+COUNTIF('Plan WIW'!$C121:$AU121,"Albrecht")+COUNTIF('Plan ET'!$C122:$BD122,"Albrecht"))</f>
        <v>0</v>
      </c>
      <c r="W118" s="364">
        <f>SUM(COUNTIF('Plan MB'!$C121:$BE121,"Hornaff")+COUNTIF('Plan WIW'!$C121:$AU121,"Hornaff")+COUNTIF('Plan ET'!$C122:$BD122,"Hornaff"))</f>
        <v>0</v>
      </c>
      <c r="X118" s="364">
        <f>SUM(COUNTIF('Plan MB'!$C121:$BE121,"Wahrenberg")+COUNTIF('Plan WIW'!$C121:$AU121,"Wahrenberg")+COUNTIF('Plan ET'!E122:BD122,"Wahrenberg"))</f>
        <v>0</v>
      </c>
      <c r="Y118" s="364">
        <f>SUM(COUNTIF('Plan MB'!$C121:$BE121,"Orf")+COUNTIF('Plan WIW'!$C121:$AU121,"Orf")+COUNTIF('Plan ET'!F122:BE122,"Orf"))</f>
        <v>0</v>
      </c>
      <c r="Z118" s="324"/>
      <c r="AA118" s="364">
        <f>SUM(COUNTIF('Plan MB'!$C121:$BE121,"Bachmann")+COUNTIF('Plan WIW'!$C121:$AU121,"Bachmann")+COUNTIF('Plan ET'!$E122:$BD122,"Bachmann"))</f>
        <v>0</v>
      </c>
      <c r="AB118" s="364">
        <f>SUM(COUNTIF('Plan MB'!$C121:$BE121,"B.-Schmitt")+COUNTIF('Plan WIW'!$C121:$AU121,"B.-Schmitt")+COUNTIF('Plan ET'!$E122:$BD122,"B.-Schmitt"))</f>
        <v>0</v>
      </c>
      <c r="AC118" s="364">
        <f>SUM(COUNTIF('Plan MB'!$C121:$BE121,"Blancke")+COUNTIF('Plan WIW'!$C121:$AU121,"Blancke")+COUNTIF('Plan ET'!$E122:$BD122,"Blancke"))</f>
        <v>0</v>
      </c>
      <c r="AD118" s="364">
        <f>SUM(COUNTIF('Plan MB'!$C121:$BE121,"Dechant")+COUNTIF('Plan WIW'!$C121:$AU121,"Dechant")+COUNTIF('Plan ET'!$E122:BD122,"Dechant"))</f>
        <v>0</v>
      </c>
      <c r="AE118" s="364">
        <f>SUM(COUNTIF('Plan MB'!$C121:$BE121,"Fischer")+COUNTIF('Plan WIW'!$C121:$AU121,"Fischer")+COUNTIF('Plan ET'!$E122:$BD122,"Fischer"))</f>
        <v>0</v>
      </c>
      <c r="AF118" s="364">
        <f>SUM(COUNTIF('Plan MB'!$C121:$BE121,"Gratz")+COUNTIF('Plan WIW'!$C121:$AU121,"Gratz")+COUNTIF('Plan ET'!$E122:$BD122,"Gratz"))</f>
        <v>0</v>
      </c>
      <c r="AG118" s="364">
        <f>SUM(COUNTIF('Plan MB'!$C121:$BE121,"Grünler")+COUNTIF('Plan WIW'!$C121:$AU121,"Grünler")+COUNTIF('Plan ET'!$E122:$BD122,"Grünler"))</f>
        <v>0</v>
      </c>
      <c r="AH118" s="364">
        <f>SUM(COUNTIF('Plan MB'!$C121:$BE121,"Heinemann")+COUNTIF('Plan WIW'!$C121:$AU121,"Heinemann")+COUNTIF('Plan ET'!$E122:$BD122,"Heinemann"))</f>
        <v>0</v>
      </c>
      <c r="AI118" s="364">
        <f>SUM(COUNTIF('Plan MB'!$C121:$BE121,"Kamprath")+COUNTIF('Plan WIW'!$C121:$AU121,"Kamprath")+COUNTIF('Plan ET'!$E122:$BD122,"Kamprath"))</f>
        <v>0</v>
      </c>
      <c r="AJ118" s="364">
        <f>SUM(COUNTIF('Plan MB'!$C121:$BE121,"Kelber")+COUNTIF('Plan WIW'!$C121:$AU121,"Kelber")+COUNTIF('Plan ET'!$E122:$BD122,"Kelber"))</f>
        <v>0</v>
      </c>
      <c r="AK118" s="364">
        <f>SUM(COUNTIF('Plan MB'!$C121:$BE121,"Michelfeit")+COUNTIF('Plan WIW'!$C121:$AU121,"Michelfeit")+COUNTIF('Plan ET'!$E122:$BD122,"Michelfeit"))</f>
        <v>0</v>
      </c>
      <c r="AL118" s="364">
        <f>SUM(COUNTIF('Plan MB'!$C121:$BE121,"Müller")+COUNTIF('Plan WIW'!$C121:$AU121,"Müller")+COUNTIF('Plan ET'!$E122:$BD122,"Müller"))</f>
        <v>0</v>
      </c>
      <c r="AM118" s="364">
        <f>SUM(COUNTIF('Plan MB'!$C121:$BE121,"Roppel")+COUNTIF('Plan WIW'!$C121:$AU121,"Roppel")+COUNTIF('Plan ET'!$E122:$BD122,"Roppel"))</f>
        <v>0</v>
      </c>
      <c r="AN118" s="364">
        <f>SUM(COUNTIF('Plan MB'!$C121:$BE121,"Rozek")+COUNTIF('Plan WIW'!$C121:$AU121,"Rozek")+COUNTIF('Plan ET'!$E122:$BD122,"Rozek"))</f>
        <v>0</v>
      </c>
      <c r="AO118" s="364">
        <f>SUM(COUNTIF('Plan MB'!$C121:$BE121,"Schäfer")+COUNTIF('Plan WIW'!$C121:$AU121,"Schäfer")+COUNTIF('Plan ET'!$E122:$BD122,"Schäfer"))</f>
        <v>0</v>
      </c>
      <c r="AP118" s="364">
        <f>SUM(COUNTIF('Plan MB'!$C121:$BE121,"Schulz")+COUNTIF('Plan WIW'!$C121:$AU121,"Schulz")+COUNTIF('Plan ET'!$E122:$BD122,"Schulz"))</f>
        <v>0</v>
      </c>
      <c r="AQ118" s="364">
        <f>SUM(COUNTIF('Plan MB'!$C121:$BE121,"Svoboda")+COUNTIF('Plan WIW'!$C121:$AU121,"Svoboda")+COUNTIF('Plan ET'!$E122:$BD122,"Svoboda"))</f>
        <v>0</v>
      </c>
      <c r="AR118" s="364"/>
      <c r="AS118" s="364">
        <f>SUM(COUNTIF('Plan MB'!$C121:$BE121,"Kretzer")+COUNTIF('Plan WIW'!$C121:$AU121,"Kretzer")+COUNTIF('Plan ET'!$E122:$BD122,"Kretzer"))</f>
        <v>0</v>
      </c>
      <c r="AT118" s="364">
        <f>SUM(COUNTIF('Plan MB'!$C121:$BE121,"Mensch-Schäfer")+COUNTIF('Plan WIW'!$C121:$AU121,"Mensch-Schäfer")+COUNTIF('Plan ET'!$E122:$BD122,"Mensch-Schäfer"))</f>
        <v>0</v>
      </c>
      <c r="AU118" s="364">
        <f>SUM(COUNTIF('Plan MB'!$C121:$BE121,"Schmidt")+COUNTIF('Plan WIW'!$C121:$AU121,"Schmidt")+COUNTIF('Plan ET'!$E122:$BD122,"Schmidt"))</f>
        <v>0</v>
      </c>
      <c r="AV118" s="372"/>
      <c r="AW118" s="372"/>
      <c r="AX118" s="372"/>
      <c r="AY118" s="373"/>
      <c r="AZ118" s="373">
        <f>SUM(COUNTIF('Plan MB'!$C121:$BE121,"Brenn")+COUNTIF('Plan WIW'!$C121:$AU121,"Brenn")+COUNTIF('Plan ET'!$E122:$BD122,"Brenn"))</f>
        <v>0</v>
      </c>
      <c r="BA118" s="373">
        <f>SUM(COUNTIF('Plan MB'!$C121:$BE121,"Jakobi")+COUNTIF('Plan WIW'!$C121:$AU121,"Jakobi")+COUNTIF('Plan ET'!$E122:$BD122,"Jakobi"))</f>
        <v>0</v>
      </c>
      <c r="BB118" s="373">
        <f>SUM(COUNTIF('Plan MB'!$C121:$BE121,"Krause")+COUNTIF('Plan WIW'!$C121:$AU121,"Krause")+COUNTIF('Plan ET'!$E122:$BD122,"Krause"))</f>
        <v>0</v>
      </c>
      <c r="BC118" s="373">
        <f>SUM(COUNTIF('Plan MB'!$C121:$BE121,"Margraf")+COUNTIF('Plan WIW'!$C121:$AU121,"Margraf")+COUNTIF('Plan ET'!$E122:$BD122,"Margraf"))</f>
        <v>0</v>
      </c>
      <c r="BD118" s="373">
        <f>SUM(COUNTIF('Plan MB'!$C121:$BE121,"Tischer")+COUNTIF('Plan WIW'!$C121:$AU121,"Tischer")+COUNTIF('Plan ET'!$E122:$BD122,"Tischer"))</f>
        <v>0</v>
      </c>
      <c r="BE118" s="369"/>
      <c r="BF118" s="373">
        <f>SUM(COUNTIF('Plan MB'!$C121:$BE121,"Bagchi")+COUNTIF('Plan WIW'!$C121:$AU121,"Bagchi")+COUNTIF('Plan ET'!$E122:$BD122,"Bagchi"))</f>
        <v>0</v>
      </c>
      <c r="BG118" s="373">
        <f>SUM(COUNTIF('Plan MB'!$C121:$BE121,"Fr.Gratz")+COUNTIF('Plan WIW'!$C121:$AU121,"Fr.Gratz")+COUNTIF('Plan ET'!$E122:$BD122,"Fr.Gratz"))</f>
        <v>0</v>
      </c>
      <c r="BH118" s="373">
        <f>SUM(COUNTIF('Plan MB'!$C121:$BE121,"Fr.Müller")+COUNTIF('Plan WIW'!$C121:$AU121,"Fr.Müller")+COUNTIF('Plan ET'!$E122:$BD122,"Fr.Müller"))</f>
        <v>0</v>
      </c>
      <c r="BI118" s="325"/>
    </row>
    <row r="119" spans="1:61">
      <c r="A119" s="1316"/>
      <c r="B119" s="1317"/>
      <c r="C119" s="364">
        <f>SUM(COUNTIF('Plan MB'!$C122:$BE122,"Braunschweig")+COUNTIF('Plan WIW'!$C122:$AU122,"Braunschweig")+COUNTIF('Plan ET'!$C123:$AX123,"Braunschweig"))</f>
        <v>0</v>
      </c>
      <c r="D119" s="381">
        <f>SUM(COUNTIF('Plan MB'!$C122:$BE122,"Behn")+COUNTIF('Plan WIW'!$C122:$AU122,"Behn")+COUNTIF('Plan ET'!$C123:$BP123,"Behn"))</f>
        <v>0</v>
      </c>
      <c r="E119" s="381">
        <f>SUM(COUNTIF('Plan MB'!$C122:$BE122,"Roth")+COUNTIF('Plan WIW'!$C122:$AU122,"Roth")+COUNTIF('Plan ET'!$C123:$BP123,"Roth"))</f>
        <v>0</v>
      </c>
      <c r="F119" s="364">
        <f>SUM(COUNTIF('Plan MB'!$C122:$BE122,"Beugel")+COUNTIF('Plan WIW'!$C122:$AU122,"Beugel")+COUNTIF('Plan ET'!$C123:$BP123,"Beugel"))</f>
        <v>0</v>
      </c>
      <c r="G119" s="381">
        <f>SUM(COUNTIF('Plan MB'!$C122:$BE122,"Christ")+COUNTIF('Plan WIW'!$C122:$AU122,"Christ")+COUNTIF('Plan ET'!$C123:$BP123,"Christ"))</f>
        <v>0</v>
      </c>
      <c r="H119" s="381">
        <f>SUM(COUNTIF('Plan MB'!$C122:$BE122,"Kolev")+COUNTIF('Plan WIW'!$C122:$AU122,"Kolev")+COUNTIF('Plan ET'!$C123:$BP123,"Kolev"))</f>
        <v>0</v>
      </c>
      <c r="I119" s="364">
        <f>SUM(COUNTIF('Plan MB'!$C122:$BE122,"C.Behn")+COUNTIF('Plan WIW'!$C122:$AU122,"C.Behn")+COUNTIF('Plan ET'!$C123:$BP123,"C.Behn"))</f>
        <v>0</v>
      </c>
      <c r="J119" s="381">
        <f>SUM(COUNTIF('Plan MB'!$C122:$BE122,"Dorner-Reisel")+COUNTIF('Plan WIW'!$C122:$AU122,"Dorner-Reisel")+COUNTIF('Plan ET'!$C123:$BP123,"Dorner-Reisel"))</f>
        <v>0</v>
      </c>
      <c r="K119" s="381">
        <f>SUM(COUNTIF('Plan MB'!$C122:$BE122,"Pietzsch")+COUNTIF('Plan WIW'!$C122:$AU122,"Pietzsch")+COUNTIF('Plan ET'!$C123:$BP123,"Pietzsch"))</f>
        <v>0</v>
      </c>
      <c r="L119" s="381">
        <f>SUM(COUNTIF('Plan MB'!$C122:$BE122,"Seul")+COUNTIF('Plan WIW'!$C122:$AU122,"Seul")+COUNTIF('Plan ET'!$C123:$BP123,"Seul"))</f>
        <v>0</v>
      </c>
      <c r="M119" s="381">
        <f>SUM(COUNTIF('Plan MB'!$C122:$BE122,"Raßbach")+COUNTIF('Plan WIW'!$C122:$AU122,"Raßbach")+COUNTIF('Plan ET'!$C123:$BP123,"Raßbach"))</f>
        <v>0</v>
      </c>
      <c r="N119" s="381">
        <f>SUM(COUNTIF('Plan MB'!$C122:$BE122,"Vogel")+COUNTIF('Plan WIW'!$C122:$AU122,"Vogel")+COUNTIF('Plan ET'!$C123:$BP123,"Vogel"))</f>
        <v>0</v>
      </c>
      <c r="O119" s="364">
        <f>SUM(COUNTIF('Plan MB'!$C122:$BE122,"Weidner")+COUNTIF('Plan WIW'!$C122:$AU122,"Weidner")+COUNTIF('Plan ET'!$C123:$BP123,"Weidner"))</f>
        <v>0</v>
      </c>
      <c r="P119" s="364">
        <f>SUM(COUNTIF('Plan MB'!$C122:$BE122,"Schreiber")+COUNTIF('Plan WIW'!$C122:$AU122,"Schreiber")+COUNTIF('Plan ET'!$C123:$BP123,"Schreiber"))</f>
        <v>0</v>
      </c>
      <c r="Q119" s="364">
        <f>SUM(COUNTIF('Plan MB'!$C122:$BE122,"SM9")+COUNTIF('Plan WIW'!$C122:$AU122,"SM9")+COUNTIF('Plan ET'!$C123:$BP123,"SM9"))</f>
        <v>0</v>
      </c>
      <c r="R119" s="381">
        <f>SUM(COUNTIF('Plan MB'!$C122:$BE122,"Löser")+COUNTIF('Plan WIW'!$C122:$AU122,"Löser")+COUNTIF('Plan ET'!$C123:$BP123,"Löser"))</f>
        <v>0</v>
      </c>
      <c r="S119" s="381">
        <f>SUM(COUNTIF('Plan MB'!$C122:$BE122,"Römhild")+COUNTIF('Plan WIW'!$C122:$AU122,"Römhild")+COUNTIF('Plan ET'!$C123:$BD123,"Römhild"))</f>
        <v>0</v>
      </c>
      <c r="T119" s="381">
        <f>SUM(COUNTIF('Plan MB'!$C122:$BE122,"Kny")+COUNTIF('Plan WIW'!$C122:$AU122,"Kny")+COUNTIF('Plan ET'!$C123:$BD123,"Kny"))</f>
        <v>0</v>
      </c>
      <c r="U119" s="364">
        <f>SUM(COUNTIF('Plan MB'!$C122:$BE122,"Schrodt")+COUNTIF('Plan WIW'!$C122:$AU122,"Schrodt")+COUNTIF('Plan ET'!$C123:$BD123,"Schrodt"))</f>
        <v>0</v>
      </c>
      <c r="V119" s="364">
        <f>SUM(COUNTIF('Plan MB'!$C122:$BE122,"Albrecht")+COUNTIF('Plan WIW'!$C122:$AU122,"Albrecht")+COUNTIF('Plan ET'!$C123:$BD123,"Albrecht"))</f>
        <v>0</v>
      </c>
      <c r="W119" s="364">
        <f>SUM(COUNTIF('Plan MB'!$C122:$BE122,"Hornaff")+COUNTIF('Plan WIW'!$C122:$AU122,"Hornaff")+COUNTIF('Plan ET'!$C123:$BD123,"Hornaff"))</f>
        <v>0</v>
      </c>
      <c r="X119" s="364">
        <f>SUM(COUNTIF('Plan MB'!$C122:$BE122,"Wahrenberg")+COUNTIF('Plan WIW'!$C122:$AU122,"Wahrenberg")+COUNTIF('Plan ET'!E123:BD123,"Wahrenberg"))</f>
        <v>0</v>
      </c>
      <c r="Y119" s="364">
        <f>SUM(COUNTIF('Plan MB'!$C122:$BE122,"Orf")+COUNTIF('Plan WIW'!$C122:$AU122,"Orf")+COUNTIF('Plan ET'!F123:BE123,"Orf"))</f>
        <v>0</v>
      </c>
      <c r="Z119" s="324"/>
      <c r="AA119" s="364">
        <f>SUM(COUNTIF('Plan MB'!$C122:$BE122,"Bachmann")+COUNTIF('Plan WIW'!$C122:$AU122,"Bachmann")+COUNTIF('Plan ET'!$E123:$BD123,"Bachmann"))</f>
        <v>0</v>
      </c>
      <c r="AB119" s="364">
        <f>SUM(COUNTIF('Plan MB'!$C122:$BE122,"B.-Schmitt")+COUNTIF('Plan WIW'!$C122:$AU122,"B.-Schmitt")+COUNTIF('Plan ET'!$E123:$BD123,"B.-Schmitt"))</f>
        <v>0</v>
      </c>
      <c r="AC119" s="364">
        <f>SUM(COUNTIF('Plan MB'!$C122:$BE122,"Blancke")+COUNTIF('Plan WIW'!$C122:$AU122,"Blancke")+COUNTIF('Plan ET'!$E123:$BD123,"Blancke"))</f>
        <v>0</v>
      </c>
      <c r="AD119" s="364">
        <f>SUM(COUNTIF('Plan MB'!$C122:$BE122,"Dechant")+COUNTIF('Plan WIW'!$C122:$AU122,"Dechant")+COUNTIF('Plan ET'!$E123:BD123,"Dechant"))</f>
        <v>0</v>
      </c>
      <c r="AE119" s="364">
        <f>SUM(COUNTIF('Plan MB'!$C122:$BE122,"Fischer")+COUNTIF('Plan WIW'!$C122:$AU122,"Fischer")+COUNTIF('Plan ET'!$E123:$BD123,"Fischer"))</f>
        <v>0</v>
      </c>
      <c r="AF119" s="364">
        <f>SUM(COUNTIF('Plan MB'!$C122:$BE122,"Gratz")+COUNTIF('Plan WIW'!$C122:$AU122,"Gratz")+COUNTIF('Plan ET'!$E123:$BD123,"Gratz"))</f>
        <v>0</v>
      </c>
      <c r="AG119" s="364">
        <f>SUM(COUNTIF('Plan MB'!$C122:$BE122,"Grünler")+COUNTIF('Plan WIW'!$C122:$AU122,"Grünler")+COUNTIF('Plan ET'!$E123:$BD123,"Grünler"))</f>
        <v>0</v>
      </c>
      <c r="AH119" s="364">
        <f>SUM(COUNTIF('Plan MB'!$C122:$BE122,"Heinemann")+COUNTIF('Plan WIW'!$C122:$AU122,"Heinemann")+COUNTIF('Plan ET'!$E123:$BD123,"Heinemann"))</f>
        <v>0</v>
      </c>
      <c r="AI119" s="364">
        <f>SUM(COUNTIF('Plan MB'!$C122:$BE122,"Kamprath")+COUNTIF('Plan WIW'!$C122:$AU122,"Kamprath")+COUNTIF('Plan ET'!$E123:$BD123,"Kamprath"))</f>
        <v>0</v>
      </c>
      <c r="AJ119" s="364">
        <f>SUM(COUNTIF('Plan MB'!$C122:$BE122,"Kelber")+COUNTIF('Plan WIW'!$C122:$AU122,"Kelber")+COUNTIF('Plan ET'!$E123:$BD123,"Kelber"))</f>
        <v>0</v>
      </c>
      <c r="AK119" s="364">
        <f>SUM(COUNTIF('Plan MB'!$C122:$BE122,"Michelfeit")+COUNTIF('Plan WIW'!$C122:$AU122,"Michelfeit")+COUNTIF('Plan ET'!$E123:$BD123,"Michelfeit"))</f>
        <v>0</v>
      </c>
      <c r="AL119" s="364">
        <f>SUM(COUNTIF('Plan MB'!$C122:$BE122,"Müller")+COUNTIF('Plan WIW'!$C122:$AU122,"Müller")+COUNTIF('Plan ET'!$E123:$BD123,"Müller"))</f>
        <v>0</v>
      </c>
      <c r="AM119" s="364">
        <f>SUM(COUNTIF('Plan MB'!$C122:$BE122,"Roppel")+COUNTIF('Plan WIW'!$C122:$AU122,"Roppel")+COUNTIF('Plan ET'!$E123:$BD123,"Roppel"))</f>
        <v>0</v>
      </c>
      <c r="AN119" s="364">
        <f>SUM(COUNTIF('Plan MB'!$C122:$BE122,"Rozek")+COUNTIF('Plan WIW'!$C122:$AU122,"Rozek")+COUNTIF('Plan ET'!$E123:$BD123,"Rozek"))</f>
        <v>0</v>
      </c>
      <c r="AO119" s="364">
        <f>SUM(COUNTIF('Plan MB'!$C122:$BE122,"Schäfer")+COUNTIF('Plan WIW'!$C122:$AU122,"Schäfer")+COUNTIF('Plan ET'!$E123:$BD123,"Schäfer"))</f>
        <v>0</v>
      </c>
      <c r="AP119" s="364">
        <f>SUM(COUNTIF('Plan MB'!$C122:$BE122,"Schulz")+COUNTIF('Plan WIW'!$C122:$AU122,"Schulz")+COUNTIF('Plan ET'!$E123:$BD123,"Schulz"))</f>
        <v>0</v>
      </c>
      <c r="AQ119" s="364">
        <f>SUM(COUNTIF('Plan MB'!$C122:$BE122,"Svoboda")+COUNTIF('Plan WIW'!$C122:$AU122,"Svoboda")+COUNTIF('Plan ET'!$E123:$BD123,"Svoboda"))</f>
        <v>0</v>
      </c>
      <c r="AR119" s="364"/>
      <c r="AS119" s="364">
        <f>SUM(COUNTIF('Plan MB'!$C122:$BE122,"Kretzer")+COUNTIF('Plan WIW'!$C122:$AU122,"Kretzer")+COUNTIF('Plan ET'!$E123:$BD123,"Kretzer"))</f>
        <v>0</v>
      </c>
      <c r="AT119" s="364">
        <f>SUM(COUNTIF('Plan MB'!$C122:$BE122,"Mensch-Schäfer")+COUNTIF('Plan WIW'!$C122:$AU122,"Mensch-Schäfer")+COUNTIF('Plan ET'!$E123:$BD123,"Mensch-Schäfer"))</f>
        <v>0</v>
      </c>
      <c r="AU119" s="364">
        <f>SUM(COUNTIF('Plan MB'!$C122:$BE122,"Schmidt")+COUNTIF('Plan WIW'!$C122:$AU122,"Schmidt")+COUNTIF('Plan ET'!$E123:$BD123,"Schmidt"))</f>
        <v>0</v>
      </c>
      <c r="AV119" s="372"/>
      <c r="AW119" s="372"/>
      <c r="AX119" s="372"/>
      <c r="AY119" s="373"/>
      <c r="AZ119" s="373">
        <f>SUM(COUNTIF('Plan MB'!$C122:$BE122,"Brenn")+COUNTIF('Plan WIW'!$C122:$AU122,"Brenn")+COUNTIF('Plan ET'!$E123:$BD123,"Brenn"))</f>
        <v>0</v>
      </c>
      <c r="BA119" s="373">
        <f>SUM(COUNTIF('Plan MB'!$C122:$BE122,"Jakobi")+COUNTIF('Plan WIW'!$C122:$AU122,"Jakobi")+COUNTIF('Plan ET'!$E123:$BD123,"Jakobi"))</f>
        <v>0</v>
      </c>
      <c r="BB119" s="373">
        <f>SUM(COUNTIF('Plan MB'!$C122:$BE122,"Krause")+COUNTIF('Plan WIW'!$C122:$AU122,"Krause")+COUNTIF('Plan ET'!$E123:$BD123,"Krause"))</f>
        <v>0</v>
      </c>
      <c r="BC119" s="373">
        <f>SUM(COUNTIF('Plan MB'!$C122:$BE122,"Margraf")+COUNTIF('Plan WIW'!$C122:$AU122,"Margraf")+COUNTIF('Plan ET'!$E123:$BD123,"Margraf"))</f>
        <v>0</v>
      </c>
      <c r="BD119" s="373">
        <f>SUM(COUNTIF('Plan MB'!$C122:$BE122,"Tischer")+COUNTIF('Plan WIW'!$C122:$AU122,"Tischer")+COUNTIF('Plan ET'!$E123:$BD123,"Tischer"))</f>
        <v>0</v>
      </c>
      <c r="BE119" s="369"/>
      <c r="BF119" s="373">
        <f>SUM(COUNTIF('Plan MB'!$C122:$BE122,"Bagchi")+COUNTIF('Plan WIW'!$C122:$AU122,"Bagchi")+COUNTIF('Plan ET'!$E123:$BD123,"Bagchi"))</f>
        <v>0</v>
      </c>
      <c r="BG119" s="373">
        <f>SUM(COUNTIF('Plan MB'!$C122:$BE122,"Fr.Gratz")+COUNTIF('Plan WIW'!$C122:$AU122,"Fr.Gratz")+COUNTIF('Plan ET'!$E123:$BD123,"Fr.Gratz"))</f>
        <v>0</v>
      </c>
      <c r="BH119" s="373">
        <f>SUM(COUNTIF('Plan MB'!$C122:$BE122,"Fr.Müller")+COUNTIF('Plan WIW'!$C122:$AU122,"Fr.Müller")+COUNTIF('Plan ET'!$E123:$BD123,"Fr.Müller"))</f>
        <v>0</v>
      </c>
      <c r="BI119" s="325"/>
    </row>
    <row r="120" spans="1:61">
      <c r="A120" s="1316"/>
      <c r="B120" s="1317"/>
      <c r="C120" s="364">
        <f>SUM(COUNTIF('Plan MB'!$C123:$BE123,"Braunschweig")+COUNTIF('Plan WIW'!$C123:$AU123,"Braunschweig")+COUNTIF('Plan ET'!$C124:$AX124,"Braunschweig"))</f>
        <v>0</v>
      </c>
      <c r="D120" s="381">
        <f>SUM(COUNTIF('Plan MB'!$C123:$BE123,"Behn")+COUNTIF('Plan WIW'!$C123:$AU123,"Behn")+COUNTIF('Plan ET'!$C124:$BP124,"Behn"))</f>
        <v>0</v>
      </c>
      <c r="E120" s="381">
        <f>SUM(COUNTIF('Plan MB'!$C123:$BE123,"Roth")+COUNTIF('Plan WIW'!$C123:$AU123,"Roth")+COUNTIF('Plan ET'!$C124:$BP124,"Roth"))</f>
        <v>0</v>
      </c>
      <c r="F120" s="364">
        <f>SUM(COUNTIF('Plan MB'!$C123:$BE123,"Beugel")+COUNTIF('Plan WIW'!$C123:$AU123,"Beugel")+COUNTIF('Plan ET'!$C124:$BP124,"Beugel"))</f>
        <v>0</v>
      </c>
      <c r="G120" s="381">
        <f>SUM(COUNTIF('Plan MB'!$C123:$BE123,"Christ")+COUNTIF('Plan WIW'!$C123:$AU123,"Christ")+COUNTIF('Plan ET'!$C124:$BP124,"Christ"))</f>
        <v>0</v>
      </c>
      <c r="H120" s="381">
        <f>SUM(COUNTIF('Plan MB'!$C123:$BE123,"Kolev")+COUNTIF('Plan WIW'!$C123:$AU123,"Kolev")+COUNTIF('Plan ET'!$C124:$BP124,"Kolev"))</f>
        <v>0</v>
      </c>
      <c r="I120" s="364">
        <f>SUM(COUNTIF('Plan MB'!$C123:$BE123,"C.Behn")+COUNTIF('Plan WIW'!$C123:$AU123,"C.Behn")+COUNTIF('Plan ET'!$C124:$BP124,"C.Behn"))</f>
        <v>0</v>
      </c>
      <c r="J120" s="381">
        <f>SUM(COUNTIF('Plan MB'!$C123:$BE123,"Dorner-Reisel")+COUNTIF('Plan WIW'!$C123:$AU123,"Dorner-Reisel")+COUNTIF('Plan ET'!$C124:$BP124,"Dorner-Reisel"))</f>
        <v>0</v>
      </c>
      <c r="K120" s="381">
        <f>SUM(COUNTIF('Plan MB'!$C123:$BE123,"Pietzsch")+COUNTIF('Plan WIW'!$C123:$AU123,"Pietzsch")+COUNTIF('Plan ET'!$C124:$BP124,"Pietzsch"))</f>
        <v>0</v>
      </c>
      <c r="L120" s="381">
        <f>SUM(COUNTIF('Plan MB'!$C123:$BE123,"Seul")+COUNTIF('Plan WIW'!$C123:$AU123,"Seul")+COUNTIF('Plan ET'!$C124:$BP124,"Seul"))</f>
        <v>0</v>
      </c>
      <c r="M120" s="381">
        <f>SUM(COUNTIF('Plan MB'!$C123:$BE123,"Raßbach")+COUNTIF('Plan WIW'!$C123:$AU123,"Raßbach")+COUNTIF('Plan ET'!$C124:$BP124,"Raßbach"))</f>
        <v>0</v>
      </c>
      <c r="N120" s="381">
        <f>SUM(COUNTIF('Plan MB'!$C123:$BE123,"Vogel")+COUNTIF('Plan WIW'!$C123:$AU123,"Vogel")+COUNTIF('Plan ET'!$C124:$BP124,"Vogel"))</f>
        <v>0</v>
      </c>
      <c r="O120" s="364">
        <f>SUM(COUNTIF('Plan MB'!$C123:$BE123,"Weidner")+COUNTIF('Plan WIW'!$C123:$AU123,"Weidner")+COUNTIF('Plan ET'!$C124:$BP124,"Weidner"))</f>
        <v>0</v>
      </c>
      <c r="P120" s="364">
        <f>SUM(COUNTIF('Plan MB'!$C123:$BE123,"Schreiber")+COUNTIF('Plan WIW'!$C123:$AU123,"Schreiber")+COUNTIF('Plan ET'!$C124:$BP124,"Schreiber"))</f>
        <v>0</v>
      </c>
      <c r="Q120" s="364">
        <f>SUM(COUNTIF('Plan MB'!$C123:$BE123,"SM9")+COUNTIF('Plan WIW'!$C123:$AU123,"SM9")+COUNTIF('Plan ET'!$C124:$BP124,"SM9"))</f>
        <v>0</v>
      </c>
      <c r="R120" s="381">
        <f>SUM(COUNTIF('Plan MB'!$C123:$BE123,"Löser")+COUNTIF('Plan WIW'!$C123:$AU123,"Löser")+COUNTIF('Plan ET'!$C124:$BP124,"Löser"))</f>
        <v>0</v>
      </c>
      <c r="S120" s="381">
        <f>SUM(COUNTIF('Plan MB'!$C123:$BE123,"Römhild")+COUNTIF('Plan WIW'!$C123:$AU123,"Römhild")+COUNTIF('Plan ET'!$C124:$BD124,"Römhild"))</f>
        <v>0</v>
      </c>
      <c r="T120" s="381">
        <f>SUM(COUNTIF('Plan MB'!$C123:$BE123,"Kny")+COUNTIF('Plan WIW'!$C123:$AU123,"Kny")+COUNTIF('Plan ET'!$C124:$BD124,"Kny"))</f>
        <v>0</v>
      </c>
      <c r="U120" s="364">
        <f>SUM(COUNTIF('Plan MB'!$C123:$BE123,"Schrodt")+COUNTIF('Plan WIW'!$C123:$AU123,"Schrodt")+COUNTIF('Plan ET'!$C124:$BD124,"Schrodt"))</f>
        <v>0</v>
      </c>
      <c r="V120" s="364">
        <f>SUM(COUNTIF('Plan MB'!$C123:$BE123,"Albrecht")+COUNTIF('Plan WIW'!$C123:$AU123,"Albrecht")+COUNTIF('Plan ET'!$C124:$BD124,"Albrecht"))</f>
        <v>0</v>
      </c>
      <c r="W120" s="364">
        <f>SUM(COUNTIF('Plan MB'!$C123:$BE123,"Hornaff")+COUNTIF('Plan WIW'!$C123:$AU123,"Hornaff")+COUNTIF('Plan ET'!$C124:$BD124,"Hornaff"))</f>
        <v>0</v>
      </c>
      <c r="X120" s="364">
        <f>SUM(COUNTIF('Plan MB'!$C123:$BE123,"Wahrenberg")+COUNTIF('Plan WIW'!$C123:$AU123,"Wahrenberg")+COUNTIF('Plan ET'!E124:BD124,"Wahrenberg"))</f>
        <v>0</v>
      </c>
      <c r="Y120" s="364">
        <f>SUM(COUNTIF('Plan MB'!$C123:$BE123,"Orf")+COUNTIF('Plan WIW'!$C123:$AU123,"Orf")+COUNTIF('Plan ET'!F124:BE124,"Orf"))</f>
        <v>0</v>
      </c>
      <c r="Z120" s="324"/>
      <c r="AA120" s="364">
        <f>SUM(COUNTIF('Plan MB'!$C123:$BE123,"Bachmann")+COUNTIF('Plan WIW'!$C123:$AU123,"Bachmann")+COUNTIF('Plan ET'!$E124:$BD124,"Bachmann"))</f>
        <v>0</v>
      </c>
      <c r="AB120" s="364">
        <f>SUM(COUNTIF('Plan MB'!$C123:$BE123,"B.-Schmitt")+COUNTIF('Plan WIW'!$C123:$AU123,"B.-Schmitt")+COUNTIF('Plan ET'!$E124:$BD124,"B.-Schmitt"))</f>
        <v>0</v>
      </c>
      <c r="AC120" s="364">
        <f>SUM(COUNTIF('Plan MB'!$C123:$BE123,"Blancke")+COUNTIF('Plan WIW'!$C123:$AU123,"Blancke")+COUNTIF('Plan ET'!$E124:$BD124,"Blancke"))</f>
        <v>0</v>
      </c>
      <c r="AD120" s="364">
        <f>SUM(COUNTIF('Plan MB'!$C123:$BE123,"Dechant")+COUNTIF('Plan WIW'!$C123:$AU123,"Dechant")+COUNTIF('Plan ET'!$E124:BD124,"Dechant"))</f>
        <v>0</v>
      </c>
      <c r="AE120" s="364">
        <f>SUM(COUNTIF('Plan MB'!$C123:$BE123,"Fischer")+COUNTIF('Plan WIW'!$C123:$AU123,"Fischer")+COUNTIF('Plan ET'!$E124:$BD124,"Fischer"))</f>
        <v>0</v>
      </c>
      <c r="AF120" s="364">
        <f>SUM(COUNTIF('Plan MB'!$C123:$BE123,"Gratz")+COUNTIF('Plan WIW'!$C123:$AU123,"Gratz")+COUNTIF('Plan ET'!$E124:$BD124,"Gratz"))</f>
        <v>0</v>
      </c>
      <c r="AG120" s="364">
        <f>SUM(COUNTIF('Plan MB'!$C123:$BE123,"Grünler")+COUNTIF('Plan WIW'!$C123:$AU123,"Grünler")+COUNTIF('Plan ET'!$E124:$BD124,"Grünler"))</f>
        <v>0</v>
      </c>
      <c r="AH120" s="364">
        <f>SUM(COUNTIF('Plan MB'!$C123:$BE123,"Heinemann")+COUNTIF('Plan WIW'!$C123:$AU123,"Heinemann")+COUNTIF('Plan ET'!$E124:$BD124,"Heinemann"))</f>
        <v>0</v>
      </c>
      <c r="AI120" s="364">
        <f>SUM(COUNTIF('Plan MB'!$C123:$BE123,"Kamprath")+COUNTIF('Plan WIW'!$C123:$AU123,"Kamprath")+COUNTIF('Plan ET'!$E124:$BD124,"Kamprath"))</f>
        <v>0</v>
      </c>
      <c r="AJ120" s="364">
        <f>SUM(COUNTIF('Plan MB'!$C123:$BE123,"Kelber")+COUNTIF('Plan WIW'!$C123:$AU123,"Kelber")+COUNTIF('Plan ET'!$E124:$BD124,"Kelber"))</f>
        <v>0</v>
      </c>
      <c r="AK120" s="364">
        <f>SUM(COUNTIF('Plan MB'!$C123:$BE123,"Michelfeit")+COUNTIF('Plan WIW'!$C123:$AU123,"Michelfeit")+COUNTIF('Plan ET'!$E124:$BD124,"Michelfeit"))</f>
        <v>0</v>
      </c>
      <c r="AL120" s="364">
        <f>SUM(COUNTIF('Plan MB'!$C123:$BE123,"Müller")+COUNTIF('Plan WIW'!$C123:$AU123,"Müller")+COUNTIF('Plan ET'!$E124:$BD124,"Müller"))</f>
        <v>0</v>
      </c>
      <c r="AM120" s="364">
        <f>SUM(COUNTIF('Plan MB'!$C123:$BE123,"Roppel")+COUNTIF('Plan WIW'!$C123:$AU123,"Roppel")+COUNTIF('Plan ET'!$E124:$BD124,"Roppel"))</f>
        <v>0</v>
      </c>
      <c r="AN120" s="364">
        <f>SUM(COUNTIF('Plan MB'!$C123:$BE123,"Rozek")+COUNTIF('Plan WIW'!$C123:$AU123,"Rozek")+COUNTIF('Plan ET'!$E124:$BD124,"Rozek"))</f>
        <v>0</v>
      </c>
      <c r="AO120" s="364">
        <f>SUM(COUNTIF('Plan MB'!$C123:$BE123,"Schäfer")+COUNTIF('Plan WIW'!$C123:$AU123,"Schäfer")+COUNTIF('Plan ET'!$E124:$BD124,"Schäfer"))</f>
        <v>0</v>
      </c>
      <c r="AP120" s="364">
        <f>SUM(COUNTIF('Plan MB'!$C123:$BE123,"Schulz")+COUNTIF('Plan WIW'!$C123:$AU123,"Schulz")+COUNTIF('Plan ET'!$E124:$BD124,"Schulz"))</f>
        <v>0</v>
      </c>
      <c r="AQ120" s="364">
        <f>SUM(COUNTIF('Plan MB'!$C123:$BE123,"Svoboda")+COUNTIF('Plan WIW'!$C123:$AU123,"Svoboda")+COUNTIF('Plan ET'!$E124:$BD124,"Svoboda"))</f>
        <v>0</v>
      </c>
      <c r="AR120" s="364"/>
      <c r="AS120" s="364">
        <f>SUM(COUNTIF('Plan MB'!$C123:$BE123,"Kretzer")+COUNTIF('Plan WIW'!$C123:$AU123,"Kretzer")+COUNTIF('Plan ET'!$E124:$BD124,"Kretzer"))</f>
        <v>0</v>
      </c>
      <c r="AT120" s="364">
        <f>SUM(COUNTIF('Plan MB'!$C123:$BE123,"Mensch-Schäfer")+COUNTIF('Plan WIW'!$C123:$AU123,"Mensch-Schäfer")+COUNTIF('Plan ET'!$E124:$BD124,"Mensch-Schäfer"))</f>
        <v>0</v>
      </c>
      <c r="AU120" s="364">
        <f>SUM(COUNTIF('Plan MB'!$C123:$BE123,"Schmidt")+COUNTIF('Plan WIW'!$C123:$AU123,"Schmidt")+COUNTIF('Plan ET'!$E124:$BD124,"Schmidt"))</f>
        <v>0</v>
      </c>
      <c r="AV120" s="372"/>
      <c r="AW120" s="372"/>
      <c r="AX120" s="372"/>
      <c r="AY120" s="373"/>
      <c r="AZ120" s="373">
        <f>SUM(COUNTIF('Plan MB'!$C123:$BE123,"Brenn")+COUNTIF('Plan WIW'!$C123:$AU123,"Brenn")+COUNTIF('Plan ET'!$E124:$BD124,"Brenn"))</f>
        <v>0</v>
      </c>
      <c r="BA120" s="373">
        <f>SUM(COUNTIF('Plan MB'!$C123:$BE123,"Jakobi")+COUNTIF('Plan WIW'!$C123:$AU123,"Jakobi")+COUNTIF('Plan ET'!$E124:$BD124,"Jakobi"))</f>
        <v>0</v>
      </c>
      <c r="BB120" s="373">
        <f>SUM(COUNTIF('Plan MB'!$C123:$BE123,"Krause")+COUNTIF('Plan WIW'!$C123:$AU123,"Krause")+COUNTIF('Plan ET'!$E124:$BD124,"Krause"))</f>
        <v>0</v>
      </c>
      <c r="BC120" s="373">
        <f>SUM(COUNTIF('Plan MB'!$C123:$BE123,"Margraf")+COUNTIF('Plan WIW'!$C123:$AU123,"Margraf")+COUNTIF('Plan ET'!$E124:$BD124,"Margraf"))</f>
        <v>0</v>
      </c>
      <c r="BD120" s="373">
        <f>SUM(COUNTIF('Plan MB'!$C123:$BE123,"Tischer")+COUNTIF('Plan WIW'!$C123:$AU123,"Tischer")+COUNTIF('Plan ET'!$E124:$BD124,"Tischer"))</f>
        <v>0</v>
      </c>
      <c r="BE120" s="369"/>
      <c r="BF120" s="373">
        <f>SUM(COUNTIF('Plan MB'!$C123:$BE123,"Bagchi")+COUNTIF('Plan WIW'!$C123:$AU123,"Bagchi")+COUNTIF('Plan ET'!$E124:$BD124,"Bagchi"))</f>
        <v>0</v>
      </c>
      <c r="BG120" s="373">
        <f>SUM(COUNTIF('Plan MB'!$C123:$BE123,"Fr.Gratz")+COUNTIF('Plan WIW'!$C123:$AU123,"Fr.Gratz")+COUNTIF('Plan ET'!$E124:$BD124,"Fr.Gratz"))</f>
        <v>0</v>
      </c>
      <c r="BH120" s="373">
        <f>SUM(COUNTIF('Plan MB'!$C123:$BE123,"Fr.Müller")+COUNTIF('Plan WIW'!$C123:$AU123,"Fr.Müller")+COUNTIF('Plan ET'!$E124:$BD124,"Fr.Müller"))</f>
        <v>0</v>
      </c>
      <c r="BI120" s="325"/>
    </row>
    <row r="121" spans="1:61">
      <c r="A121" s="1316"/>
      <c r="B121" s="1317" t="s">
        <v>55</v>
      </c>
      <c r="C121" s="380">
        <f>SUM(COUNTIF('Plan MB'!$C124:$BE124,"Braunschweig")+COUNTIF('Plan WIW'!$C124:$AU124,"Braunschweig")+COUNTIF('Plan ET'!$C125:$AX125,"Braunschweig"))</f>
        <v>2</v>
      </c>
      <c r="D121" s="381">
        <f>SUM(COUNTIF('Plan MB'!$C124:$BE124,"Behn")+COUNTIF('Plan WIW'!$C124:$AU124,"Behn")+COUNTIF('Plan ET'!$C125:$BP125,"Behn"))</f>
        <v>0</v>
      </c>
      <c r="E121" s="381">
        <f>SUM(COUNTIF('Plan MB'!$C124:$BE124,"Roth")+COUNTIF('Plan WIW'!$C124:$AU124,"Roth")+COUNTIF('Plan ET'!$C125:$BP125,"Roth"))</f>
        <v>0</v>
      </c>
      <c r="F121" s="364">
        <f>SUM(COUNTIF('Plan MB'!$C124:$BE124,"Beugel")+COUNTIF('Plan WIW'!$C124:$AU124,"Beugel")+COUNTIF('Plan ET'!$C125:$BP125,"Beugel"))</f>
        <v>1</v>
      </c>
      <c r="G121" s="381">
        <f>SUM(COUNTIF('Plan MB'!$C124:$BE124,"Christ")+COUNTIF('Plan WIW'!$C124:$AU124,"Christ")+COUNTIF('Plan ET'!$C125:$BP125,"Christ"))</f>
        <v>0</v>
      </c>
      <c r="H121" s="381">
        <f>SUM(COUNTIF('Plan MB'!$C124:$BE124,"Kolev")+COUNTIF('Plan WIW'!$C124:$AU124,"Kolev")+COUNTIF('Plan ET'!$C125:$BP125,"Kolev"))</f>
        <v>0</v>
      </c>
      <c r="I121" s="364">
        <f>SUM(COUNTIF('Plan MB'!$C124:$BE124,"C.Behn")+COUNTIF('Plan WIW'!$C124:$AU124,"C.Behn")+COUNTIF('Plan ET'!$C125:$BP125,"C.Behn"))</f>
        <v>0</v>
      </c>
      <c r="J121" s="381">
        <f>SUM(COUNTIF('Plan MB'!$C124:$BE124,"Dorner-Reisel")+COUNTIF('Plan WIW'!$C124:$AU124,"Dorner-Reisel")+COUNTIF('Plan ET'!$C125:$BP125,"Dorner-Reisel"))</f>
        <v>0</v>
      </c>
      <c r="K121" s="381">
        <f>SUM(COUNTIF('Plan MB'!$C124:$BE124,"Pietzsch")+COUNTIF('Plan WIW'!$C124:$AU124,"Pietzsch")+COUNTIF('Plan ET'!$C125:$BP125,"Pietzsch"))</f>
        <v>0</v>
      </c>
      <c r="L121" s="381">
        <f>SUM(COUNTIF('Plan MB'!$C124:$BE124,"Seul")+COUNTIF('Plan WIW'!$C124:$AU124,"Seul")+COUNTIF('Plan ET'!$C125:$BP125,"Seul"))</f>
        <v>0</v>
      </c>
      <c r="M121" s="381">
        <f>SUM(COUNTIF('Plan MB'!$C124:$BE124,"Raßbach")+COUNTIF('Plan WIW'!$C124:$AU124,"Raßbach")+COUNTIF('Plan ET'!$C125:$BP125,"Raßbach"))</f>
        <v>0</v>
      </c>
      <c r="N121" s="381">
        <f>SUM(COUNTIF('Plan MB'!$C124:$BE124,"Vogel")+COUNTIF('Plan WIW'!$C124:$AU124,"Vogel")+COUNTIF('Plan ET'!$C125:$BP125,"Vogel"))</f>
        <v>0</v>
      </c>
      <c r="O121" s="364">
        <f>SUM(COUNTIF('Plan MB'!$C124:$BE124,"Weidner")+COUNTIF('Plan WIW'!$C124:$AU124,"Weidner")+COUNTIF('Plan ET'!$C125:$BP125,"Weidner"))</f>
        <v>0</v>
      </c>
      <c r="P121" s="364">
        <f>SUM(COUNTIF('Plan MB'!$C124:$BE124,"Schreiber")+COUNTIF('Plan WIW'!$C124:$AU124,"Schreiber")+COUNTIF('Plan ET'!$C125:$BP125,"Schreiber"))</f>
        <v>1</v>
      </c>
      <c r="Q121" s="380">
        <f>SUM(COUNTIF('Plan MB'!$C124:$BE124,"SM9")+COUNTIF('Plan WIW'!$C124:$AU124,"SM9")+COUNTIF('Plan ET'!$C125:$BP125,"SM9"))</f>
        <v>0</v>
      </c>
      <c r="R121" s="381">
        <f>SUM(COUNTIF('Plan MB'!$C124:$BE124,"Löser")+COUNTIF('Plan WIW'!$C124:$AU124,"Löser")+COUNTIF('Plan ET'!$C125:$BP125,"Löser"))</f>
        <v>0</v>
      </c>
      <c r="S121" s="380">
        <f>SUM(COUNTIF('Plan MB'!$C124:$BE124,"Römhild")+COUNTIF('Plan WIW'!$C124:$AU124,"Römhild")+COUNTIF('Plan ET'!$C125:$BD125,"Römhild"))</f>
        <v>2</v>
      </c>
      <c r="T121" s="381">
        <f>SUM(COUNTIF('Plan MB'!$C124:$BE124,"Kny")+COUNTIF('Plan WIW'!$C124:$AU124,"Kny")+COUNTIF('Plan ET'!$C125:$BD125,"Kny"))</f>
        <v>0</v>
      </c>
      <c r="U121" s="364">
        <f>SUM(COUNTIF('Plan MB'!$C124:$BE124,"Schrodt")+COUNTIF('Plan WIW'!$C124:$AU124,"Schrodt")+COUNTIF('Plan ET'!$C125:$BD125,"Schrodt"))</f>
        <v>0</v>
      </c>
      <c r="V121" s="364">
        <f>SUM(COUNTIF('Plan MB'!$C124:$BE124,"Albrecht")+COUNTIF('Plan WIW'!$C124:$AU124,"Albrecht")+COUNTIF('Plan ET'!$C125:$BD125,"Albrecht"))</f>
        <v>0</v>
      </c>
      <c r="W121" s="364">
        <f>SUM(COUNTIF('Plan MB'!$C124:$BE124,"Hornaff")+COUNTIF('Plan WIW'!$C124:$AU124,"Hornaff")+COUNTIF('Plan ET'!$C125:$BD125,"Hornaff"))</f>
        <v>0</v>
      </c>
      <c r="X121" s="364">
        <f>SUM(COUNTIF('Plan MB'!$C124:$BE124,"Wahrenberg")+COUNTIF('Plan WIW'!$C124:$AU124,"Wahrenberg")+COUNTIF('Plan ET'!E125:BD125,"Wahrenberg"))</f>
        <v>0</v>
      </c>
      <c r="Y121" s="364">
        <f>SUM(COUNTIF('Plan MB'!$C124:$BE124,"Orf")+COUNTIF('Plan WIW'!$C124:$AU124,"Orf")+COUNTIF('Plan ET'!F125:BE125,"Orf"))</f>
        <v>0</v>
      </c>
      <c r="Z121" s="324"/>
      <c r="AA121" s="364">
        <f>SUM(COUNTIF('Plan MB'!$C124:$BE124,"Bachmann")+COUNTIF('Plan WIW'!$C124:$AU124,"Bachmann")+COUNTIF('Plan ET'!$E125:$BD125,"Bachmann"))</f>
        <v>0</v>
      </c>
      <c r="AB121" s="364">
        <f>SUM(COUNTIF('Plan MB'!$C124:$BE124,"B.-Schmitt")+COUNTIF('Plan WIW'!$C124:$AU124,"B.-Schmitt")+COUNTIF('Plan ET'!$E125:$BD125,"B.-Schmitt"))</f>
        <v>0</v>
      </c>
      <c r="AC121" s="364">
        <f>SUM(COUNTIF('Plan MB'!$C124:$BE124,"Blancke")+COUNTIF('Plan WIW'!$C124:$AU124,"Blancke")+COUNTIF('Plan ET'!$E125:$BD125,"Blancke"))</f>
        <v>0</v>
      </c>
      <c r="AD121" s="364">
        <f>SUM(COUNTIF('Plan MB'!$C124:$BE124,"Dechant")+COUNTIF('Plan WIW'!$C124:$AU124,"Dechant")+COUNTIF('Plan ET'!$E125:BD125,"Dechant"))</f>
        <v>0</v>
      </c>
      <c r="AE121" s="364">
        <f>SUM(COUNTIF('Plan MB'!$C124:$BE124,"Fischer")+COUNTIF('Plan WIW'!$C124:$AU124,"Fischer")+COUNTIF('Plan ET'!$E125:$BD125,"Fischer"))</f>
        <v>0</v>
      </c>
      <c r="AF121" s="364">
        <f>SUM(COUNTIF('Plan MB'!$C124:$BE124,"Gratz")+COUNTIF('Plan WIW'!$C124:$AU124,"Gratz")+COUNTIF('Plan ET'!$E125:$BD125,"Gratz"))</f>
        <v>0</v>
      </c>
      <c r="AG121" s="364">
        <f>SUM(COUNTIF('Plan MB'!$C124:$BE124,"Grünler")+COUNTIF('Plan WIW'!$C124:$AU124,"Grünler")+COUNTIF('Plan ET'!$E125:$BD125,"Grünler"))</f>
        <v>1</v>
      </c>
      <c r="AH121" s="364">
        <f>SUM(COUNTIF('Plan MB'!$C124:$BE124,"Heinemann")+COUNTIF('Plan WIW'!$C124:$AU124,"Heinemann")+COUNTIF('Plan ET'!$E125:$BD125,"Heinemann"))</f>
        <v>0</v>
      </c>
      <c r="AI121" s="364">
        <f>SUM(COUNTIF('Plan MB'!$C124:$BE124,"Kamprath")+COUNTIF('Plan WIW'!$C124:$AU124,"Kamprath")+COUNTIF('Plan ET'!$E125:$BD125,"Kamprath"))</f>
        <v>0</v>
      </c>
      <c r="AJ121" s="364">
        <f>SUM(COUNTIF('Plan MB'!$C124:$BE124,"Kelber")+COUNTIF('Plan WIW'!$C124:$AU124,"Kelber")+COUNTIF('Plan ET'!$E125:$BD125,"Kelber"))</f>
        <v>0</v>
      </c>
      <c r="AK121" s="364">
        <f>SUM(COUNTIF('Plan MB'!$C124:$BE124,"Michelfeit")+COUNTIF('Plan WIW'!$C124:$AU124,"Michelfeit")+COUNTIF('Plan ET'!$E125:$BD125,"Michelfeit"))</f>
        <v>0</v>
      </c>
      <c r="AL121" s="364">
        <f>SUM(COUNTIF('Plan MB'!$C124:$BE124,"Müller")+COUNTIF('Plan WIW'!$C124:$AU124,"Müller")+COUNTIF('Plan ET'!$E125:$BD125,"Müller"))</f>
        <v>0</v>
      </c>
      <c r="AM121" s="364">
        <f>SUM(COUNTIF('Plan MB'!$C124:$BE124,"Roppel")+COUNTIF('Plan WIW'!$C124:$AU124,"Roppel")+COUNTIF('Plan ET'!$E125:$BD125,"Roppel"))</f>
        <v>0</v>
      </c>
      <c r="AN121" s="364">
        <f>SUM(COUNTIF('Plan MB'!$C124:$BE124,"Rozek")+COUNTIF('Plan WIW'!$C124:$AU124,"Rozek")+COUNTIF('Plan ET'!$E125:$BD125,"Rozek"))</f>
        <v>0</v>
      </c>
      <c r="AO121" s="364">
        <f>SUM(COUNTIF('Plan MB'!$C124:$BE124,"Schäfer")+COUNTIF('Plan WIW'!$C124:$AU124,"Schäfer")+COUNTIF('Plan ET'!$E125:$BD125,"Schäfer"))</f>
        <v>1</v>
      </c>
      <c r="AP121" s="364">
        <f>SUM(COUNTIF('Plan MB'!$C124:$BE124,"Schulz")+COUNTIF('Plan WIW'!$C124:$AU124,"Schulz")+COUNTIF('Plan ET'!$E125:$BD125,"Schulz"))</f>
        <v>0</v>
      </c>
      <c r="AQ121" s="364">
        <f>SUM(COUNTIF('Plan MB'!$C124:$BE124,"Svoboda")+COUNTIF('Plan WIW'!$C124:$AU124,"Svoboda")+COUNTIF('Plan ET'!$E125:$BD125,"Svoboda"))</f>
        <v>0</v>
      </c>
      <c r="AR121" s="364"/>
      <c r="AS121" s="364">
        <f>SUM(COUNTIF('Plan MB'!$C124:$BE124,"Kretzer")+COUNTIF('Plan WIW'!$C124:$AU124,"Kretzer")+COUNTIF('Plan ET'!$E125:$BD125,"Kretzer"))</f>
        <v>0</v>
      </c>
      <c r="AT121" s="364">
        <f>SUM(COUNTIF('Plan MB'!$C124:$BE124,"Mensch-Schäfer")+COUNTIF('Plan WIW'!$C124:$AU124,"Mensch-Schäfer")+COUNTIF('Plan ET'!$E125:$BD125,"Mensch-Schäfer"))</f>
        <v>0</v>
      </c>
      <c r="AU121" s="364">
        <f>SUM(COUNTIF('Plan MB'!$C124:$BE124,"Schmidt")+COUNTIF('Plan WIW'!$C124:$AU124,"Schmidt")+COUNTIF('Plan ET'!$E125:$BD125,"Schmidt"))</f>
        <v>0</v>
      </c>
      <c r="AV121" s="372"/>
      <c r="AW121" s="372"/>
      <c r="AX121" s="372"/>
      <c r="AY121" s="373"/>
      <c r="AZ121" s="373">
        <f>SUM(COUNTIF('Plan MB'!$C124:$BE124,"Brenn")+COUNTIF('Plan WIW'!$C124:$AU124,"Brenn")+COUNTIF('Plan ET'!$E125:$BD125,"Brenn"))</f>
        <v>0</v>
      </c>
      <c r="BA121" s="373">
        <f>SUM(COUNTIF('Plan MB'!$C124:$BE124,"Jakobi")+COUNTIF('Plan WIW'!$C124:$AU124,"Jakobi")+COUNTIF('Plan ET'!$E125:$BD125,"Jakobi"))</f>
        <v>0</v>
      </c>
      <c r="BB121" s="373">
        <f>SUM(COUNTIF('Plan MB'!$C124:$BE124,"Krause")+COUNTIF('Plan WIW'!$C124:$AU124,"Krause")+COUNTIF('Plan ET'!$E125:$BD125,"Krause"))</f>
        <v>0</v>
      </c>
      <c r="BC121" s="373">
        <f>SUM(COUNTIF('Plan MB'!$C124:$BE124,"Margraf")+COUNTIF('Plan WIW'!$C124:$AU124,"Margraf")+COUNTIF('Plan ET'!$E125:$BD125,"Margraf"))</f>
        <v>1</v>
      </c>
      <c r="BD121" s="373">
        <f>SUM(COUNTIF('Plan MB'!$C124:$BE124,"Tischer")+COUNTIF('Plan WIW'!$C124:$AU124,"Tischer")+COUNTIF('Plan ET'!$E125:$BD125,"Tischer"))</f>
        <v>0</v>
      </c>
      <c r="BE121" s="369"/>
      <c r="BF121" s="373">
        <f>SUM(COUNTIF('Plan MB'!$C124:$BE124,"Bagchi")+COUNTIF('Plan WIW'!$C124:$AU124,"Bagchi")+COUNTIF('Plan ET'!$E125:$BD125,"Bagchi"))</f>
        <v>0</v>
      </c>
      <c r="BG121" s="373">
        <f>SUM(COUNTIF('Plan MB'!$C124:$BE124,"Fr.Gratz")+COUNTIF('Plan WIW'!$C124:$AU124,"Fr.Gratz")+COUNTIF('Plan ET'!$E125:$BD125,"Fr.Gratz"))</f>
        <v>0</v>
      </c>
      <c r="BH121" s="373">
        <f>SUM(COUNTIF('Plan MB'!$C124:$BE124,"Fr.Müller")+COUNTIF('Plan WIW'!$C124:$AU124,"Fr.Müller")+COUNTIF('Plan ET'!$E125:$BD125,"Fr.Müller"))</f>
        <v>0</v>
      </c>
      <c r="BI121" s="325"/>
    </row>
    <row r="122" spans="1:61">
      <c r="A122" s="1316"/>
      <c r="B122" s="1317"/>
      <c r="C122" s="364">
        <f>SUM(COUNTIF('Plan MB'!$C125:$BE125,"Braunschweig")+COUNTIF('Plan WIW'!$C125:$AU125,"Braunschweig")+COUNTIF('Plan ET'!$C126:$AX126,"Braunschweig"))</f>
        <v>0</v>
      </c>
      <c r="D122" s="381">
        <f>SUM(COUNTIF('Plan MB'!$C125:$BE125,"Behn")+COUNTIF('Plan WIW'!$C125:$AU125,"Behn")+COUNTIF('Plan ET'!$C126:$BP126,"Behn"))</f>
        <v>0</v>
      </c>
      <c r="E122" s="381">
        <f>SUM(COUNTIF('Plan MB'!$C125:$BE125,"Roth")+COUNTIF('Plan WIW'!$C125:$AU125,"Roth")+COUNTIF('Plan ET'!$C126:$BP126,"Roth"))</f>
        <v>0</v>
      </c>
      <c r="F122" s="364">
        <f>SUM(COUNTIF('Plan MB'!$C125:$BE125,"Beugel")+COUNTIF('Plan WIW'!$C125:$AU125,"Beugel")+COUNTIF('Plan ET'!$C126:$BP126,"Beugel"))</f>
        <v>0</v>
      </c>
      <c r="G122" s="381">
        <f>SUM(COUNTIF('Plan MB'!$C125:$BE125,"Christ")+COUNTIF('Plan WIW'!$C125:$AU125,"Christ")+COUNTIF('Plan ET'!$C126:$BP126,"Christ"))</f>
        <v>0</v>
      </c>
      <c r="H122" s="381">
        <f>SUM(COUNTIF('Plan MB'!$C125:$BE125,"Kolev")+COUNTIF('Plan WIW'!$C125:$AU125,"Kolev")+COUNTIF('Plan ET'!$C126:$BP126,"Kolev"))</f>
        <v>0</v>
      </c>
      <c r="I122" s="364">
        <f>SUM(COUNTIF('Plan MB'!$C125:$BE125,"C.Behn")+COUNTIF('Plan WIW'!$C125:$AU125,"C.Behn")+COUNTIF('Plan ET'!$C126:$BP126,"C.Behn"))</f>
        <v>1</v>
      </c>
      <c r="J122" s="381">
        <f>SUM(COUNTIF('Plan MB'!$C125:$BE125,"Dorner-Reisel")+COUNTIF('Plan WIW'!$C125:$AU125,"Dorner-Reisel")+COUNTIF('Plan ET'!$C126:$BP126,"Dorner-Reisel"))</f>
        <v>0</v>
      </c>
      <c r="K122" s="381">
        <f>SUM(COUNTIF('Plan MB'!$C125:$BE125,"Pietzsch")+COUNTIF('Plan WIW'!$C125:$AU125,"Pietzsch")+COUNTIF('Plan ET'!$C126:$BP126,"Pietzsch"))</f>
        <v>0</v>
      </c>
      <c r="L122" s="381">
        <f>SUM(COUNTIF('Plan MB'!$C125:$BE125,"Seul")+COUNTIF('Plan WIW'!$C125:$AU125,"Seul")+COUNTIF('Plan ET'!$C126:$BP126,"Seul"))</f>
        <v>0</v>
      </c>
      <c r="M122" s="381">
        <f>SUM(COUNTIF('Plan MB'!$C125:$BE125,"Raßbach")+COUNTIF('Plan WIW'!$C125:$AU125,"Raßbach")+COUNTIF('Plan ET'!$C126:$BP126,"Raßbach"))</f>
        <v>0</v>
      </c>
      <c r="N122" s="381">
        <f>SUM(COUNTIF('Plan MB'!$C125:$BE125,"Vogel")+COUNTIF('Plan WIW'!$C125:$AU125,"Vogel")+COUNTIF('Plan ET'!$C126:$BP126,"Vogel"))</f>
        <v>0</v>
      </c>
      <c r="O122" s="364">
        <f>SUM(COUNTIF('Plan MB'!$C125:$BE125,"Weidner")+COUNTIF('Plan WIW'!$C125:$AU125,"Weidner")+COUNTIF('Plan ET'!$C126:$BP126,"Weidner"))</f>
        <v>0</v>
      </c>
      <c r="P122" s="364">
        <f>SUM(COUNTIF('Plan MB'!$C125:$BE125,"Schreiber")+COUNTIF('Plan WIW'!$C125:$AU125,"Schreiber")+COUNTIF('Plan ET'!$C126:$BP126,"Schreiber"))</f>
        <v>0</v>
      </c>
      <c r="Q122" s="364">
        <f>SUM(COUNTIF('Plan MB'!$C125:$BE125,"SM9")+COUNTIF('Plan WIW'!$C125:$AU125,"SM9")+COUNTIF('Plan ET'!$C126:$BP126,"SM9"))</f>
        <v>0</v>
      </c>
      <c r="R122" s="381">
        <f>SUM(COUNTIF('Plan MB'!$C125:$BE125,"Löser")+COUNTIF('Plan WIW'!$C125:$AU125,"Löser")+COUNTIF('Plan ET'!$C126:$BP126,"Löser"))</f>
        <v>0</v>
      </c>
      <c r="S122" s="364">
        <f>SUM(COUNTIF('Plan MB'!$C125:$BE125,"Römhild")+COUNTIF('Plan WIW'!$C125:$AU125,"Römhild")+COUNTIF('Plan ET'!$C126:$BD126,"Römhild"))</f>
        <v>0</v>
      </c>
      <c r="T122" s="381">
        <f>SUM(COUNTIF('Plan MB'!$C125:$BE125,"Kny")+COUNTIF('Plan WIW'!$C125:$AU125,"Kny")+COUNTIF('Plan ET'!$C126:$BD126,"Kny"))</f>
        <v>0</v>
      </c>
      <c r="U122" s="364">
        <f>SUM(COUNTIF('Plan MB'!$C125:$BE125,"Schrodt")+COUNTIF('Plan WIW'!$C125:$AU125,"Schrodt")+COUNTIF('Plan ET'!$C126:$BD126,"Schrodt"))</f>
        <v>0</v>
      </c>
      <c r="V122" s="364">
        <f>SUM(COUNTIF('Plan MB'!$C125:$BE125,"Albrecht")+COUNTIF('Plan WIW'!$C125:$AU125,"Albrecht")+COUNTIF('Plan ET'!$C126:$BD126,"Albrecht"))</f>
        <v>1</v>
      </c>
      <c r="W122" s="364">
        <f>SUM(COUNTIF('Plan MB'!$C125:$BE125,"Hornaff")+COUNTIF('Plan WIW'!$C125:$AU125,"Hornaff")+COUNTIF('Plan ET'!$C126:$BD126,"Hornaff"))</f>
        <v>1</v>
      </c>
      <c r="X122" s="364">
        <f>SUM(COUNTIF('Plan MB'!$C125:$BE125,"Wahrenberg")+COUNTIF('Plan WIW'!$C125:$AU125,"Wahrenberg")+COUNTIF('Plan ET'!E126:BD126,"Wahrenberg"))</f>
        <v>0</v>
      </c>
      <c r="Y122" s="364">
        <f>SUM(COUNTIF('Plan MB'!$C125:$BE125,"Orf")+COUNTIF('Plan WIW'!$C125:$AU125,"Orf")+COUNTIF('Plan ET'!F126:BE126,"Orf"))</f>
        <v>0</v>
      </c>
      <c r="Z122" s="324"/>
      <c r="AA122" s="364">
        <f>SUM(COUNTIF('Plan MB'!$C125:$BE125,"Bachmann")+COUNTIF('Plan WIW'!$C125:$AU125,"Bachmann")+COUNTIF('Plan ET'!$E126:$BD126,"Bachmann"))</f>
        <v>0</v>
      </c>
      <c r="AB122" s="364">
        <f>SUM(COUNTIF('Plan MB'!$C125:$BE125,"B.-Schmitt")+COUNTIF('Plan WIW'!$C125:$AU125,"B.-Schmitt")+COUNTIF('Plan ET'!$E126:$BD126,"B.-Schmitt"))</f>
        <v>0</v>
      </c>
      <c r="AC122" s="364">
        <f>SUM(COUNTIF('Plan MB'!$C125:$BE125,"Blancke")+COUNTIF('Plan WIW'!$C125:$AU125,"Blancke")+COUNTIF('Plan ET'!$E126:$BD126,"Blancke"))</f>
        <v>0</v>
      </c>
      <c r="AD122" s="364">
        <f>SUM(COUNTIF('Plan MB'!$C125:$BE125,"Dechant")+COUNTIF('Plan WIW'!$C125:$AU125,"Dechant")+COUNTIF('Plan ET'!$E126:BD126,"Dechant"))</f>
        <v>0</v>
      </c>
      <c r="AE122" s="364">
        <f>SUM(COUNTIF('Plan MB'!$C125:$BE125,"Fischer")+COUNTIF('Plan WIW'!$C125:$AU125,"Fischer")+COUNTIF('Plan ET'!$E126:$BD126,"Fischer"))</f>
        <v>0</v>
      </c>
      <c r="AF122" s="364">
        <f>SUM(COUNTIF('Plan MB'!$C125:$BE125,"Gratz")+COUNTIF('Plan WIW'!$C125:$AU125,"Gratz")+COUNTIF('Plan ET'!$E126:$BD126,"Gratz"))</f>
        <v>0</v>
      </c>
      <c r="AG122" s="364">
        <f>SUM(COUNTIF('Plan MB'!$C125:$BE125,"Grünler")+COUNTIF('Plan WIW'!$C125:$AU125,"Grünler")+COUNTIF('Plan ET'!$E126:$BD126,"Grünler"))</f>
        <v>0</v>
      </c>
      <c r="AH122" s="364">
        <f>SUM(COUNTIF('Plan MB'!$C125:$BE125,"Heinemann")+COUNTIF('Plan WIW'!$C125:$AU125,"Heinemann")+COUNTIF('Plan ET'!$E126:$BD126,"Heinemann"))</f>
        <v>0</v>
      </c>
      <c r="AI122" s="364">
        <f>SUM(COUNTIF('Plan MB'!$C125:$BE125,"Kamprath")+COUNTIF('Plan WIW'!$C125:$AU125,"Kamprath")+COUNTIF('Plan ET'!$E126:$BD126,"Kamprath"))</f>
        <v>0</v>
      </c>
      <c r="AJ122" s="364">
        <f>SUM(COUNTIF('Plan MB'!$C125:$BE125,"Kelber")+COUNTIF('Plan WIW'!$C125:$AU125,"Kelber")+COUNTIF('Plan ET'!$E126:$BD126,"Kelber"))</f>
        <v>0</v>
      </c>
      <c r="AK122" s="364">
        <f>SUM(COUNTIF('Plan MB'!$C125:$BE125,"Michelfeit")+COUNTIF('Plan WIW'!$C125:$AU125,"Michelfeit")+COUNTIF('Plan ET'!$E126:$BD126,"Michelfeit"))</f>
        <v>0</v>
      </c>
      <c r="AL122" s="364">
        <f>SUM(COUNTIF('Plan MB'!$C125:$BE125,"Müller")+COUNTIF('Plan WIW'!$C125:$AU125,"Müller")+COUNTIF('Plan ET'!$E126:$BD126,"Müller"))</f>
        <v>0</v>
      </c>
      <c r="AM122" s="364">
        <f>SUM(COUNTIF('Plan MB'!$C125:$BE125,"Roppel")+COUNTIF('Plan WIW'!$C125:$AU125,"Roppel")+COUNTIF('Plan ET'!$E126:$BD126,"Roppel"))</f>
        <v>0</v>
      </c>
      <c r="AN122" s="364">
        <f>SUM(COUNTIF('Plan MB'!$C125:$BE125,"Rozek")+COUNTIF('Plan WIW'!$C125:$AU125,"Rozek")+COUNTIF('Plan ET'!$E126:$BD126,"Rozek"))</f>
        <v>0</v>
      </c>
      <c r="AO122" s="364">
        <f>SUM(COUNTIF('Plan MB'!$C125:$BE125,"Schäfer")+COUNTIF('Plan WIW'!$C125:$AU125,"Schäfer")+COUNTIF('Plan ET'!$E126:$BD126,"Schäfer"))</f>
        <v>0</v>
      </c>
      <c r="AP122" s="364">
        <f>SUM(COUNTIF('Plan MB'!$C125:$BE125,"Schulz")+COUNTIF('Plan WIW'!$C125:$AU125,"Schulz")+COUNTIF('Plan ET'!$E126:$BD126,"Schulz"))</f>
        <v>0</v>
      </c>
      <c r="AQ122" s="364">
        <f>SUM(COUNTIF('Plan MB'!$C125:$BE125,"Svoboda")+COUNTIF('Plan WIW'!$C125:$AU125,"Svoboda")+COUNTIF('Plan ET'!$E126:$BD126,"Svoboda"))</f>
        <v>0</v>
      </c>
      <c r="AR122" s="364"/>
      <c r="AS122" s="364">
        <f>SUM(COUNTIF('Plan MB'!$C125:$BE125,"Kretzer")+COUNTIF('Plan WIW'!$C125:$AU125,"Kretzer")+COUNTIF('Plan ET'!$E126:$BD126,"Kretzer"))</f>
        <v>0</v>
      </c>
      <c r="AT122" s="364">
        <f>SUM(COUNTIF('Plan MB'!$C125:$BE125,"Mensch-Schäfer")+COUNTIF('Plan WIW'!$C125:$AU125,"Mensch-Schäfer")+COUNTIF('Plan ET'!$E126:$BD126,"Mensch-Schäfer"))</f>
        <v>0</v>
      </c>
      <c r="AU122" s="364">
        <f>SUM(COUNTIF('Plan MB'!$C125:$BE125,"Schmidt")+COUNTIF('Plan WIW'!$C125:$AU125,"Schmidt")+COUNTIF('Plan ET'!$E126:$BD126,"Schmidt"))</f>
        <v>0</v>
      </c>
      <c r="AV122" s="372"/>
      <c r="AW122" s="372"/>
      <c r="AX122" s="372"/>
      <c r="AY122" s="373"/>
      <c r="AZ122" s="373">
        <f>SUM(COUNTIF('Plan MB'!$C125:$BE125,"Brenn")+COUNTIF('Plan WIW'!$C125:$AU125,"Brenn")+COUNTIF('Plan ET'!$E126:$BD126,"Brenn"))</f>
        <v>0</v>
      </c>
      <c r="BA122" s="373">
        <f>SUM(COUNTIF('Plan MB'!$C125:$BE125,"Jakobi")+COUNTIF('Plan WIW'!$C125:$AU125,"Jakobi")+COUNTIF('Plan ET'!$E126:$BD126,"Jakobi"))</f>
        <v>0</v>
      </c>
      <c r="BB122" s="373">
        <f>SUM(COUNTIF('Plan MB'!$C125:$BE125,"Krause")+COUNTIF('Plan WIW'!$C125:$AU125,"Krause")+COUNTIF('Plan ET'!$E126:$BD126,"Krause"))</f>
        <v>0</v>
      </c>
      <c r="BC122" s="373">
        <f>SUM(COUNTIF('Plan MB'!$C125:$BE125,"Margraf")+COUNTIF('Plan WIW'!$C125:$AU125,"Margraf")+COUNTIF('Plan ET'!$E126:$BD126,"Margraf"))</f>
        <v>0</v>
      </c>
      <c r="BD122" s="373">
        <f>SUM(COUNTIF('Plan MB'!$C125:$BE125,"Tischer")+COUNTIF('Plan WIW'!$C125:$AU125,"Tischer")+COUNTIF('Plan ET'!$E126:$BD126,"Tischer"))</f>
        <v>0</v>
      </c>
      <c r="BE122" s="369"/>
      <c r="BF122" s="373">
        <f>SUM(COUNTIF('Plan MB'!$C125:$BE125,"Bagchi")+COUNTIF('Plan WIW'!$C125:$AU125,"Bagchi")+COUNTIF('Plan ET'!$E126:$BD126,"Bagchi"))</f>
        <v>0</v>
      </c>
      <c r="BG122" s="373">
        <f>SUM(COUNTIF('Plan MB'!$C125:$BE125,"Fr.Gratz")+COUNTIF('Plan WIW'!$C125:$AU125,"Fr.Gratz")+COUNTIF('Plan ET'!$E126:$BD126,"Fr.Gratz"))</f>
        <v>0</v>
      </c>
      <c r="BH122" s="373">
        <f>SUM(COUNTIF('Plan MB'!$C125:$BE125,"Fr.Müller")+COUNTIF('Plan WIW'!$C125:$AU125,"Fr.Müller")+COUNTIF('Plan ET'!$E126:$BD126,"Fr.Müller"))</f>
        <v>0</v>
      </c>
      <c r="BI122" s="325"/>
    </row>
    <row r="123" spans="1:61" s="215" customFormat="1">
      <c r="A123" s="1316"/>
      <c r="B123" s="1317"/>
      <c r="C123" s="364">
        <f>SUM(COUNTIF('Plan MB'!$C126:$BE126,"Braunschweig")+COUNTIF('Plan WIW'!$C126:$AU126,"Braunschweig")+COUNTIF('Plan ET'!$C127:$AX127,"Braunschweig"))</f>
        <v>0</v>
      </c>
      <c r="D123" s="381">
        <f>SUM(COUNTIF('Plan MB'!$C126:$BE126,"Behn")+COUNTIF('Plan WIW'!$C126:$AU126,"Behn")+COUNTIF('Plan ET'!$C127:$BP127,"Behn"))</f>
        <v>0</v>
      </c>
      <c r="E123" s="381">
        <f>SUM(COUNTIF('Plan MB'!$C126:$BE126,"Roth")+COUNTIF('Plan WIW'!$C126:$AU126,"Roth")+COUNTIF('Plan ET'!$C127:$BP127,"Roth"))</f>
        <v>0</v>
      </c>
      <c r="F123" s="364">
        <f>SUM(COUNTIF('Plan MB'!$C126:$BE126,"Beugel")+COUNTIF('Plan WIW'!$C126:$AU126,"Beugel")+COUNTIF('Plan ET'!$C127:$BP127,"Beugel"))</f>
        <v>0</v>
      </c>
      <c r="G123" s="381">
        <f>SUM(COUNTIF('Plan MB'!$C126:$BE126,"Christ")+COUNTIF('Plan WIW'!$C126:$AU126,"Christ")+COUNTIF('Plan ET'!$C127:$BP127,"Christ"))</f>
        <v>0</v>
      </c>
      <c r="H123" s="381">
        <f>SUM(COUNTIF('Plan MB'!$C126:$BE126,"Kolev")+COUNTIF('Plan WIW'!$C126:$AU126,"Kolev")+COUNTIF('Plan ET'!$C127:$BP127,"Kolev"))</f>
        <v>0</v>
      </c>
      <c r="I123" s="364">
        <f>SUM(COUNTIF('Plan MB'!$C126:$BE126,"C.Behn")+COUNTIF('Plan WIW'!$C126:$AU126,"C.Behn")+COUNTIF('Plan ET'!$C127:$BP127,"C.Behn"))</f>
        <v>0</v>
      </c>
      <c r="J123" s="381">
        <f>SUM(COUNTIF('Plan MB'!$C126:$BE126,"Dorner-Reisel")+COUNTIF('Plan WIW'!$C126:$AU126,"Dorner-Reisel")+COUNTIF('Plan ET'!$C127:$BP127,"Dorner-Reisel"))</f>
        <v>0</v>
      </c>
      <c r="K123" s="381">
        <f>SUM(COUNTIF('Plan MB'!$C126:$BE126,"Pietzsch")+COUNTIF('Plan WIW'!$C126:$AU126,"Pietzsch")+COUNTIF('Plan ET'!$C127:$BP127,"Pietzsch"))</f>
        <v>0</v>
      </c>
      <c r="L123" s="381">
        <f>SUM(COUNTIF('Plan MB'!$C126:$BE126,"Seul")+COUNTIF('Plan WIW'!$C126:$AU126,"Seul")+COUNTIF('Plan ET'!$C127:$BP127,"Seul"))</f>
        <v>0</v>
      </c>
      <c r="M123" s="381">
        <f>SUM(COUNTIF('Plan MB'!$C126:$BE126,"Raßbach")+COUNTIF('Plan WIW'!$C126:$AU126,"Raßbach")+COUNTIF('Plan ET'!$C127:$BP127,"Raßbach"))</f>
        <v>0</v>
      </c>
      <c r="N123" s="381">
        <f>SUM(COUNTIF('Plan MB'!$C126:$BE126,"Vogel")+COUNTIF('Plan WIW'!$C126:$AU126,"Vogel")+COUNTIF('Plan ET'!$C127:$BP127,"Vogel"))</f>
        <v>0</v>
      </c>
      <c r="O123" s="364">
        <f>SUM(COUNTIF('Plan MB'!$C126:$BE126,"Weidner")+COUNTIF('Plan WIW'!$C126:$AU126,"Weidner")+COUNTIF('Plan ET'!$C127:$BP127,"Weidner"))</f>
        <v>0</v>
      </c>
      <c r="P123" s="364">
        <f>SUM(COUNTIF('Plan MB'!$C126:$BE126,"Schreiber")+COUNTIF('Plan WIW'!$C126:$AU126,"Schreiber")+COUNTIF('Plan ET'!$C127:$BP127,"Schreiber"))</f>
        <v>0</v>
      </c>
      <c r="Q123" s="364">
        <f>SUM(COUNTIF('Plan MB'!$C126:$BE126,"SM9")+COUNTIF('Plan WIW'!$C126:$AU126,"SM9")+COUNTIF('Plan ET'!$C127:$BP127,"SM9"))</f>
        <v>0</v>
      </c>
      <c r="R123" s="381">
        <f>SUM(COUNTIF('Plan MB'!$C126:$BE126,"Löser")+COUNTIF('Plan WIW'!$C126:$AU126,"Löser")+COUNTIF('Plan ET'!$C127:$BP127,"Löser"))</f>
        <v>0</v>
      </c>
      <c r="S123" s="364">
        <f>SUM(COUNTIF('Plan MB'!$C126:$BE126,"Römhild")+COUNTIF('Plan WIW'!$C126:$AU126,"Römhild")+COUNTIF('Plan ET'!$C127:$BD127,"Römhild"))</f>
        <v>0</v>
      </c>
      <c r="T123" s="381">
        <f>SUM(COUNTIF('Plan MB'!$C126:$BE126,"Kny")+COUNTIF('Plan WIW'!$C126:$AU126,"Kny")+COUNTIF('Plan ET'!$C127:$BD127,"Kny"))</f>
        <v>0</v>
      </c>
      <c r="U123" s="364">
        <f>SUM(COUNTIF('Plan MB'!$C126:$BE126,"Schrodt")+COUNTIF('Plan WIW'!$C126:$AU126,"Schrodt")+COUNTIF('Plan ET'!$C127:$BD127,"Schrodt"))</f>
        <v>0</v>
      </c>
      <c r="V123" s="364">
        <f>SUM(COUNTIF('Plan MB'!$C126:$BE126,"Albrecht")+COUNTIF('Plan WIW'!$C126:$AU126,"Albrecht")+COUNTIF('Plan ET'!$C127:$BD127,"Albrecht"))</f>
        <v>0</v>
      </c>
      <c r="W123" s="364">
        <f>SUM(COUNTIF('Plan MB'!$C126:$BE126,"Hornaff")+COUNTIF('Plan WIW'!$C126:$AU126,"Hornaff")+COUNTIF('Plan ET'!$C127:$BD127,"Hornaff"))</f>
        <v>0</v>
      </c>
      <c r="X123" s="364">
        <f>SUM(COUNTIF('Plan MB'!$C126:$BE126,"Wahrenberg")+COUNTIF('Plan WIW'!$C126:$AU126,"Wahrenberg")+COUNTIF('Plan ET'!E127:BD127,"Wahrenberg"))</f>
        <v>0</v>
      </c>
      <c r="Y123" s="364">
        <f>SUM(COUNTIF('Plan MB'!$C126:$BE126,"Orf")+COUNTIF('Plan WIW'!$C126:$AU126,"Orf")+COUNTIF('Plan ET'!F127:BE127,"Orf"))</f>
        <v>0</v>
      </c>
      <c r="Z123" s="324"/>
      <c r="AA123" s="364">
        <f>SUM(COUNTIF('Plan MB'!$C126:$BE126,"Bachmann")+COUNTIF('Plan WIW'!$C126:$AU126,"Bachmann")+COUNTIF('Plan ET'!$E127:$BD127,"Bachmann"))</f>
        <v>0</v>
      </c>
      <c r="AB123" s="364">
        <f>SUM(COUNTIF('Plan MB'!$C126:$BE126,"B.-Schmitt")+COUNTIF('Plan WIW'!$C126:$AU126,"B.-Schmitt")+COUNTIF('Plan ET'!$E127:$BD127,"B.-Schmitt"))</f>
        <v>0</v>
      </c>
      <c r="AC123" s="364">
        <f>SUM(COUNTIF('Plan MB'!$C126:$BE126,"Blancke")+COUNTIF('Plan WIW'!$C126:$AU126,"Blancke")+COUNTIF('Plan ET'!$E127:$BD127,"Blancke"))</f>
        <v>0</v>
      </c>
      <c r="AD123" s="364">
        <f>SUM(COUNTIF('Plan MB'!$C126:$BE126,"Dechant")+COUNTIF('Plan WIW'!$C126:$AU126,"Dechant")+COUNTIF('Plan ET'!$E127:BD127,"Dechant"))</f>
        <v>0</v>
      </c>
      <c r="AE123" s="364">
        <f>SUM(COUNTIF('Plan MB'!$C126:$BE126,"Fischer")+COUNTIF('Plan WIW'!$C126:$AU126,"Fischer")+COUNTIF('Plan ET'!$E127:$BD127,"Fischer"))</f>
        <v>0</v>
      </c>
      <c r="AF123" s="364">
        <f>SUM(COUNTIF('Plan MB'!$C126:$BE126,"Gratz")+COUNTIF('Plan WIW'!$C126:$AU126,"Gratz")+COUNTIF('Plan ET'!$E127:$BD127,"Gratz"))</f>
        <v>0</v>
      </c>
      <c r="AG123" s="364">
        <f>SUM(COUNTIF('Plan MB'!$C126:$BE126,"Grünler")+COUNTIF('Plan WIW'!$C126:$AU126,"Grünler")+COUNTIF('Plan ET'!$E127:$BD127,"Grünler"))</f>
        <v>0</v>
      </c>
      <c r="AH123" s="364">
        <f>SUM(COUNTIF('Plan MB'!$C126:$BE126,"Heinemann")+COUNTIF('Plan WIW'!$C126:$AU126,"Heinemann")+COUNTIF('Plan ET'!$E127:$BD127,"Heinemann"))</f>
        <v>0</v>
      </c>
      <c r="AI123" s="364">
        <f>SUM(COUNTIF('Plan MB'!$C126:$BE126,"Kamprath")+COUNTIF('Plan WIW'!$C126:$AU126,"Kamprath")+COUNTIF('Plan ET'!$E127:$BD127,"Kamprath"))</f>
        <v>0</v>
      </c>
      <c r="AJ123" s="364">
        <f>SUM(COUNTIF('Plan MB'!$C126:$BE126,"Kelber")+COUNTIF('Plan WIW'!$C126:$AU126,"Kelber")+COUNTIF('Plan ET'!$E127:$BD127,"Kelber"))</f>
        <v>0</v>
      </c>
      <c r="AK123" s="364">
        <f>SUM(COUNTIF('Plan MB'!$C126:$BE126,"Michelfeit")+COUNTIF('Plan WIW'!$C126:$AU126,"Michelfeit")+COUNTIF('Plan ET'!$E127:$BD127,"Michelfeit"))</f>
        <v>0</v>
      </c>
      <c r="AL123" s="364">
        <f>SUM(COUNTIF('Plan MB'!$C126:$BE126,"Müller")+COUNTIF('Plan WIW'!$C126:$AU126,"Müller")+COUNTIF('Plan ET'!$E127:$BD127,"Müller"))</f>
        <v>0</v>
      </c>
      <c r="AM123" s="364">
        <f>SUM(COUNTIF('Plan MB'!$C126:$BE126,"Roppel")+COUNTIF('Plan WIW'!$C126:$AU126,"Roppel")+COUNTIF('Plan ET'!$E127:$BD127,"Roppel"))</f>
        <v>0</v>
      </c>
      <c r="AN123" s="364">
        <f>SUM(COUNTIF('Plan MB'!$C126:$BE126,"Rozek")+COUNTIF('Plan WIW'!$C126:$AU126,"Rozek")+COUNTIF('Plan ET'!$E127:$BD127,"Rozek"))</f>
        <v>0</v>
      </c>
      <c r="AO123" s="364">
        <f>SUM(COUNTIF('Plan MB'!$C126:$BE126,"Schäfer")+COUNTIF('Plan WIW'!$C126:$AU126,"Schäfer")+COUNTIF('Plan ET'!$E127:$BD127,"Schäfer"))</f>
        <v>0</v>
      </c>
      <c r="AP123" s="364">
        <f>SUM(COUNTIF('Plan MB'!$C126:$BE126,"Schulz")+COUNTIF('Plan WIW'!$C126:$AU126,"Schulz")+COUNTIF('Plan ET'!$E127:$BD127,"Schulz"))</f>
        <v>0</v>
      </c>
      <c r="AQ123" s="364">
        <f>SUM(COUNTIF('Plan MB'!$C126:$BE126,"Svoboda")+COUNTIF('Plan WIW'!$C126:$AU126,"Svoboda")+COUNTIF('Plan ET'!$E127:$BD127,"Svoboda"))</f>
        <v>0</v>
      </c>
      <c r="AR123" s="364"/>
      <c r="AS123" s="364">
        <f>SUM(COUNTIF('Plan MB'!$C126:$BE126,"Kretzer")+COUNTIF('Plan WIW'!$C126:$AU126,"Kretzer")+COUNTIF('Plan ET'!$E127:$BD127,"Kretzer"))</f>
        <v>0</v>
      </c>
      <c r="AT123" s="364">
        <f>SUM(COUNTIF('Plan MB'!$C126:$BE126,"Mensch-Schäfer")+COUNTIF('Plan WIW'!$C126:$AU126,"Mensch-Schäfer")+COUNTIF('Plan ET'!$E127:$BD127,"Mensch-Schäfer"))</f>
        <v>0</v>
      </c>
      <c r="AU123" s="364">
        <f>SUM(COUNTIF('Plan MB'!$C126:$BE126,"Schmidt")+COUNTIF('Plan WIW'!$C126:$AU126,"Schmidt")+COUNTIF('Plan ET'!$E127:$BD127,"Schmidt"))</f>
        <v>0</v>
      </c>
      <c r="AV123" s="372"/>
      <c r="AW123" s="372"/>
      <c r="AX123" s="372"/>
      <c r="AY123" s="373"/>
      <c r="AZ123" s="373">
        <f>SUM(COUNTIF('Plan MB'!$C126:$BE126,"Brenn")+COUNTIF('Plan WIW'!$C126:$AU126,"Brenn")+COUNTIF('Plan ET'!$E127:$BD127,"Brenn"))</f>
        <v>0</v>
      </c>
      <c r="BA123" s="373">
        <f>SUM(COUNTIF('Plan MB'!$C126:$BE126,"Jakobi")+COUNTIF('Plan WIW'!$C126:$AU126,"Jakobi")+COUNTIF('Plan ET'!$E127:$BD127,"Jakobi"))</f>
        <v>0</v>
      </c>
      <c r="BB123" s="373">
        <f>SUM(COUNTIF('Plan MB'!$C126:$BE126,"Krause")+COUNTIF('Plan WIW'!$C126:$AU126,"Krause")+COUNTIF('Plan ET'!$E127:$BD127,"Krause"))</f>
        <v>0</v>
      </c>
      <c r="BC123" s="373">
        <f>SUM(COUNTIF('Plan MB'!$C126:$BE126,"Margraf")+COUNTIF('Plan WIW'!$C126:$AU126,"Margraf")+COUNTIF('Plan ET'!$E127:$BD127,"Margraf"))</f>
        <v>0</v>
      </c>
      <c r="BD123" s="373">
        <f>SUM(COUNTIF('Plan MB'!$C126:$BE126,"Tischer")+COUNTIF('Plan WIW'!$C126:$AU126,"Tischer")+COUNTIF('Plan ET'!$E127:$BD127,"Tischer"))</f>
        <v>0</v>
      </c>
      <c r="BE123" s="369"/>
      <c r="BF123" s="373">
        <f>SUM(COUNTIF('Plan MB'!$C126:$BE126,"Bagchi")+COUNTIF('Plan WIW'!$C126:$AU126,"Bagchi")+COUNTIF('Plan ET'!$E127:$BD127,"Bagchi"))</f>
        <v>0</v>
      </c>
      <c r="BG123" s="373">
        <f>SUM(COUNTIF('Plan MB'!$C126:$BE126,"Fr.Gratz")+COUNTIF('Plan WIW'!$C126:$AU126,"Fr.Gratz")+COUNTIF('Plan ET'!$E127:$BD127,"Fr.Gratz"))</f>
        <v>0</v>
      </c>
      <c r="BH123" s="373">
        <f>SUM(COUNTIF('Plan MB'!$C126:$BE126,"Fr.Müller")+COUNTIF('Plan WIW'!$C126:$AU126,"Fr.Müller")+COUNTIF('Plan ET'!$E127:$BD127,"Fr.Müller"))</f>
        <v>0</v>
      </c>
      <c r="BI123" s="325"/>
    </row>
    <row r="124" spans="1:61">
      <c r="A124" s="1316"/>
      <c r="B124" s="1317"/>
      <c r="C124" s="364">
        <f>SUM(COUNTIF('Plan MB'!$C127:$BE127,"Braunschweig")+COUNTIF('Plan WIW'!$C127:$AU127,"Braunschweig")+COUNTIF('Plan ET'!$C128:$AX128,"Braunschweig"))</f>
        <v>0</v>
      </c>
      <c r="D124" s="381">
        <f>SUM(COUNTIF('Plan MB'!$C127:$BE127,"Behn")+COUNTIF('Plan WIW'!$C127:$AU127,"Behn")+COUNTIF('Plan ET'!$C128:$BP128,"Behn"))</f>
        <v>0</v>
      </c>
      <c r="E124" s="381">
        <f>SUM(COUNTIF('Plan MB'!$C127:$BE127,"Roth")+COUNTIF('Plan WIW'!$C127:$AU127,"Roth")+COUNTIF('Plan ET'!$C128:$BP128,"Roth"))</f>
        <v>0</v>
      </c>
      <c r="F124" s="364">
        <f>SUM(COUNTIF('Plan MB'!$C127:$BE127,"Beugel")+COUNTIF('Plan WIW'!$C127:$AU127,"Beugel")+COUNTIF('Plan ET'!$C128:$BP128,"Beugel"))</f>
        <v>0</v>
      </c>
      <c r="G124" s="381">
        <f>SUM(COUNTIF('Plan MB'!$C127:$BE127,"Christ")+COUNTIF('Plan WIW'!$C127:$AU127,"Christ")+COUNTIF('Plan ET'!$C128:$BP128,"Christ"))</f>
        <v>0</v>
      </c>
      <c r="H124" s="381">
        <f>SUM(COUNTIF('Plan MB'!$C127:$BE127,"Kolev")+COUNTIF('Plan WIW'!$C127:$AU127,"Kolev")+COUNTIF('Plan ET'!$C128:$BP128,"Kolev"))</f>
        <v>0</v>
      </c>
      <c r="I124" s="364">
        <f>SUM(COUNTIF('Plan MB'!$C127:$BE127,"C.Behn")+COUNTIF('Plan WIW'!$C127:$AU127,"C.Behn")+COUNTIF('Plan ET'!$C128:$BP128,"C.Behn"))</f>
        <v>0</v>
      </c>
      <c r="J124" s="381">
        <f>SUM(COUNTIF('Plan MB'!$C127:$BE127,"Dorner-Reisel")+COUNTIF('Plan WIW'!$C127:$AU127,"Dorner-Reisel")+COUNTIF('Plan ET'!$C128:$BP128,"Dorner-Reisel"))</f>
        <v>0</v>
      </c>
      <c r="K124" s="381">
        <f>SUM(COUNTIF('Plan MB'!$C127:$BE127,"Pietzsch")+COUNTIF('Plan WIW'!$C127:$AU127,"Pietzsch")+COUNTIF('Plan ET'!$C128:$BP128,"Pietzsch"))</f>
        <v>0</v>
      </c>
      <c r="L124" s="381">
        <f>SUM(COUNTIF('Plan MB'!$C127:$BE127,"Seul")+COUNTIF('Plan WIW'!$C127:$AU127,"Seul")+COUNTIF('Plan ET'!$C128:$BP128,"Seul"))</f>
        <v>0</v>
      </c>
      <c r="M124" s="381">
        <f>SUM(COUNTIF('Plan MB'!$C127:$BE127,"Raßbach")+COUNTIF('Plan WIW'!$C127:$AU127,"Raßbach")+COUNTIF('Plan ET'!$C128:$BP128,"Raßbach"))</f>
        <v>0</v>
      </c>
      <c r="N124" s="381">
        <f>SUM(COUNTIF('Plan MB'!$C127:$BE127,"Vogel")+COUNTIF('Plan WIW'!$C127:$AU127,"Vogel")+COUNTIF('Plan ET'!$C128:$BP128,"Vogel"))</f>
        <v>0</v>
      </c>
      <c r="O124" s="364">
        <f>SUM(COUNTIF('Plan MB'!$C127:$BE127,"Weidner")+COUNTIF('Plan WIW'!$C127:$AU127,"Weidner")+COUNTIF('Plan ET'!$C128:$BP128,"Weidner"))</f>
        <v>0</v>
      </c>
      <c r="P124" s="364">
        <f>SUM(COUNTIF('Plan MB'!$C127:$BE127,"Schreiber")+COUNTIF('Plan WIW'!$C127:$AU127,"Schreiber")+COUNTIF('Plan ET'!$C128:$BP128,"Schreiber"))</f>
        <v>0</v>
      </c>
      <c r="Q124" s="364">
        <f>SUM(COUNTIF('Plan MB'!$C127:$BE127,"SM9")+COUNTIF('Plan WIW'!$C127:$AU127,"SM9")+COUNTIF('Plan ET'!$C128:$BP128,"SM9"))</f>
        <v>0</v>
      </c>
      <c r="R124" s="381">
        <f>SUM(COUNTIF('Plan MB'!$C127:$BE127,"Löser")+COUNTIF('Plan WIW'!$C127:$AU127,"Löser")+COUNTIF('Plan ET'!$C128:$BP128,"Löser"))</f>
        <v>0</v>
      </c>
      <c r="S124" s="364">
        <f>SUM(COUNTIF('Plan MB'!$C127:$BE127,"Römhild")+COUNTIF('Plan WIW'!$C127:$AU127,"Römhild")+COUNTIF('Plan ET'!$C128:$BD128,"Römhild"))</f>
        <v>0</v>
      </c>
      <c r="T124" s="381">
        <f>SUM(COUNTIF('Plan MB'!$C127:$BE127,"Kny")+COUNTIF('Plan WIW'!$C127:$AU127,"Kny")+COUNTIF('Plan ET'!$C128:$BD128,"Kny"))</f>
        <v>0</v>
      </c>
      <c r="U124" s="364">
        <f>SUM(COUNTIF('Plan MB'!$C127:$BE127,"Schrodt")+COUNTIF('Plan WIW'!$C127:$AU127,"Schrodt")+COUNTIF('Plan ET'!$C128:$BD128,"Schrodt"))</f>
        <v>0</v>
      </c>
      <c r="V124" s="364">
        <f>SUM(COUNTIF('Plan MB'!$C127:$BE127,"Albrecht")+COUNTIF('Plan WIW'!$C127:$AU127,"Albrecht")+COUNTIF('Plan ET'!$C128:$BD128,"Albrecht"))</f>
        <v>0</v>
      </c>
      <c r="W124" s="364">
        <f>SUM(COUNTIF('Plan MB'!$C127:$BE127,"Hornaff")+COUNTIF('Plan WIW'!$C127:$AU127,"Hornaff")+COUNTIF('Plan ET'!$C128:$BD128,"Hornaff"))</f>
        <v>0</v>
      </c>
      <c r="X124" s="364">
        <f>SUM(COUNTIF('Plan MB'!$C127:$BE127,"Wahrenberg")+COUNTIF('Plan WIW'!$C127:$AU127,"Wahrenberg")+COUNTIF('Plan ET'!E128:BD128,"Wahrenberg"))</f>
        <v>0</v>
      </c>
      <c r="Y124" s="364">
        <f>SUM(COUNTIF('Plan MB'!$C127:$BE127,"Orf")+COUNTIF('Plan WIW'!$C127:$AU127,"Orf")+COUNTIF('Plan ET'!F128:BE128,"Orf"))</f>
        <v>0</v>
      </c>
      <c r="Z124" s="324"/>
      <c r="AA124" s="364">
        <f>SUM(COUNTIF('Plan MB'!$C127:$BE127,"Bachmann")+COUNTIF('Plan WIW'!$C127:$AU127,"Bachmann")+COUNTIF('Plan ET'!$E128:$BD128,"Bachmann"))</f>
        <v>0</v>
      </c>
      <c r="AB124" s="364">
        <f>SUM(COUNTIF('Plan MB'!$C127:$BE127,"B.-Schmitt")+COUNTIF('Plan WIW'!$C127:$AU127,"B.-Schmitt")+COUNTIF('Plan ET'!$E128:$BD128,"B.-Schmitt"))</f>
        <v>0</v>
      </c>
      <c r="AC124" s="364">
        <f>SUM(COUNTIF('Plan MB'!$C127:$BE127,"Blancke")+COUNTIF('Plan WIW'!$C127:$AU127,"Blancke")+COUNTIF('Plan ET'!$E128:$BD128,"Blancke"))</f>
        <v>0</v>
      </c>
      <c r="AD124" s="364">
        <f>SUM(COUNTIF('Plan MB'!$C127:$BE127,"Dechant")+COUNTIF('Plan WIW'!$C127:$AU127,"Dechant")+COUNTIF('Plan ET'!$E128:BD128,"Dechant"))</f>
        <v>0</v>
      </c>
      <c r="AE124" s="364">
        <f>SUM(COUNTIF('Plan MB'!$C127:$BE127,"Fischer")+COUNTIF('Plan WIW'!$C127:$AU127,"Fischer")+COUNTIF('Plan ET'!$E128:$BD128,"Fischer"))</f>
        <v>0</v>
      </c>
      <c r="AF124" s="364">
        <f>SUM(COUNTIF('Plan MB'!$C127:$BE127,"Gratz")+COUNTIF('Plan WIW'!$C127:$AU127,"Gratz")+COUNTIF('Plan ET'!$E128:$BD128,"Gratz"))</f>
        <v>0</v>
      </c>
      <c r="AG124" s="364">
        <f>SUM(COUNTIF('Plan MB'!$C127:$BE127,"Grünler")+COUNTIF('Plan WIW'!$C127:$AU127,"Grünler")+COUNTIF('Plan ET'!$E128:$BD128,"Grünler"))</f>
        <v>0</v>
      </c>
      <c r="AH124" s="364">
        <f>SUM(COUNTIF('Plan MB'!$C127:$BE127,"Heinemann")+COUNTIF('Plan WIW'!$C127:$AU127,"Heinemann")+COUNTIF('Plan ET'!$E128:$BD128,"Heinemann"))</f>
        <v>0</v>
      </c>
      <c r="AI124" s="364">
        <f>SUM(COUNTIF('Plan MB'!$C127:$BE127,"Kamprath")+COUNTIF('Plan WIW'!$C127:$AU127,"Kamprath")+COUNTIF('Plan ET'!$E128:$BD128,"Kamprath"))</f>
        <v>0</v>
      </c>
      <c r="AJ124" s="364">
        <f>SUM(COUNTIF('Plan MB'!$C127:$BE127,"Kelber")+COUNTIF('Plan WIW'!$C127:$AU127,"Kelber")+COUNTIF('Plan ET'!$E128:$BD128,"Kelber"))</f>
        <v>0</v>
      </c>
      <c r="AK124" s="364">
        <f>SUM(COUNTIF('Plan MB'!$C127:$BE127,"Michelfeit")+COUNTIF('Plan WIW'!$C127:$AU127,"Michelfeit")+COUNTIF('Plan ET'!$E128:$BD128,"Michelfeit"))</f>
        <v>0</v>
      </c>
      <c r="AL124" s="364">
        <f>SUM(COUNTIF('Plan MB'!$C127:$BE127,"Müller")+COUNTIF('Plan WIW'!$C127:$AU127,"Müller")+COUNTIF('Plan ET'!$E128:$BD128,"Müller"))</f>
        <v>0</v>
      </c>
      <c r="AM124" s="364">
        <f>SUM(COUNTIF('Plan MB'!$C127:$BE127,"Roppel")+COUNTIF('Plan WIW'!$C127:$AU127,"Roppel")+COUNTIF('Plan ET'!$E128:$BD128,"Roppel"))</f>
        <v>0</v>
      </c>
      <c r="AN124" s="364">
        <f>SUM(COUNTIF('Plan MB'!$C127:$BE127,"Rozek")+COUNTIF('Plan WIW'!$C127:$AU127,"Rozek")+COUNTIF('Plan ET'!$E128:$BD128,"Rozek"))</f>
        <v>0</v>
      </c>
      <c r="AO124" s="364">
        <f>SUM(COUNTIF('Plan MB'!$C127:$BE127,"Schäfer")+COUNTIF('Plan WIW'!$C127:$AU127,"Schäfer")+COUNTIF('Plan ET'!$E128:$BD128,"Schäfer"))</f>
        <v>0</v>
      </c>
      <c r="AP124" s="364">
        <f>SUM(COUNTIF('Plan MB'!$C127:$BE127,"Schulz")+COUNTIF('Plan WIW'!$C127:$AU127,"Schulz")+COUNTIF('Plan ET'!$E128:$BD128,"Schulz"))</f>
        <v>0</v>
      </c>
      <c r="AQ124" s="364">
        <f>SUM(COUNTIF('Plan MB'!$C127:$BE127,"Svoboda")+COUNTIF('Plan WIW'!$C127:$AU127,"Svoboda")+COUNTIF('Plan ET'!$E128:$BD128,"Svoboda"))</f>
        <v>0</v>
      </c>
      <c r="AR124" s="364"/>
      <c r="AS124" s="364">
        <f>SUM(COUNTIF('Plan MB'!$C127:$BE127,"Kretzer")+COUNTIF('Plan WIW'!$C127:$AU127,"Kretzer")+COUNTIF('Plan ET'!$E128:$BD128,"Kretzer"))</f>
        <v>0</v>
      </c>
      <c r="AT124" s="364">
        <f>SUM(COUNTIF('Plan MB'!$C127:$BE127,"Mensch-Schäfer")+COUNTIF('Plan WIW'!$C127:$AU127,"Mensch-Schäfer")+COUNTIF('Plan ET'!$E128:$BD128,"Mensch-Schäfer"))</f>
        <v>0</v>
      </c>
      <c r="AU124" s="364">
        <f>SUM(COUNTIF('Plan MB'!$C127:$BE127,"Schmidt")+COUNTIF('Plan WIW'!$C127:$AU127,"Schmidt")+COUNTIF('Plan ET'!$E128:$BD128,"Schmidt"))</f>
        <v>0</v>
      </c>
      <c r="AV124" s="372"/>
      <c r="AW124" s="372"/>
      <c r="AX124" s="372"/>
      <c r="AY124" s="373"/>
      <c r="AZ124" s="373">
        <f>SUM(COUNTIF('Plan MB'!$C127:$BE127,"Brenn")+COUNTIF('Plan WIW'!$C127:$AU127,"Brenn")+COUNTIF('Plan ET'!$E128:$BD128,"Brenn"))</f>
        <v>0</v>
      </c>
      <c r="BA124" s="373">
        <f>SUM(COUNTIF('Plan MB'!$C127:$BE127,"Jakobi")+COUNTIF('Plan WIW'!$C127:$AU127,"Jakobi")+COUNTIF('Plan ET'!$E128:$BD128,"Jakobi"))</f>
        <v>0</v>
      </c>
      <c r="BB124" s="373">
        <f>SUM(COUNTIF('Plan MB'!$C127:$BE127,"Krause")+COUNTIF('Plan WIW'!$C127:$AU127,"Krause")+COUNTIF('Plan ET'!$E128:$BD128,"Krause"))</f>
        <v>0</v>
      </c>
      <c r="BC124" s="373">
        <f>SUM(COUNTIF('Plan MB'!$C127:$BE127,"Margraf")+COUNTIF('Plan WIW'!$C127:$AU127,"Margraf")+COUNTIF('Plan ET'!$E128:$BD128,"Margraf"))</f>
        <v>0</v>
      </c>
      <c r="BD124" s="373">
        <f>SUM(COUNTIF('Plan MB'!$C127:$BE127,"Tischer")+COUNTIF('Plan WIW'!$C127:$AU127,"Tischer")+COUNTIF('Plan ET'!$E128:$BD128,"Tischer"))</f>
        <v>0</v>
      </c>
      <c r="BE124" s="369"/>
      <c r="BF124" s="373">
        <f>SUM(COUNTIF('Plan MB'!$C127:$BE127,"Bagchi")+COUNTIF('Plan WIW'!$C127:$AU127,"Bagchi")+COUNTIF('Plan ET'!$E128:$BD128,"Bagchi"))</f>
        <v>0</v>
      </c>
      <c r="BG124" s="373">
        <f>SUM(COUNTIF('Plan MB'!$C127:$BE127,"Fr.Gratz")+COUNTIF('Plan WIW'!$C127:$AU127,"Fr.Gratz")+COUNTIF('Plan ET'!$E128:$BD128,"Fr.Gratz"))</f>
        <v>0</v>
      </c>
      <c r="BH124" s="373">
        <f>SUM(COUNTIF('Plan MB'!$C127:$BE127,"Fr.Müller")+COUNTIF('Plan WIW'!$C127:$AU127,"Fr.Müller")+COUNTIF('Plan ET'!$E128:$BD128,"Fr.Müller"))</f>
        <v>0</v>
      </c>
      <c r="BI124" s="325"/>
    </row>
    <row r="125" spans="1:61">
      <c r="A125" s="1316"/>
      <c r="B125" s="1317"/>
      <c r="C125" s="364">
        <f>SUM(COUNTIF('Plan MB'!$C128:$BE128,"Braunschweig")+COUNTIF('Plan WIW'!$C128:$AU128,"Braunschweig")+COUNTIF('Plan ET'!$C129:$AX129,"Braunschweig"))</f>
        <v>0</v>
      </c>
      <c r="D125" s="381">
        <f>SUM(COUNTIF('Plan MB'!$C128:$BE128,"Behn")+COUNTIF('Plan WIW'!$C128:$AU128,"Behn")+COUNTIF('Plan ET'!$C129:$BP129,"Behn"))</f>
        <v>0</v>
      </c>
      <c r="E125" s="381">
        <f>SUM(COUNTIF('Plan MB'!$C128:$BE128,"Roth")+COUNTIF('Plan WIW'!$C128:$AU128,"Roth")+COUNTIF('Plan ET'!$C129:$BP129,"Roth"))</f>
        <v>0</v>
      </c>
      <c r="F125" s="364">
        <f>SUM(COUNTIF('Plan MB'!$C128:$BE128,"Beugel")+COUNTIF('Plan WIW'!$C128:$AU128,"Beugel")+COUNTIF('Plan ET'!$C129:$BP129,"Beugel"))</f>
        <v>0</v>
      </c>
      <c r="G125" s="381">
        <f>SUM(COUNTIF('Plan MB'!$C128:$BE128,"Christ")+COUNTIF('Plan WIW'!$C128:$AU128,"Christ")+COUNTIF('Plan ET'!$C129:$BP129,"Christ"))</f>
        <v>0</v>
      </c>
      <c r="H125" s="381">
        <f>SUM(COUNTIF('Plan MB'!$C128:$BE128,"Kolev")+COUNTIF('Plan WIW'!$C128:$AU128,"Kolev")+COUNTIF('Plan ET'!$C129:$BP129,"Kolev"))</f>
        <v>0</v>
      </c>
      <c r="I125" s="364">
        <f>SUM(COUNTIF('Plan MB'!$C128:$BE128,"C.Behn")+COUNTIF('Plan WIW'!$C128:$AU128,"C.Behn")+COUNTIF('Plan ET'!$C129:$BP129,"C.Behn"))</f>
        <v>0</v>
      </c>
      <c r="J125" s="381">
        <f>SUM(COUNTIF('Plan MB'!$C128:$BE128,"Dorner-Reisel")+COUNTIF('Plan WIW'!$C128:$AU128,"Dorner-Reisel")+COUNTIF('Plan ET'!$C129:$BP129,"Dorner-Reisel"))</f>
        <v>0</v>
      </c>
      <c r="K125" s="381">
        <f>SUM(COUNTIF('Plan MB'!$C128:$BE128,"Pietzsch")+COUNTIF('Plan WIW'!$C128:$AU128,"Pietzsch")+COUNTIF('Plan ET'!$C129:$BP129,"Pietzsch"))</f>
        <v>0</v>
      </c>
      <c r="L125" s="381">
        <f>SUM(COUNTIF('Plan MB'!$C128:$BE128,"Seul")+COUNTIF('Plan WIW'!$C128:$AU128,"Seul")+COUNTIF('Plan ET'!$C129:$BP129,"Seul"))</f>
        <v>0</v>
      </c>
      <c r="M125" s="381">
        <f>SUM(COUNTIF('Plan MB'!$C128:$BE128,"Raßbach")+COUNTIF('Plan WIW'!$C128:$AU128,"Raßbach")+COUNTIF('Plan ET'!$C129:$BP129,"Raßbach"))</f>
        <v>0</v>
      </c>
      <c r="N125" s="381">
        <f>SUM(COUNTIF('Plan MB'!$C128:$BE128,"Vogel")+COUNTIF('Plan WIW'!$C128:$AU128,"Vogel")+COUNTIF('Plan ET'!$C129:$BP129,"Vogel"))</f>
        <v>0</v>
      </c>
      <c r="O125" s="364">
        <f>SUM(COUNTIF('Plan MB'!$C128:$BE128,"Weidner")+COUNTIF('Plan WIW'!$C128:$AU128,"Weidner")+COUNTIF('Plan ET'!$C129:$BP129,"Weidner"))</f>
        <v>0</v>
      </c>
      <c r="P125" s="364">
        <f>SUM(COUNTIF('Plan MB'!$C128:$BE128,"Schreiber")+COUNTIF('Plan WIW'!$C128:$AU128,"Schreiber")+COUNTIF('Plan ET'!$C129:$BP129,"Schreiber"))</f>
        <v>0</v>
      </c>
      <c r="Q125" s="364">
        <f>SUM(COUNTIF('Plan MB'!$C128:$BE128,"SM9")+COUNTIF('Plan WIW'!$C128:$AU128,"SM9")+COUNTIF('Plan ET'!$C129:$BP129,"SM9"))</f>
        <v>0</v>
      </c>
      <c r="R125" s="381">
        <f>SUM(COUNTIF('Plan MB'!$C128:$BE128,"Löser")+COUNTIF('Plan WIW'!$C128:$AU128,"Löser")+COUNTIF('Plan ET'!$C129:$BP129,"Löser"))</f>
        <v>0</v>
      </c>
      <c r="S125" s="364">
        <f>SUM(COUNTIF('Plan MB'!$C128:$BE128,"Römhild")+COUNTIF('Plan WIW'!$C128:$AU128,"Römhild")+COUNTIF('Plan ET'!$C129:$BD129,"Römhild"))</f>
        <v>0</v>
      </c>
      <c r="T125" s="381">
        <f>SUM(COUNTIF('Plan MB'!$C128:$BE128,"Kny")+COUNTIF('Plan WIW'!$C128:$AU128,"Kny")+COUNTIF('Plan ET'!$C129:$BD129,"Kny"))</f>
        <v>0</v>
      </c>
      <c r="U125" s="364">
        <f>SUM(COUNTIF('Plan MB'!$C128:$BE128,"Schrodt")+COUNTIF('Plan WIW'!$C128:$AU128,"Schrodt")+COUNTIF('Plan ET'!$C129:$BD129,"Schrodt"))</f>
        <v>0</v>
      </c>
      <c r="V125" s="364">
        <f>SUM(COUNTIF('Plan MB'!$C128:$BE128,"Albrecht")+COUNTIF('Plan WIW'!$C128:$AU128,"Albrecht")+COUNTIF('Plan ET'!$C129:$BD129,"Albrecht"))</f>
        <v>0</v>
      </c>
      <c r="W125" s="364">
        <f>SUM(COUNTIF('Plan MB'!$C128:$BE128,"Hornaff")+COUNTIF('Plan WIW'!$C128:$AU128,"Hornaff")+COUNTIF('Plan ET'!$C129:$BD129,"Hornaff"))</f>
        <v>0</v>
      </c>
      <c r="X125" s="364">
        <f>SUM(COUNTIF('Plan MB'!$C128:$BE128,"Wahrenberg")+COUNTIF('Plan WIW'!$C128:$AU128,"Wahrenberg")+COUNTIF('Plan ET'!E129:BD129,"Wahrenberg"))</f>
        <v>0</v>
      </c>
      <c r="Y125" s="364">
        <f>SUM(COUNTIF('Plan MB'!$C128:$BE128,"Orf")+COUNTIF('Plan WIW'!$C128:$AU128,"Orf")+COUNTIF('Plan ET'!F129:BE129,"Orf"))</f>
        <v>0</v>
      </c>
      <c r="Z125" s="324"/>
      <c r="AA125" s="364">
        <f>SUM(COUNTIF('Plan MB'!$C128:$BE128,"Bachmann")+COUNTIF('Plan WIW'!$C128:$AU128,"Bachmann")+COUNTIF('Plan ET'!$E129:$BD129,"Bachmann"))</f>
        <v>0</v>
      </c>
      <c r="AB125" s="364">
        <f>SUM(COUNTIF('Plan MB'!$C128:$BE128,"B.-Schmitt")+COUNTIF('Plan WIW'!$C128:$AU128,"B.-Schmitt")+COUNTIF('Plan ET'!$E129:$BD129,"B.-Schmitt"))</f>
        <v>0</v>
      </c>
      <c r="AC125" s="364">
        <f>SUM(COUNTIF('Plan MB'!$C128:$BE128,"Blancke")+COUNTIF('Plan WIW'!$C128:$AU128,"Blancke")+COUNTIF('Plan ET'!$E129:$BD129,"Blancke"))</f>
        <v>0</v>
      </c>
      <c r="AD125" s="364">
        <f>SUM(COUNTIF('Plan MB'!$C128:$BE128,"Dechant")+COUNTIF('Plan WIW'!$C128:$AU128,"Dechant")+COUNTIF('Plan ET'!$E129:BD129,"Dechant"))</f>
        <v>0</v>
      </c>
      <c r="AE125" s="364">
        <f>SUM(COUNTIF('Plan MB'!$C128:$BE128,"Fischer")+COUNTIF('Plan WIW'!$C128:$AU128,"Fischer")+COUNTIF('Plan ET'!$E129:$BD129,"Fischer"))</f>
        <v>0</v>
      </c>
      <c r="AF125" s="364">
        <f>SUM(COUNTIF('Plan MB'!$C128:$BE128,"Gratz")+COUNTIF('Plan WIW'!$C128:$AU128,"Gratz")+COUNTIF('Plan ET'!$E129:$BD129,"Gratz"))</f>
        <v>0</v>
      </c>
      <c r="AG125" s="364">
        <f>SUM(COUNTIF('Plan MB'!$C128:$BE128,"Grünler")+COUNTIF('Plan WIW'!$C128:$AU128,"Grünler")+COUNTIF('Plan ET'!$E129:$BD129,"Grünler"))</f>
        <v>0</v>
      </c>
      <c r="AH125" s="364">
        <f>SUM(COUNTIF('Plan MB'!$C128:$BE128,"Heinemann")+COUNTIF('Plan WIW'!$C128:$AU128,"Heinemann")+COUNTIF('Plan ET'!$E129:$BD129,"Heinemann"))</f>
        <v>0</v>
      </c>
      <c r="AI125" s="364">
        <f>SUM(COUNTIF('Plan MB'!$C128:$BE128,"Kamprath")+COUNTIF('Plan WIW'!$C128:$AU128,"Kamprath")+COUNTIF('Plan ET'!$E129:$BD129,"Kamprath"))</f>
        <v>0</v>
      </c>
      <c r="AJ125" s="364">
        <f>SUM(COUNTIF('Plan MB'!$C128:$BE128,"Kelber")+COUNTIF('Plan WIW'!$C128:$AU128,"Kelber")+COUNTIF('Plan ET'!$E129:$BD129,"Kelber"))</f>
        <v>0</v>
      </c>
      <c r="AK125" s="364">
        <f>SUM(COUNTIF('Plan MB'!$C128:$BE128,"Michelfeit")+COUNTIF('Plan WIW'!$C128:$AU128,"Michelfeit")+COUNTIF('Plan ET'!$E129:$BD129,"Michelfeit"))</f>
        <v>0</v>
      </c>
      <c r="AL125" s="364">
        <f>SUM(COUNTIF('Plan MB'!$C128:$BE128,"Müller")+COUNTIF('Plan WIW'!$C128:$AU128,"Müller")+COUNTIF('Plan ET'!$E129:$BD129,"Müller"))</f>
        <v>0</v>
      </c>
      <c r="AM125" s="364">
        <f>SUM(COUNTIF('Plan MB'!$C128:$BE128,"Roppel")+COUNTIF('Plan WIW'!$C128:$AU128,"Roppel")+COUNTIF('Plan ET'!$E129:$BD129,"Roppel"))</f>
        <v>0</v>
      </c>
      <c r="AN125" s="364">
        <f>SUM(COUNTIF('Plan MB'!$C128:$BE128,"Rozek")+COUNTIF('Plan WIW'!$C128:$AU128,"Rozek")+COUNTIF('Plan ET'!$E129:$BD129,"Rozek"))</f>
        <v>0</v>
      </c>
      <c r="AO125" s="364">
        <f>SUM(COUNTIF('Plan MB'!$C128:$BE128,"Schäfer")+COUNTIF('Plan WIW'!$C128:$AU128,"Schäfer")+COUNTIF('Plan ET'!$E129:$BD129,"Schäfer"))</f>
        <v>0</v>
      </c>
      <c r="AP125" s="364">
        <f>SUM(COUNTIF('Plan MB'!$C128:$BE128,"Schulz")+COUNTIF('Plan WIW'!$C128:$AU128,"Schulz")+COUNTIF('Plan ET'!$E129:$BD129,"Schulz"))</f>
        <v>0</v>
      </c>
      <c r="AQ125" s="364">
        <f>SUM(COUNTIF('Plan MB'!$C128:$BE128,"Svoboda")+COUNTIF('Plan WIW'!$C128:$AU128,"Svoboda")+COUNTIF('Plan ET'!$E129:$BD129,"Svoboda"))</f>
        <v>0</v>
      </c>
      <c r="AR125" s="364"/>
      <c r="AS125" s="364">
        <f>SUM(COUNTIF('Plan MB'!$C128:$BE128,"Kretzer")+COUNTIF('Plan WIW'!$C128:$AU128,"Kretzer")+COUNTIF('Plan ET'!$E129:$BD129,"Kretzer"))</f>
        <v>0</v>
      </c>
      <c r="AT125" s="364">
        <f>SUM(COUNTIF('Plan MB'!$C128:$BE128,"Mensch-Schäfer")+COUNTIF('Plan WIW'!$C128:$AU128,"Mensch-Schäfer")+COUNTIF('Plan ET'!$E129:$BD129,"Mensch-Schäfer"))</f>
        <v>0</v>
      </c>
      <c r="AU125" s="364">
        <f>SUM(COUNTIF('Plan MB'!$C128:$BE128,"Schmidt")+COUNTIF('Plan WIW'!$C128:$AU128,"Schmidt")+COUNTIF('Plan ET'!$E129:$BD129,"Schmidt"))</f>
        <v>0</v>
      </c>
      <c r="AV125" s="372"/>
      <c r="AW125" s="372"/>
      <c r="AX125" s="372"/>
      <c r="AY125" s="373"/>
      <c r="AZ125" s="373">
        <f>SUM(COUNTIF('Plan MB'!$C128:$BE128,"Brenn")+COUNTIF('Plan WIW'!$C128:$AU128,"Brenn")+COUNTIF('Plan ET'!$E129:$BD129,"Brenn"))</f>
        <v>0</v>
      </c>
      <c r="BA125" s="373">
        <f>SUM(COUNTIF('Plan MB'!$C128:$BE128,"Jakobi")+COUNTIF('Plan WIW'!$C128:$AU128,"Jakobi")+COUNTIF('Plan ET'!$E129:$BD129,"Jakobi"))</f>
        <v>0</v>
      </c>
      <c r="BB125" s="373">
        <f>SUM(COUNTIF('Plan MB'!$C128:$BE128,"Krause")+COUNTIF('Plan WIW'!$C128:$AU128,"Krause")+COUNTIF('Plan ET'!$E129:$BD129,"Krause"))</f>
        <v>0</v>
      </c>
      <c r="BC125" s="373">
        <f>SUM(COUNTIF('Plan MB'!$C128:$BE128,"Margraf")+COUNTIF('Plan WIW'!$C128:$AU128,"Margraf")+COUNTIF('Plan ET'!$E129:$BD129,"Margraf"))</f>
        <v>0</v>
      </c>
      <c r="BD125" s="373">
        <f>SUM(COUNTIF('Plan MB'!$C128:$BE128,"Tischer")+COUNTIF('Plan WIW'!$C128:$AU128,"Tischer")+COUNTIF('Plan ET'!$E129:$BD129,"Tischer"))</f>
        <v>0</v>
      </c>
      <c r="BE125" s="369"/>
      <c r="BF125" s="373">
        <f>SUM(COUNTIF('Plan MB'!$C128:$BE128,"Bagchi")+COUNTIF('Plan WIW'!$C128:$AU128,"Bagchi")+COUNTIF('Plan ET'!$E129:$BD129,"Bagchi"))</f>
        <v>0</v>
      </c>
      <c r="BG125" s="373">
        <f>SUM(COUNTIF('Plan MB'!$C128:$BE128,"Fr.Gratz")+COUNTIF('Plan WIW'!$C128:$AU128,"Fr.Gratz")+COUNTIF('Plan ET'!$E129:$BD129,"Fr.Gratz"))</f>
        <v>0</v>
      </c>
      <c r="BH125" s="373">
        <f>SUM(COUNTIF('Plan MB'!$C128:$BE128,"Fr.Müller")+COUNTIF('Plan WIW'!$C128:$AU128,"Fr.Müller")+COUNTIF('Plan ET'!$E129:$BD129,"Fr.Müller"))</f>
        <v>0</v>
      </c>
      <c r="BI125" s="325"/>
    </row>
    <row r="126" spans="1:61">
      <c r="A126" s="1316"/>
      <c r="B126" s="1317" t="s">
        <v>56</v>
      </c>
      <c r="C126" s="364">
        <f>SUM(COUNTIF('Plan MB'!$C129:$BE129,"Braunschweig")+COUNTIF('Plan WIW'!$C129:$AU129,"Braunschweig")+COUNTIF('Plan ET'!$C130:$AX130,"Braunschweig"))</f>
        <v>1</v>
      </c>
      <c r="D126" s="381">
        <f>SUM(COUNTIF('Plan MB'!$C129:$BE129,"Behn")+COUNTIF('Plan WIW'!$C129:$AU129,"Behn")+COUNTIF('Plan ET'!$C130:$BP130,"Behn"))</f>
        <v>0</v>
      </c>
      <c r="E126" s="381">
        <f>SUM(COUNTIF('Plan MB'!$C129:$BE129,"Roth")+COUNTIF('Plan WIW'!$C129:$AU129,"Roth")+COUNTIF('Plan ET'!$C130:$BP130,"Roth"))</f>
        <v>0</v>
      </c>
      <c r="F126" s="364">
        <f>SUM(COUNTIF('Plan MB'!$C129:$BE129,"Beugel")+COUNTIF('Plan WIW'!$C129:$AU129,"Beugel")+COUNTIF('Plan ET'!$C130:$BP130,"Beugel"))</f>
        <v>0</v>
      </c>
      <c r="G126" s="381">
        <f>SUM(COUNTIF('Plan MB'!$C129:$BE129,"Christ")+COUNTIF('Plan WIW'!$C129:$AU129,"Christ")+COUNTIF('Plan ET'!$C130:$BP130,"Christ"))</f>
        <v>0</v>
      </c>
      <c r="H126" s="381">
        <f>SUM(COUNTIF('Plan MB'!$C129:$BE129,"Kolev")+COUNTIF('Plan WIW'!$C129:$AU129,"Kolev")+COUNTIF('Plan ET'!$C130:$BP130,"Kolev"))</f>
        <v>0</v>
      </c>
      <c r="I126" s="364">
        <f>SUM(COUNTIF('Plan MB'!$C129:$BE129,"C.Behn")+COUNTIF('Plan WIW'!$C129:$AU129,"C.Behn")+COUNTIF('Plan ET'!$C130:$BP130,"C.Behn"))</f>
        <v>0</v>
      </c>
      <c r="J126" s="381">
        <f>SUM(COUNTIF('Plan MB'!$C129:$BE129,"Dorner-Reisel")+COUNTIF('Plan WIW'!$C129:$AU129,"Dorner-Reisel")+COUNTIF('Plan ET'!$C130:$BP130,"Dorner-Reisel"))</f>
        <v>0</v>
      </c>
      <c r="K126" s="381">
        <f>SUM(COUNTIF('Plan MB'!$C129:$BE129,"Pietzsch")+COUNTIF('Plan WIW'!$C129:$AU129,"Pietzsch")+COUNTIF('Plan ET'!$C130:$BP130,"Pietzsch"))</f>
        <v>0</v>
      </c>
      <c r="L126" s="381">
        <f>SUM(COUNTIF('Plan MB'!$C129:$BE129,"Seul")+COUNTIF('Plan WIW'!$C129:$AU129,"Seul")+COUNTIF('Plan ET'!$C130:$BP130,"Seul"))</f>
        <v>0</v>
      </c>
      <c r="M126" s="381">
        <f>SUM(COUNTIF('Plan MB'!$C129:$BE129,"Raßbach")+COUNTIF('Plan WIW'!$C129:$AU129,"Raßbach")+COUNTIF('Plan ET'!$C130:$BP130,"Raßbach"))</f>
        <v>0</v>
      </c>
      <c r="N126" s="381">
        <f>SUM(COUNTIF('Plan MB'!$C129:$BE129,"Vogel")+COUNTIF('Plan WIW'!$C129:$AU129,"Vogel")+COUNTIF('Plan ET'!$C130:$BP130,"Vogel"))</f>
        <v>0</v>
      </c>
      <c r="O126" s="364">
        <f>SUM(COUNTIF('Plan MB'!$C129:$BE129,"Weidner")+COUNTIF('Plan WIW'!$C129:$AU129,"Weidner")+COUNTIF('Plan ET'!$C130:$BP130,"Weidner"))</f>
        <v>0</v>
      </c>
      <c r="P126" s="364">
        <f>SUM(COUNTIF('Plan MB'!$C129:$BE129,"Schreiber")+COUNTIF('Plan WIW'!$C129:$AU129,"Schreiber")+COUNTIF('Plan ET'!$C130:$BP130,"Schreiber"))</f>
        <v>0</v>
      </c>
      <c r="Q126" s="380">
        <f>SUM(COUNTIF('Plan MB'!$C129:$BE129,"SM9")+COUNTIF('Plan WIW'!$C129:$AU129,"SM9")+COUNTIF('Plan ET'!$C130:$BP130,"SM9"))</f>
        <v>0</v>
      </c>
      <c r="R126" s="381">
        <f>SUM(COUNTIF('Plan MB'!$C129:$BE129,"Löser")+COUNTIF('Plan WIW'!$C129:$AU129,"Löser")+COUNTIF('Plan ET'!$C130:$BP130,"Löser"))</f>
        <v>0</v>
      </c>
      <c r="S126" s="380">
        <f>SUM(COUNTIF('Plan MB'!$C129:$BE129,"Römhild")+COUNTIF('Plan WIW'!$C129:$AU129,"Römhild")+COUNTIF('Plan ET'!$C130:$BD130,"Römhild"))</f>
        <v>2</v>
      </c>
      <c r="T126" s="381">
        <f>SUM(COUNTIF('Plan MB'!$C129:$BE129,"Kny")+COUNTIF('Plan WIW'!$C129:$AU129,"Kny")+COUNTIF('Plan ET'!$C130:$BD130,"Kny"))</f>
        <v>0</v>
      </c>
      <c r="U126" s="364">
        <f>SUM(COUNTIF('Plan MB'!$C129:$BE129,"Schrodt")+COUNTIF('Plan WIW'!$C129:$AU129,"Schrodt")+COUNTIF('Plan ET'!$C130:$BD130,"Schrodt"))</f>
        <v>0</v>
      </c>
      <c r="V126" s="364">
        <f>SUM(COUNTIF('Plan MB'!$C129:$BE129,"Albrecht")+COUNTIF('Plan WIW'!$C129:$AU129,"Albrecht")+COUNTIF('Plan ET'!$C130:$BD130,"Albrecht"))</f>
        <v>0</v>
      </c>
      <c r="W126" s="364">
        <f>SUM(COUNTIF('Plan MB'!$C129:$BE129,"Hornaff")+COUNTIF('Plan WIW'!$C129:$AU129,"Hornaff")+COUNTIF('Plan ET'!$C130:$BD130,"Hornaff"))</f>
        <v>1</v>
      </c>
      <c r="X126" s="364">
        <f>SUM(COUNTIF('Plan MB'!$C129:$BE129,"Wahrenberg")+COUNTIF('Plan WIW'!$C129:$AU129,"Wahrenberg")+COUNTIF('Plan ET'!E130:BD130,"Wahrenberg"))</f>
        <v>0</v>
      </c>
      <c r="Y126" s="380">
        <f>SUM(COUNTIF('Plan MB'!$C129:$BE129,"Orf")+COUNTIF('Plan WIW'!$C129:$AU129,"Orf")+COUNTIF('Plan ET'!F130:BE130,"Orf"))</f>
        <v>1</v>
      </c>
      <c r="Z126" s="324"/>
      <c r="AA126" s="364">
        <f>SUM(COUNTIF('Plan MB'!$C129:$BE129,"Bachmann")+COUNTIF('Plan WIW'!$C129:$AU129,"Bachmann")+COUNTIF('Plan ET'!$E130:$BD130,"Bachmann"))</f>
        <v>0</v>
      </c>
      <c r="AB126" s="364">
        <f>SUM(COUNTIF('Plan MB'!$C129:$BE129,"B.-Schmitt")+COUNTIF('Plan WIW'!$C129:$AU129,"B.-Schmitt")+COUNTIF('Plan ET'!$E130:$BD130,"B.-Schmitt"))</f>
        <v>0</v>
      </c>
      <c r="AC126" s="364">
        <f>SUM(COUNTIF('Plan MB'!$C129:$BE129,"Blancke")+COUNTIF('Plan WIW'!$C129:$AU129,"Blancke")+COUNTIF('Plan ET'!$E130:$BD130,"Blancke"))</f>
        <v>0</v>
      </c>
      <c r="AD126" s="364">
        <f>SUM(COUNTIF('Plan MB'!$C129:$BE129,"Dechant")+COUNTIF('Plan WIW'!$C129:$AU129,"Dechant")+COUNTIF('Plan ET'!$E130:BD130,"Dechant"))</f>
        <v>0</v>
      </c>
      <c r="AE126" s="364">
        <f>SUM(COUNTIF('Plan MB'!$C129:$BE129,"Fischer")+COUNTIF('Plan WIW'!$C129:$AU129,"Fischer")+COUNTIF('Plan ET'!$E130:$BD130,"Fischer"))</f>
        <v>0</v>
      </c>
      <c r="AF126" s="364">
        <f>SUM(COUNTIF('Plan MB'!$C129:$BE129,"Gratz")+COUNTIF('Plan WIW'!$C129:$AU129,"Gratz")+COUNTIF('Plan ET'!$E130:$BD130,"Gratz"))</f>
        <v>0</v>
      </c>
      <c r="AG126" s="364">
        <f>SUM(COUNTIF('Plan MB'!$C129:$BE129,"Grünler")+COUNTIF('Plan WIW'!$C129:$AU129,"Grünler")+COUNTIF('Plan ET'!$E130:$BD130,"Grünler"))</f>
        <v>1</v>
      </c>
      <c r="AH126" s="364">
        <f>SUM(COUNTIF('Plan MB'!$C129:$BE129,"Heinemann")+COUNTIF('Plan WIW'!$C129:$AU129,"Heinemann")+COUNTIF('Plan ET'!$E130:$BD130,"Heinemann"))</f>
        <v>0</v>
      </c>
      <c r="AI126" s="364">
        <f>SUM(COUNTIF('Plan MB'!$C129:$BE129,"Kamprath")+COUNTIF('Plan WIW'!$C129:$AU129,"Kamprath")+COUNTIF('Plan ET'!$E130:$BD130,"Kamprath"))</f>
        <v>0</v>
      </c>
      <c r="AJ126" s="364">
        <f>SUM(COUNTIF('Plan MB'!$C129:$BE129,"Kelber")+COUNTIF('Plan WIW'!$C129:$AU129,"Kelber")+COUNTIF('Plan ET'!$E130:$BD130,"Kelber"))</f>
        <v>0</v>
      </c>
      <c r="AK126" s="364">
        <f>SUM(COUNTIF('Plan MB'!$C129:$BE129,"Michelfeit")+COUNTIF('Plan WIW'!$C129:$AU129,"Michelfeit")+COUNTIF('Plan ET'!$E130:$BD130,"Michelfeit"))</f>
        <v>0</v>
      </c>
      <c r="AL126" s="364">
        <f>SUM(COUNTIF('Plan MB'!$C129:$BE129,"Müller")+COUNTIF('Plan WIW'!$C129:$AU129,"Müller")+COUNTIF('Plan ET'!$E130:$BD130,"Müller"))</f>
        <v>0</v>
      </c>
      <c r="AM126" s="364">
        <f>SUM(COUNTIF('Plan MB'!$C129:$BE129,"Roppel")+COUNTIF('Plan WIW'!$C129:$AU129,"Roppel")+COUNTIF('Plan ET'!$E130:$BD130,"Roppel"))</f>
        <v>0</v>
      </c>
      <c r="AN126" s="364">
        <f>SUM(COUNTIF('Plan MB'!$C129:$BE129,"Rozek")+COUNTIF('Plan WIW'!$C129:$AU129,"Rozek")+COUNTIF('Plan ET'!$E130:$BD130,"Rozek"))</f>
        <v>0</v>
      </c>
      <c r="AO126" s="364">
        <f>SUM(COUNTIF('Plan MB'!$C129:$BE129,"Schäfer")+COUNTIF('Plan WIW'!$C129:$AU129,"Schäfer")+COUNTIF('Plan ET'!$E130:$BD130,"Schäfer"))</f>
        <v>1</v>
      </c>
      <c r="AP126" s="364">
        <f>SUM(COUNTIF('Plan MB'!$C129:$BE129,"Schulz")+COUNTIF('Plan WIW'!$C129:$AU129,"Schulz")+COUNTIF('Plan ET'!$E130:$BD130,"Schulz"))</f>
        <v>0</v>
      </c>
      <c r="AQ126" s="364">
        <f>SUM(COUNTIF('Plan MB'!$C129:$BE129,"Svoboda")+COUNTIF('Plan WIW'!$C129:$AU129,"Svoboda")+COUNTIF('Plan ET'!$E130:$BD130,"Svoboda"))</f>
        <v>0</v>
      </c>
      <c r="AR126" s="364"/>
      <c r="AS126" s="364">
        <f>SUM(COUNTIF('Plan MB'!$C129:$BE129,"Kretzer")+COUNTIF('Plan WIW'!$C129:$AU129,"Kretzer")+COUNTIF('Plan ET'!$E130:$BD130,"Kretzer"))</f>
        <v>0</v>
      </c>
      <c r="AT126" s="364">
        <f>SUM(COUNTIF('Plan MB'!$C129:$BE129,"Mensch-Schäfer")+COUNTIF('Plan WIW'!$C129:$AU129,"Mensch-Schäfer")+COUNTIF('Plan ET'!$E130:$BD130,"Mensch-Schäfer"))</f>
        <v>0</v>
      </c>
      <c r="AU126" s="364">
        <f>SUM(COUNTIF('Plan MB'!$C129:$BE129,"Schmidt")+COUNTIF('Plan WIW'!$C129:$AU129,"Schmidt")+COUNTIF('Plan ET'!$E130:$BD130,"Schmidt"))</f>
        <v>0</v>
      </c>
      <c r="AV126" s="372"/>
      <c r="AW126" s="372"/>
      <c r="AX126" s="372"/>
      <c r="AY126" s="373"/>
      <c r="AZ126" s="373">
        <f>SUM(COUNTIF('Plan MB'!$C129:$BE129,"Brenn")+COUNTIF('Plan WIW'!$C129:$AU129,"Brenn")+COUNTIF('Plan ET'!$E130:$BD130,"Brenn"))</f>
        <v>0</v>
      </c>
      <c r="BA126" s="373">
        <f>SUM(COUNTIF('Plan MB'!$C129:$BE129,"Jakobi")+COUNTIF('Plan WIW'!$C129:$AU129,"Jakobi")+COUNTIF('Plan ET'!$E130:$BD130,"Jakobi"))</f>
        <v>0</v>
      </c>
      <c r="BB126" s="373">
        <f>SUM(COUNTIF('Plan MB'!$C129:$BE129,"Krause")+COUNTIF('Plan WIW'!$C129:$AU129,"Krause")+COUNTIF('Plan ET'!$E130:$BD130,"Krause"))</f>
        <v>0</v>
      </c>
      <c r="BC126" s="373">
        <f>SUM(COUNTIF('Plan MB'!$C129:$BE129,"Margraf")+COUNTIF('Plan WIW'!$C129:$AU129,"Margraf")+COUNTIF('Plan ET'!$E130:$BD130,"Margraf"))</f>
        <v>0</v>
      </c>
      <c r="BD126" s="373">
        <f>SUM(COUNTIF('Plan MB'!$C129:$BE129,"Tischer")+COUNTIF('Plan WIW'!$C129:$AU129,"Tischer")+COUNTIF('Plan ET'!$E130:$BD130,"Tischer"))</f>
        <v>0</v>
      </c>
      <c r="BE126" s="369"/>
      <c r="BF126" s="373">
        <f>SUM(COUNTIF('Plan MB'!$C129:$BE129,"Bagchi")+COUNTIF('Plan WIW'!$C129:$AU129,"Bagchi")+COUNTIF('Plan ET'!$E130:$BD130,"Bagchi"))</f>
        <v>0</v>
      </c>
      <c r="BG126" s="373">
        <f>SUM(COUNTIF('Plan MB'!$C129:$BE129,"Fr.Gratz")+COUNTIF('Plan WIW'!$C129:$AU129,"Fr.Gratz")+COUNTIF('Plan ET'!$E130:$BD130,"Fr.Gratz"))</f>
        <v>0</v>
      </c>
      <c r="BH126" s="373">
        <f>SUM(COUNTIF('Plan MB'!$C129:$BE129,"Fr.Müller")+COUNTIF('Plan WIW'!$C129:$AU129,"Fr.Müller")+COUNTIF('Plan ET'!$E130:$BD130,"Fr.Müller"))</f>
        <v>0</v>
      </c>
      <c r="BI126" s="325"/>
    </row>
    <row r="127" spans="1:61">
      <c r="A127" s="1316"/>
      <c r="B127" s="1317"/>
      <c r="C127" s="364">
        <f>SUM(COUNTIF('Plan MB'!$C130:$BE130,"Braunschweig")+COUNTIF('Plan WIW'!$C130:$AU130,"Braunschweig")+COUNTIF('Plan ET'!$C131:$AX131,"Braunschweig"))</f>
        <v>0</v>
      </c>
      <c r="D127" s="381">
        <f>SUM(COUNTIF('Plan MB'!$C130:$BE130,"Behn")+COUNTIF('Plan WIW'!$C130:$AU130,"Behn")+COUNTIF('Plan ET'!$C131:$BP131,"Behn"))</f>
        <v>0</v>
      </c>
      <c r="E127" s="381">
        <f>SUM(COUNTIF('Plan MB'!$C130:$BE130,"Roth")+COUNTIF('Plan WIW'!$C130:$AU130,"Roth")+COUNTIF('Plan ET'!$C131:$BP131,"Roth"))</f>
        <v>0</v>
      </c>
      <c r="F127" s="364">
        <f>SUM(COUNTIF('Plan MB'!$C130:$BE130,"Beugel")+COUNTIF('Plan WIW'!$C130:$AU130,"Beugel")+COUNTIF('Plan ET'!$C131:$BP131,"Beugel"))</f>
        <v>0</v>
      </c>
      <c r="G127" s="381">
        <f>SUM(COUNTIF('Plan MB'!$C130:$BE130,"Christ")+COUNTIF('Plan WIW'!$C130:$AU130,"Christ")+COUNTIF('Plan ET'!$C131:$BP131,"Christ"))</f>
        <v>0</v>
      </c>
      <c r="H127" s="381">
        <f>SUM(COUNTIF('Plan MB'!$C130:$BE130,"Kolev")+COUNTIF('Plan WIW'!$C130:$AU130,"Kolev")+COUNTIF('Plan ET'!$C131:$BP131,"Kolev"))</f>
        <v>0</v>
      </c>
      <c r="I127" s="364">
        <f>SUM(COUNTIF('Plan MB'!$C130:$BE130,"C.Behn")+COUNTIF('Plan WIW'!$C130:$AU130,"C.Behn")+COUNTIF('Plan ET'!$C131:$BP131,"C.Behn"))</f>
        <v>0</v>
      </c>
      <c r="J127" s="381">
        <f>SUM(COUNTIF('Plan MB'!$C130:$BE130,"Dorner-Reisel")+COUNTIF('Plan WIW'!$C130:$AU130,"Dorner-Reisel")+COUNTIF('Plan ET'!$C131:$BP131,"Dorner-Reisel"))</f>
        <v>0</v>
      </c>
      <c r="K127" s="381">
        <f>SUM(COUNTIF('Plan MB'!$C130:$BE130,"Pietzsch")+COUNTIF('Plan WIW'!$C130:$AU130,"Pietzsch")+COUNTIF('Plan ET'!$C131:$BP131,"Pietzsch"))</f>
        <v>0</v>
      </c>
      <c r="L127" s="381">
        <f>SUM(COUNTIF('Plan MB'!$C130:$BE130,"Seul")+COUNTIF('Plan WIW'!$C130:$AU130,"Seul")+COUNTIF('Plan ET'!$C131:$BP131,"Seul"))</f>
        <v>0</v>
      </c>
      <c r="M127" s="381">
        <f>SUM(COUNTIF('Plan MB'!$C130:$BE130,"Raßbach")+COUNTIF('Plan WIW'!$C130:$AU130,"Raßbach")+COUNTIF('Plan ET'!$C131:$BP131,"Raßbach"))</f>
        <v>0</v>
      </c>
      <c r="N127" s="381">
        <f>SUM(COUNTIF('Plan MB'!$C130:$BE130,"Vogel")+COUNTIF('Plan WIW'!$C130:$AU130,"Vogel")+COUNTIF('Plan ET'!$C131:$BP131,"Vogel"))</f>
        <v>0</v>
      </c>
      <c r="O127" s="364">
        <f>SUM(COUNTIF('Plan MB'!$C130:$BE130,"Weidner")+COUNTIF('Plan WIW'!$C130:$AU130,"Weidner")+COUNTIF('Plan ET'!$C131:$BP131,"Weidner"))</f>
        <v>0</v>
      </c>
      <c r="P127" s="364">
        <f>SUM(COUNTIF('Plan MB'!$C130:$BE130,"Schreiber")+COUNTIF('Plan WIW'!$C130:$AU130,"Schreiber")+COUNTIF('Plan ET'!$C131:$BP131,"Schreiber"))</f>
        <v>0</v>
      </c>
      <c r="Q127" s="364">
        <f>SUM(COUNTIF('Plan MB'!$C130:$BE130,"SM9")+COUNTIF('Plan WIW'!$C130:$AU130,"SM9")+COUNTIF('Plan ET'!$C131:$BP131,"SM9"))</f>
        <v>0</v>
      </c>
      <c r="R127" s="381">
        <f>SUM(COUNTIF('Plan MB'!$C130:$BE130,"Löser")+COUNTIF('Plan WIW'!$C130:$AU130,"Löser")+COUNTIF('Plan ET'!$C131:$BP131,"Löser"))</f>
        <v>0</v>
      </c>
      <c r="S127" s="364">
        <f>SUM(COUNTIF('Plan MB'!$C130:$BE130,"Römhild")+COUNTIF('Plan WIW'!$C130:$AU130,"Römhild")+COUNTIF('Plan ET'!$C131:$BD131,"Römhild"))</f>
        <v>0</v>
      </c>
      <c r="T127" s="381">
        <f>SUM(COUNTIF('Plan MB'!$C130:$BE130,"Kny")+COUNTIF('Plan WIW'!$C130:$AU130,"Kny")+COUNTIF('Plan ET'!$C131:$BD131,"Kny"))</f>
        <v>0</v>
      </c>
      <c r="U127" s="364">
        <f>SUM(COUNTIF('Plan MB'!$C130:$BE130,"Schrodt")+COUNTIF('Plan WIW'!$C130:$AU130,"Schrodt")+COUNTIF('Plan ET'!$C131:$BD131,"Schrodt"))</f>
        <v>0</v>
      </c>
      <c r="V127" s="364">
        <f>SUM(COUNTIF('Plan MB'!$C130:$BE130,"Albrecht")+COUNTIF('Plan WIW'!$C130:$AU130,"Albrecht")+COUNTIF('Plan ET'!$C131:$BD131,"Albrecht"))</f>
        <v>1</v>
      </c>
      <c r="W127" s="364">
        <f>SUM(COUNTIF('Plan MB'!$C130:$BE130,"Hornaff")+COUNTIF('Plan WIW'!$C130:$AU130,"Hornaff")+COUNTIF('Plan ET'!$C131:$BD131,"Hornaff"))</f>
        <v>0</v>
      </c>
      <c r="X127" s="364">
        <f>SUM(COUNTIF('Plan MB'!$C130:$BE130,"Wahrenberg")+COUNTIF('Plan WIW'!$C130:$AU130,"Wahrenberg")+COUNTIF('Plan ET'!E131:BD131,"Wahrenberg"))</f>
        <v>0</v>
      </c>
      <c r="Y127" s="364">
        <f>SUM(COUNTIF('Plan MB'!$C130:$BE130,"Orf")+COUNTIF('Plan WIW'!$C130:$AU130,"Orf")+COUNTIF('Plan ET'!F131:BE131,"Orf"))</f>
        <v>0</v>
      </c>
      <c r="Z127" s="324"/>
      <c r="AA127" s="364">
        <f>SUM(COUNTIF('Plan MB'!$C130:$BE130,"Bachmann")+COUNTIF('Plan WIW'!$C130:$AU130,"Bachmann")+COUNTIF('Plan ET'!$E131:$BD131,"Bachmann"))</f>
        <v>0</v>
      </c>
      <c r="AB127" s="364">
        <f>SUM(COUNTIF('Plan MB'!$C130:$BE130,"B.-Schmitt")+COUNTIF('Plan WIW'!$C130:$AU130,"B.-Schmitt")+COUNTIF('Plan ET'!$E131:$BD131,"B.-Schmitt"))</f>
        <v>0</v>
      </c>
      <c r="AC127" s="364">
        <f>SUM(COUNTIF('Plan MB'!$C130:$BE130,"Blancke")+COUNTIF('Plan WIW'!$C130:$AU130,"Blancke")+COUNTIF('Plan ET'!$E131:$BD131,"Blancke"))</f>
        <v>0</v>
      </c>
      <c r="AD127" s="364">
        <f>SUM(COUNTIF('Plan MB'!$C130:$BE130,"Dechant")+COUNTIF('Plan WIW'!$C130:$AU130,"Dechant")+COUNTIF('Plan ET'!$E131:BD131,"Dechant"))</f>
        <v>0</v>
      </c>
      <c r="AE127" s="364">
        <f>SUM(COUNTIF('Plan MB'!$C130:$BE130,"Fischer")+COUNTIF('Plan WIW'!$C130:$AU130,"Fischer")+COUNTIF('Plan ET'!$E131:$BD131,"Fischer"))</f>
        <v>0</v>
      </c>
      <c r="AF127" s="364">
        <f>SUM(COUNTIF('Plan MB'!$C130:$BE130,"Gratz")+COUNTIF('Plan WIW'!$C130:$AU130,"Gratz")+COUNTIF('Plan ET'!$E131:$BD131,"Gratz"))</f>
        <v>0</v>
      </c>
      <c r="AG127" s="364">
        <f>SUM(COUNTIF('Plan MB'!$C130:$BE130,"Grünler")+COUNTIF('Plan WIW'!$C130:$AU130,"Grünler")+COUNTIF('Plan ET'!$E131:$BD131,"Grünler"))</f>
        <v>0</v>
      </c>
      <c r="AH127" s="364">
        <f>SUM(COUNTIF('Plan MB'!$C130:$BE130,"Heinemann")+COUNTIF('Plan WIW'!$C130:$AU130,"Heinemann")+COUNTIF('Plan ET'!$E131:$BD131,"Heinemann"))</f>
        <v>0</v>
      </c>
      <c r="AI127" s="364">
        <f>SUM(COUNTIF('Plan MB'!$C130:$BE130,"Kamprath")+COUNTIF('Plan WIW'!$C130:$AU130,"Kamprath")+COUNTIF('Plan ET'!$E131:$BD131,"Kamprath"))</f>
        <v>0</v>
      </c>
      <c r="AJ127" s="364">
        <f>SUM(COUNTIF('Plan MB'!$C130:$BE130,"Kelber")+COUNTIF('Plan WIW'!$C130:$AU130,"Kelber")+COUNTIF('Plan ET'!$E131:$BD131,"Kelber"))</f>
        <v>0</v>
      </c>
      <c r="AK127" s="364">
        <f>SUM(COUNTIF('Plan MB'!$C130:$BE130,"Michelfeit")+COUNTIF('Plan WIW'!$C130:$AU130,"Michelfeit")+COUNTIF('Plan ET'!$E131:$BD131,"Michelfeit"))</f>
        <v>0</v>
      </c>
      <c r="AL127" s="364">
        <f>SUM(COUNTIF('Plan MB'!$C130:$BE130,"Müller")+COUNTIF('Plan WIW'!$C130:$AU130,"Müller")+COUNTIF('Plan ET'!$E131:$BD131,"Müller"))</f>
        <v>0</v>
      </c>
      <c r="AM127" s="364">
        <f>SUM(COUNTIF('Plan MB'!$C130:$BE130,"Roppel")+COUNTIF('Plan WIW'!$C130:$AU130,"Roppel")+COUNTIF('Plan ET'!$E131:$BD131,"Roppel"))</f>
        <v>0</v>
      </c>
      <c r="AN127" s="364">
        <f>SUM(COUNTIF('Plan MB'!$C130:$BE130,"Rozek")+COUNTIF('Plan WIW'!$C130:$AU130,"Rozek")+COUNTIF('Plan ET'!$E131:$BD131,"Rozek"))</f>
        <v>0</v>
      </c>
      <c r="AO127" s="364">
        <f>SUM(COUNTIF('Plan MB'!$C130:$BE130,"Schäfer")+COUNTIF('Plan WIW'!$C130:$AU130,"Schäfer")+COUNTIF('Plan ET'!$E131:$BD131,"Schäfer"))</f>
        <v>0</v>
      </c>
      <c r="AP127" s="364">
        <f>SUM(COUNTIF('Plan MB'!$C130:$BE130,"Schulz")+COUNTIF('Plan WIW'!$C130:$AU130,"Schulz")+COUNTIF('Plan ET'!$E131:$BD131,"Schulz"))</f>
        <v>0</v>
      </c>
      <c r="AQ127" s="364">
        <f>SUM(COUNTIF('Plan MB'!$C130:$BE130,"Svoboda")+COUNTIF('Plan WIW'!$C130:$AU130,"Svoboda")+COUNTIF('Plan ET'!$E131:$BD131,"Svoboda"))</f>
        <v>0</v>
      </c>
      <c r="AR127" s="364"/>
      <c r="AS127" s="364">
        <f>SUM(COUNTIF('Plan MB'!$C130:$BE130,"Kretzer")+COUNTIF('Plan WIW'!$C130:$AU130,"Kretzer")+COUNTIF('Plan ET'!$E131:$BD131,"Kretzer"))</f>
        <v>0</v>
      </c>
      <c r="AT127" s="364">
        <f>SUM(COUNTIF('Plan MB'!$C130:$BE130,"Mensch-Schäfer")+COUNTIF('Plan WIW'!$C130:$AU130,"Mensch-Schäfer")+COUNTIF('Plan ET'!$E131:$BD131,"Mensch-Schäfer"))</f>
        <v>0</v>
      </c>
      <c r="AU127" s="364">
        <f>SUM(COUNTIF('Plan MB'!$C130:$BE130,"Schmidt")+COUNTIF('Plan WIW'!$C130:$AU130,"Schmidt")+COUNTIF('Plan ET'!$E131:$BD131,"Schmidt"))</f>
        <v>0</v>
      </c>
      <c r="AV127" s="372"/>
      <c r="AW127" s="372"/>
      <c r="AX127" s="372"/>
      <c r="AY127" s="373"/>
      <c r="AZ127" s="373">
        <f>SUM(COUNTIF('Plan MB'!$C130:$BE130,"Brenn")+COUNTIF('Plan WIW'!$C130:$AU130,"Brenn")+COUNTIF('Plan ET'!$E131:$BD131,"Brenn"))</f>
        <v>0</v>
      </c>
      <c r="BA127" s="373">
        <f>SUM(COUNTIF('Plan MB'!$C130:$BE130,"Jakobi")+COUNTIF('Plan WIW'!$C130:$AU130,"Jakobi")+COUNTIF('Plan ET'!$E131:$BD131,"Jakobi"))</f>
        <v>0</v>
      </c>
      <c r="BB127" s="373">
        <f>SUM(COUNTIF('Plan MB'!$C130:$BE130,"Krause")+COUNTIF('Plan WIW'!$C130:$AU130,"Krause")+COUNTIF('Plan ET'!$E131:$BD131,"Krause"))</f>
        <v>0</v>
      </c>
      <c r="BC127" s="373">
        <f>SUM(COUNTIF('Plan MB'!$C130:$BE130,"Margraf")+COUNTIF('Plan WIW'!$C130:$AU130,"Margraf")+COUNTIF('Plan ET'!$E131:$BD131,"Margraf"))</f>
        <v>0</v>
      </c>
      <c r="BD127" s="373">
        <f>SUM(COUNTIF('Plan MB'!$C130:$BE130,"Tischer")+COUNTIF('Plan WIW'!$C130:$AU130,"Tischer")+COUNTIF('Plan ET'!$E131:$BD131,"Tischer"))</f>
        <v>0</v>
      </c>
      <c r="BE127" s="369"/>
      <c r="BF127" s="373">
        <f>SUM(COUNTIF('Plan MB'!$C130:$BE130,"Bagchi")+COUNTIF('Plan WIW'!$C130:$AU130,"Bagchi")+COUNTIF('Plan ET'!$E131:$BD131,"Bagchi"))</f>
        <v>0</v>
      </c>
      <c r="BG127" s="373">
        <f>SUM(COUNTIF('Plan MB'!$C130:$BE130,"Fr.Gratz")+COUNTIF('Plan WIW'!$C130:$AU130,"Fr.Gratz")+COUNTIF('Plan ET'!$E131:$BD131,"Fr.Gratz"))</f>
        <v>0</v>
      </c>
      <c r="BH127" s="373">
        <f>SUM(COUNTIF('Plan MB'!$C130:$BE130,"Fr.Müller")+COUNTIF('Plan WIW'!$C130:$AU130,"Fr.Müller")+COUNTIF('Plan ET'!$E131:$BD131,"Fr.Müller"))</f>
        <v>0</v>
      </c>
      <c r="BI127" s="325"/>
    </row>
    <row r="128" spans="1:61" s="215" customFormat="1">
      <c r="A128" s="1316"/>
      <c r="B128" s="1317"/>
      <c r="C128" s="364">
        <f>SUM(COUNTIF('Plan MB'!$C131:$BE131,"Braunschweig")+COUNTIF('Plan WIW'!$C131:$AU131,"Braunschweig")+COUNTIF('Plan ET'!$C132:$AX132,"Braunschweig"))</f>
        <v>0</v>
      </c>
      <c r="D128" s="381">
        <f>SUM(COUNTIF('Plan MB'!$C131:$BE131,"Behn")+COUNTIF('Plan WIW'!$C131:$AU131,"Behn")+COUNTIF('Plan ET'!$C132:$BP132,"Behn"))</f>
        <v>0</v>
      </c>
      <c r="E128" s="381">
        <f>SUM(COUNTIF('Plan MB'!$C131:$BE131,"Roth")+COUNTIF('Plan WIW'!$C131:$AU131,"Roth")+COUNTIF('Plan ET'!$C132:$BP132,"Roth"))</f>
        <v>0</v>
      </c>
      <c r="F128" s="364">
        <f>SUM(COUNTIF('Plan MB'!$C131:$BE131,"Beugel")+COUNTIF('Plan WIW'!$C131:$AU131,"Beugel")+COUNTIF('Plan ET'!$C132:$BP132,"Beugel"))</f>
        <v>0</v>
      </c>
      <c r="G128" s="381">
        <f>SUM(COUNTIF('Plan MB'!$C131:$BE131,"Christ")+COUNTIF('Plan WIW'!$C131:$AU131,"Christ")+COUNTIF('Plan ET'!$C132:$BP132,"Christ"))</f>
        <v>0</v>
      </c>
      <c r="H128" s="381">
        <f>SUM(COUNTIF('Plan MB'!$C131:$BE131,"Kolev")+COUNTIF('Plan WIW'!$C131:$AU131,"Kolev")+COUNTIF('Plan ET'!$C132:$BP132,"Kolev"))</f>
        <v>0</v>
      </c>
      <c r="I128" s="364">
        <f>SUM(COUNTIF('Plan MB'!$C131:$BE131,"C.Behn")+COUNTIF('Plan WIW'!$C131:$AU131,"C.Behn")+COUNTIF('Plan ET'!$C132:$BP132,"C.Behn"))</f>
        <v>0</v>
      </c>
      <c r="J128" s="381">
        <f>SUM(COUNTIF('Plan MB'!$C131:$BE131,"Dorner-Reisel")+COUNTIF('Plan WIW'!$C131:$AU131,"Dorner-Reisel")+COUNTIF('Plan ET'!$C132:$BP132,"Dorner-Reisel"))</f>
        <v>0</v>
      </c>
      <c r="K128" s="381">
        <f>SUM(COUNTIF('Plan MB'!$C131:$BE131,"Pietzsch")+COUNTIF('Plan WIW'!$C131:$AU131,"Pietzsch")+COUNTIF('Plan ET'!$C132:$BP132,"Pietzsch"))</f>
        <v>0</v>
      </c>
      <c r="L128" s="381">
        <f>SUM(COUNTIF('Plan MB'!$C131:$BE131,"Seul")+COUNTIF('Plan WIW'!$C131:$AU131,"Seul")+COUNTIF('Plan ET'!$C132:$BP132,"Seul"))</f>
        <v>0</v>
      </c>
      <c r="M128" s="381">
        <f>SUM(COUNTIF('Plan MB'!$C131:$BE131,"Raßbach")+COUNTIF('Plan WIW'!$C131:$AU131,"Raßbach")+COUNTIF('Plan ET'!$C132:$BP132,"Raßbach"))</f>
        <v>0</v>
      </c>
      <c r="N128" s="381">
        <f>SUM(COUNTIF('Plan MB'!$C131:$BE131,"Vogel")+COUNTIF('Plan WIW'!$C131:$AU131,"Vogel")+COUNTIF('Plan ET'!$C132:$BP132,"Vogel"))</f>
        <v>0</v>
      </c>
      <c r="O128" s="364">
        <f>SUM(COUNTIF('Plan MB'!$C131:$BE131,"Weidner")+COUNTIF('Plan WIW'!$C131:$AU131,"Weidner")+COUNTIF('Plan ET'!$C132:$BP132,"Weidner"))</f>
        <v>0</v>
      </c>
      <c r="P128" s="364">
        <f>SUM(COUNTIF('Plan MB'!$C131:$BE131,"Schreiber")+COUNTIF('Plan WIW'!$C131:$AU131,"Schreiber")+COUNTIF('Plan ET'!$C132:$BP132,"Schreiber"))</f>
        <v>0</v>
      </c>
      <c r="Q128" s="364">
        <f>SUM(COUNTIF('Plan MB'!$C131:$BE131,"SM9")+COUNTIF('Plan WIW'!$C131:$AU131,"SM9")+COUNTIF('Plan ET'!$C132:$BP132,"SM9"))</f>
        <v>0</v>
      </c>
      <c r="R128" s="381">
        <f>SUM(COUNTIF('Plan MB'!$C131:$BE131,"Löser")+COUNTIF('Plan WIW'!$C131:$AU131,"Löser")+COUNTIF('Plan ET'!$C132:$BP132,"Löser"))</f>
        <v>0</v>
      </c>
      <c r="S128" s="364">
        <f>SUM(COUNTIF('Plan MB'!$C131:$BE131,"Römhild")+COUNTIF('Plan WIW'!$C131:$AU131,"Römhild")+COUNTIF('Plan ET'!$C132:$BD132,"Römhild"))</f>
        <v>0</v>
      </c>
      <c r="T128" s="381">
        <f>SUM(COUNTIF('Plan MB'!$C131:$BE131,"Kny")+COUNTIF('Plan WIW'!$C131:$AU131,"Kny")+COUNTIF('Plan ET'!$C132:$BD132,"Kny"))</f>
        <v>0</v>
      </c>
      <c r="U128" s="364">
        <f>SUM(COUNTIF('Plan MB'!$C131:$BE131,"Schrodt")+COUNTIF('Plan WIW'!$C131:$AU131,"Schrodt")+COUNTIF('Plan ET'!$C132:$BD132,"Schrodt"))</f>
        <v>0</v>
      </c>
      <c r="V128" s="364">
        <f>SUM(COUNTIF('Plan MB'!$C131:$BE131,"Albrecht")+COUNTIF('Plan WIW'!$C131:$AU131,"Albrecht")+COUNTIF('Plan ET'!$C132:$BD132,"Albrecht"))</f>
        <v>0</v>
      </c>
      <c r="W128" s="364">
        <f>SUM(COUNTIF('Plan MB'!$C131:$BE131,"Hornaff")+COUNTIF('Plan WIW'!$C131:$AU131,"Hornaff")+COUNTIF('Plan ET'!$C132:$BD132,"Hornaff"))</f>
        <v>0</v>
      </c>
      <c r="X128" s="364">
        <f>SUM(COUNTIF('Plan MB'!$C131:$BE131,"Wahrenberg")+COUNTIF('Plan WIW'!$C131:$AU131,"Wahrenberg")+COUNTIF('Plan ET'!E132:BD132,"Wahrenberg"))</f>
        <v>0</v>
      </c>
      <c r="Y128" s="380">
        <f>SUM(COUNTIF('Plan MB'!$C131:$BE131,"Orf")+COUNTIF('Plan WIW'!$C131:$AU131,"Orf")+COUNTIF('Plan ET'!F132:BE132,"Orf"))</f>
        <v>1</v>
      </c>
      <c r="Z128" s="324"/>
      <c r="AA128" s="364">
        <f>SUM(COUNTIF('Plan MB'!$C131:$BE131,"Bachmann")+COUNTIF('Plan WIW'!$C131:$AU131,"Bachmann")+COUNTIF('Plan ET'!$E132:$BD132,"Bachmann"))</f>
        <v>0</v>
      </c>
      <c r="AB128" s="364">
        <f>SUM(COUNTIF('Plan MB'!$C131:$BE131,"B.-Schmitt")+COUNTIF('Plan WIW'!$C131:$AU131,"B.-Schmitt")+COUNTIF('Plan ET'!$E132:$BD132,"B.-Schmitt"))</f>
        <v>0</v>
      </c>
      <c r="AC128" s="364">
        <f>SUM(COUNTIF('Plan MB'!$C131:$BE131,"Blancke")+COUNTIF('Plan WIW'!$C131:$AU131,"Blancke")+COUNTIF('Plan ET'!$E132:$BD132,"Blancke"))</f>
        <v>0</v>
      </c>
      <c r="AD128" s="364">
        <f>SUM(COUNTIF('Plan MB'!$C131:$BE131,"Dechant")+COUNTIF('Plan WIW'!$C131:$AU131,"Dechant")+COUNTIF('Plan ET'!$E132:BD132,"Dechant"))</f>
        <v>0</v>
      </c>
      <c r="AE128" s="364">
        <f>SUM(COUNTIF('Plan MB'!$C131:$BE131,"Fischer")+COUNTIF('Plan WIW'!$C131:$AU131,"Fischer")+COUNTIF('Plan ET'!$E132:$BD132,"Fischer"))</f>
        <v>0</v>
      </c>
      <c r="AF128" s="364">
        <f>SUM(COUNTIF('Plan MB'!$C131:$BE131,"Gratz")+COUNTIF('Plan WIW'!$C131:$AU131,"Gratz")+COUNTIF('Plan ET'!$E132:$BD132,"Gratz"))</f>
        <v>0</v>
      </c>
      <c r="AG128" s="364">
        <f>SUM(COUNTIF('Plan MB'!$C131:$BE131,"Grünler")+COUNTIF('Plan WIW'!$C131:$AU131,"Grünler")+COUNTIF('Plan ET'!$E132:$BD132,"Grünler"))</f>
        <v>0</v>
      </c>
      <c r="AH128" s="364">
        <f>SUM(COUNTIF('Plan MB'!$C131:$BE131,"Heinemann")+COUNTIF('Plan WIW'!$C131:$AU131,"Heinemann")+COUNTIF('Plan ET'!$E132:$BD132,"Heinemann"))</f>
        <v>0</v>
      </c>
      <c r="AI128" s="364">
        <f>SUM(COUNTIF('Plan MB'!$C131:$BE131,"Kamprath")+COUNTIF('Plan WIW'!$C131:$AU131,"Kamprath")+COUNTIF('Plan ET'!$E132:$BD132,"Kamprath"))</f>
        <v>0</v>
      </c>
      <c r="AJ128" s="364">
        <f>SUM(COUNTIF('Plan MB'!$C131:$BE131,"Kelber")+COUNTIF('Plan WIW'!$C131:$AU131,"Kelber")+COUNTIF('Plan ET'!$E132:$BD132,"Kelber"))</f>
        <v>0</v>
      </c>
      <c r="AK128" s="364">
        <f>SUM(COUNTIF('Plan MB'!$C131:$BE131,"Michelfeit")+COUNTIF('Plan WIW'!$C131:$AU131,"Michelfeit")+COUNTIF('Plan ET'!$E132:$BD132,"Michelfeit"))</f>
        <v>0</v>
      </c>
      <c r="AL128" s="364">
        <f>SUM(COUNTIF('Plan MB'!$C131:$BE131,"Müller")+COUNTIF('Plan WIW'!$C131:$AU131,"Müller")+COUNTIF('Plan ET'!$E132:$BD132,"Müller"))</f>
        <v>0</v>
      </c>
      <c r="AM128" s="364">
        <f>SUM(COUNTIF('Plan MB'!$C131:$BE131,"Roppel")+COUNTIF('Plan WIW'!$C131:$AU131,"Roppel")+COUNTIF('Plan ET'!$E132:$BD132,"Roppel"))</f>
        <v>0</v>
      </c>
      <c r="AN128" s="364">
        <f>SUM(COUNTIF('Plan MB'!$C131:$BE131,"Rozek")+COUNTIF('Plan WIW'!$C131:$AU131,"Rozek")+COUNTIF('Plan ET'!$E132:$BD132,"Rozek"))</f>
        <v>0</v>
      </c>
      <c r="AO128" s="364">
        <f>SUM(COUNTIF('Plan MB'!$C131:$BE131,"Schäfer")+COUNTIF('Plan WIW'!$C131:$AU131,"Schäfer")+COUNTIF('Plan ET'!$E132:$BD132,"Schäfer"))</f>
        <v>0</v>
      </c>
      <c r="AP128" s="364">
        <f>SUM(COUNTIF('Plan MB'!$C131:$BE131,"Schulz")+COUNTIF('Plan WIW'!$C131:$AU131,"Schulz")+COUNTIF('Plan ET'!$E132:$BD132,"Schulz"))</f>
        <v>0</v>
      </c>
      <c r="AQ128" s="364">
        <f>SUM(COUNTIF('Plan MB'!$C131:$BE131,"Svoboda")+COUNTIF('Plan WIW'!$C131:$AU131,"Svoboda")+COUNTIF('Plan ET'!$E132:$BD132,"Svoboda"))</f>
        <v>0</v>
      </c>
      <c r="AR128" s="364"/>
      <c r="AS128" s="364">
        <f>SUM(COUNTIF('Plan MB'!$C131:$BE131,"Kretzer")+COUNTIF('Plan WIW'!$C131:$AU131,"Kretzer")+COUNTIF('Plan ET'!$E132:$BD132,"Kretzer"))</f>
        <v>0</v>
      </c>
      <c r="AT128" s="364">
        <f>SUM(COUNTIF('Plan MB'!$C131:$BE131,"Mensch-Schäfer")+COUNTIF('Plan WIW'!$C131:$AU131,"Mensch-Schäfer")+COUNTIF('Plan ET'!$E132:$BD132,"Mensch-Schäfer"))</f>
        <v>0</v>
      </c>
      <c r="AU128" s="364">
        <f>SUM(COUNTIF('Plan MB'!$C131:$BE131,"Schmidt")+COUNTIF('Plan WIW'!$C131:$AU131,"Schmidt")+COUNTIF('Plan ET'!$E132:$BD132,"Schmidt"))</f>
        <v>0</v>
      </c>
      <c r="AV128" s="372"/>
      <c r="AW128" s="372"/>
      <c r="AX128" s="372"/>
      <c r="AY128" s="373"/>
      <c r="AZ128" s="373">
        <f>SUM(COUNTIF('Plan MB'!$C131:$BE131,"Brenn")+COUNTIF('Plan WIW'!$C131:$AU131,"Brenn")+COUNTIF('Plan ET'!$E132:$BD132,"Brenn"))</f>
        <v>0</v>
      </c>
      <c r="BA128" s="373">
        <f>SUM(COUNTIF('Plan MB'!$C131:$BE131,"Jakobi")+COUNTIF('Plan WIW'!$C131:$AU131,"Jakobi")+COUNTIF('Plan ET'!$E132:$BD132,"Jakobi"))</f>
        <v>0</v>
      </c>
      <c r="BB128" s="373">
        <f>SUM(COUNTIF('Plan MB'!$C131:$BE131,"Krause")+COUNTIF('Plan WIW'!$C131:$AU131,"Krause")+COUNTIF('Plan ET'!$E132:$BD132,"Krause"))</f>
        <v>0</v>
      </c>
      <c r="BC128" s="373">
        <f>SUM(COUNTIF('Plan MB'!$C131:$BE131,"Margraf")+COUNTIF('Plan WIW'!$C131:$AU131,"Margraf")+COUNTIF('Plan ET'!$E132:$BD132,"Margraf"))</f>
        <v>0</v>
      </c>
      <c r="BD128" s="373">
        <f>SUM(COUNTIF('Plan MB'!$C131:$BE131,"Tischer")+COUNTIF('Plan WIW'!$C131:$AU131,"Tischer")+COUNTIF('Plan ET'!$E132:$BD132,"Tischer"))</f>
        <v>0</v>
      </c>
      <c r="BE128" s="369"/>
      <c r="BF128" s="373">
        <f>SUM(COUNTIF('Plan MB'!$C131:$BE131,"Bagchi")+COUNTIF('Plan WIW'!$C131:$AU131,"Bagchi")+COUNTIF('Plan ET'!$E132:$BD132,"Bagchi"))</f>
        <v>0</v>
      </c>
      <c r="BG128" s="373">
        <f>SUM(COUNTIF('Plan MB'!$C131:$BE131,"Fr.Gratz")+COUNTIF('Plan WIW'!$C131:$AU131,"Fr.Gratz")+COUNTIF('Plan ET'!$E132:$BD132,"Fr.Gratz"))</f>
        <v>0</v>
      </c>
      <c r="BH128" s="373">
        <f>SUM(COUNTIF('Plan MB'!$C131:$BE131,"Fr.Müller")+COUNTIF('Plan WIW'!$C131:$AU131,"Fr.Müller")+COUNTIF('Plan ET'!$E132:$BD132,"Fr.Müller"))</f>
        <v>0</v>
      </c>
      <c r="BI128" s="325"/>
    </row>
    <row r="129" spans="1:61">
      <c r="A129" s="1316"/>
      <c r="B129" s="1317"/>
      <c r="C129" s="364">
        <f>SUM(COUNTIF('Plan MB'!$C132:$BE132,"Braunschweig")+COUNTIF('Plan WIW'!$C132:$AU132,"Braunschweig")+COUNTIF('Plan ET'!$C133:$AX133,"Braunschweig"))</f>
        <v>0</v>
      </c>
      <c r="D129" s="381">
        <f>SUM(COUNTIF('Plan MB'!$C132:$BE132,"Behn")+COUNTIF('Plan WIW'!$C132:$AU132,"Behn")+COUNTIF('Plan ET'!$C133:$BP133,"Behn"))</f>
        <v>0</v>
      </c>
      <c r="E129" s="381">
        <f>SUM(COUNTIF('Plan MB'!$C132:$BE132,"Roth")+COUNTIF('Plan WIW'!$C132:$AU132,"Roth")+COUNTIF('Plan ET'!$C133:$BP133,"Roth"))</f>
        <v>0</v>
      </c>
      <c r="F129" s="364">
        <f>SUM(COUNTIF('Plan MB'!$C132:$BE132,"Beugel")+COUNTIF('Plan WIW'!$C132:$AU132,"Beugel")+COUNTIF('Plan ET'!$C133:$BP133,"Beugel"))</f>
        <v>0</v>
      </c>
      <c r="G129" s="381">
        <f>SUM(COUNTIF('Plan MB'!$C132:$BE132,"Christ")+COUNTIF('Plan WIW'!$C132:$AU132,"Christ")+COUNTIF('Plan ET'!$C133:$BP133,"Christ"))</f>
        <v>0</v>
      </c>
      <c r="H129" s="381">
        <f>SUM(COUNTIF('Plan MB'!$C132:$BE132,"Kolev")+COUNTIF('Plan WIW'!$C132:$AU132,"Kolev")+COUNTIF('Plan ET'!$C133:$BP133,"Kolev"))</f>
        <v>0</v>
      </c>
      <c r="I129" s="364">
        <f>SUM(COUNTIF('Plan MB'!$C132:$BE132,"C.Behn")+COUNTIF('Plan WIW'!$C132:$AU132,"C.Behn")+COUNTIF('Plan ET'!$C133:$BP133,"C.Behn"))</f>
        <v>0</v>
      </c>
      <c r="J129" s="381">
        <f>SUM(COUNTIF('Plan MB'!$C132:$BE132,"Dorner-Reisel")+COUNTIF('Plan WIW'!$C132:$AU132,"Dorner-Reisel")+COUNTIF('Plan ET'!$C133:$BP133,"Dorner-Reisel"))</f>
        <v>0</v>
      </c>
      <c r="K129" s="381">
        <f>SUM(COUNTIF('Plan MB'!$C132:$BE132,"Pietzsch")+COUNTIF('Plan WIW'!$C132:$AU132,"Pietzsch")+COUNTIF('Plan ET'!$C133:$BP133,"Pietzsch"))</f>
        <v>0</v>
      </c>
      <c r="L129" s="381">
        <f>SUM(COUNTIF('Plan MB'!$C132:$BE132,"Seul")+COUNTIF('Plan WIW'!$C132:$AU132,"Seul")+COUNTIF('Plan ET'!$C133:$BP133,"Seul"))</f>
        <v>0</v>
      </c>
      <c r="M129" s="381">
        <f>SUM(COUNTIF('Plan MB'!$C132:$BE132,"Raßbach")+COUNTIF('Plan WIW'!$C132:$AU132,"Raßbach")+COUNTIF('Plan ET'!$C133:$BP133,"Raßbach"))</f>
        <v>0</v>
      </c>
      <c r="N129" s="381">
        <f>SUM(COUNTIF('Plan MB'!$C132:$BE132,"Vogel")+COUNTIF('Plan WIW'!$C132:$AU132,"Vogel")+COUNTIF('Plan ET'!$C133:$BP133,"Vogel"))</f>
        <v>0</v>
      </c>
      <c r="O129" s="364">
        <f>SUM(COUNTIF('Plan MB'!$C132:$BE132,"Weidner")+COUNTIF('Plan WIW'!$C132:$AU132,"Weidner")+COUNTIF('Plan ET'!$C133:$BP133,"Weidner"))</f>
        <v>0</v>
      </c>
      <c r="P129" s="364">
        <f>SUM(COUNTIF('Plan MB'!$C132:$BE132,"Schreiber")+COUNTIF('Plan WIW'!$C132:$AU132,"Schreiber")+COUNTIF('Plan ET'!$C133:$BP133,"Schreiber"))</f>
        <v>0</v>
      </c>
      <c r="Q129" s="364">
        <f>SUM(COUNTIF('Plan MB'!$C132:$BE132,"SM9")+COUNTIF('Plan WIW'!$C132:$AU132,"SM9")+COUNTIF('Plan ET'!$C133:$BP133,"SM9"))</f>
        <v>0</v>
      </c>
      <c r="R129" s="381">
        <f>SUM(COUNTIF('Plan MB'!$C132:$BE132,"Löser")+COUNTIF('Plan WIW'!$C132:$AU132,"Löser")+COUNTIF('Plan ET'!$C133:$BP133,"Löser"))</f>
        <v>0</v>
      </c>
      <c r="S129" s="364">
        <f>SUM(COUNTIF('Plan MB'!$C132:$BE132,"Römhild")+COUNTIF('Plan WIW'!$C132:$AU132,"Römhild")+COUNTIF('Plan ET'!$C133:$BD133,"Römhild"))</f>
        <v>0</v>
      </c>
      <c r="T129" s="381">
        <f>SUM(COUNTIF('Plan MB'!$C132:$BE132,"Kny")+COUNTIF('Plan WIW'!$C132:$AU132,"Kny")+COUNTIF('Plan ET'!$C133:$BD133,"Kny"))</f>
        <v>0</v>
      </c>
      <c r="U129" s="364">
        <f>SUM(COUNTIF('Plan MB'!$C132:$BE132,"Schrodt")+COUNTIF('Plan WIW'!$C132:$AU132,"Schrodt")+COUNTIF('Plan ET'!$C133:$BD133,"Schrodt"))</f>
        <v>0</v>
      </c>
      <c r="V129" s="364">
        <f>SUM(COUNTIF('Plan MB'!$C132:$BE132,"Albrecht")+COUNTIF('Plan WIW'!$C132:$AU132,"Albrecht")+COUNTIF('Plan ET'!$C133:$BD133,"Albrecht"))</f>
        <v>0</v>
      </c>
      <c r="W129" s="364">
        <f>SUM(COUNTIF('Plan MB'!$C132:$BE132,"Hornaff")+COUNTIF('Plan WIW'!$C132:$AU132,"Hornaff")+COUNTIF('Plan ET'!$C133:$BD133,"Hornaff"))</f>
        <v>0</v>
      </c>
      <c r="X129" s="364">
        <f>SUM(COUNTIF('Plan MB'!$C132:$BE132,"Wahrenberg")+COUNTIF('Plan WIW'!$C132:$AU132,"Wahrenberg")+COUNTIF('Plan ET'!E133:BD133,"Wahrenberg"))</f>
        <v>0</v>
      </c>
      <c r="Y129" s="364">
        <f>SUM(COUNTIF('Plan MB'!$C132:$BE132,"Orf")+COUNTIF('Plan WIW'!$C132:$AU132,"Orf")+COUNTIF('Plan ET'!F133:BE133,"Orf"))</f>
        <v>0</v>
      </c>
      <c r="Z129" s="324"/>
      <c r="AA129" s="364">
        <f>SUM(COUNTIF('Plan MB'!$C132:$BE132,"Bachmann")+COUNTIF('Plan WIW'!$C132:$AU132,"Bachmann")+COUNTIF('Plan ET'!$E133:$BD133,"Bachmann"))</f>
        <v>0</v>
      </c>
      <c r="AB129" s="364">
        <f>SUM(COUNTIF('Plan MB'!$C132:$BE132,"B.-Schmitt")+COUNTIF('Plan WIW'!$C132:$AU132,"B.-Schmitt")+COUNTIF('Plan ET'!$E133:$BD133,"B.-Schmitt"))</f>
        <v>0</v>
      </c>
      <c r="AC129" s="364">
        <f>SUM(COUNTIF('Plan MB'!$C132:$BE132,"Blancke")+COUNTIF('Plan WIW'!$C132:$AU132,"Blancke")+COUNTIF('Plan ET'!$E133:$BD133,"Blancke"))</f>
        <v>0</v>
      </c>
      <c r="AD129" s="364">
        <f>SUM(COUNTIF('Plan MB'!$C132:$BE132,"Dechant")+COUNTIF('Plan WIW'!$C132:$AU132,"Dechant")+COUNTIF('Plan ET'!$E133:BD133,"Dechant"))</f>
        <v>0</v>
      </c>
      <c r="AE129" s="364">
        <f>SUM(COUNTIF('Plan MB'!$C132:$BE132,"Fischer")+COUNTIF('Plan WIW'!$C132:$AU132,"Fischer")+COUNTIF('Plan ET'!$E133:$BD133,"Fischer"))</f>
        <v>0</v>
      </c>
      <c r="AF129" s="364">
        <f>SUM(COUNTIF('Plan MB'!$C132:$BE132,"Gratz")+COUNTIF('Plan WIW'!$C132:$AU132,"Gratz")+COUNTIF('Plan ET'!$E133:$BD133,"Gratz"))</f>
        <v>0</v>
      </c>
      <c r="AG129" s="364">
        <f>SUM(COUNTIF('Plan MB'!$C132:$BE132,"Grünler")+COUNTIF('Plan WIW'!$C132:$AU132,"Grünler")+COUNTIF('Plan ET'!$E133:$BD133,"Grünler"))</f>
        <v>0</v>
      </c>
      <c r="AH129" s="364">
        <f>SUM(COUNTIF('Plan MB'!$C132:$BE132,"Heinemann")+COUNTIF('Plan WIW'!$C132:$AU132,"Heinemann")+COUNTIF('Plan ET'!$E133:$BD133,"Heinemann"))</f>
        <v>0</v>
      </c>
      <c r="AI129" s="364">
        <f>SUM(COUNTIF('Plan MB'!$C132:$BE132,"Kamprath")+COUNTIF('Plan WIW'!$C132:$AU132,"Kamprath")+COUNTIF('Plan ET'!$E133:$BD133,"Kamprath"))</f>
        <v>0</v>
      </c>
      <c r="AJ129" s="364">
        <f>SUM(COUNTIF('Plan MB'!$C132:$BE132,"Kelber")+COUNTIF('Plan WIW'!$C132:$AU132,"Kelber")+COUNTIF('Plan ET'!$E133:$BD133,"Kelber"))</f>
        <v>0</v>
      </c>
      <c r="AK129" s="364">
        <f>SUM(COUNTIF('Plan MB'!$C132:$BE132,"Michelfeit")+COUNTIF('Plan WIW'!$C132:$AU132,"Michelfeit")+COUNTIF('Plan ET'!$E133:$BD133,"Michelfeit"))</f>
        <v>0</v>
      </c>
      <c r="AL129" s="364">
        <f>SUM(COUNTIF('Plan MB'!$C132:$BE132,"Müller")+COUNTIF('Plan WIW'!$C132:$AU132,"Müller")+COUNTIF('Plan ET'!$E133:$BD133,"Müller"))</f>
        <v>0</v>
      </c>
      <c r="AM129" s="364">
        <f>SUM(COUNTIF('Plan MB'!$C132:$BE132,"Roppel")+COUNTIF('Plan WIW'!$C132:$AU132,"Roppel")+COUNTIF('Plan ET'!$E133:$BD133,"Roppel"))</f>
        <v>0</v>
      </c>
      <c r="AN129" s="364">
        <f>SUM(COUNTIF('Plan MB'!$C132:$BE132,"Rozek")+COUNTIF('Plan WIW'!$C132:$AU132,"Rozek")+COUNTIF('Plan ET'!$E133:$BD133,"Rozek"))</f>
        <v>0</v>
      </c>
      <c r="AO129" s="364">
        <f>SUM(COUNTIF('Plan MB'!$C132:$BE132,"Schäfer")+COUNTIF('Plan WIW'!$C132:$AU132,"Schäfer")+COUNTIF('Plan ET'!$E133:$BD133,"Schäfer"))</f>
        <v>0</v>
      </c>
      <c r="AP129" s="364">
        <f>SUM(COUNTIF('Plan MB'!$C132:$BE132,"Schulz")+COUNTIF('Plan WIW'!$C132:$AU132,"Schulz")+COUNTIF('Plan ET'!$E133:$BD133,"Schulz"))</f>
        <v>0</v>
      </c>
      <c r="AQ129" s="364">
        <f>SUM(COUNTIF('Plan MB'!$C132:$BE132,"Svoboda")+COUNTIF('Plan WIW'!$C132:$AU132,"Svoboda")+COUNTIF('Plan ET'!$E133:$BD133,"Svoboda"))</f>
        <v>0</v>
      </c>
      <c r="AR129" s="364"/>
      <c r="AS129" s="364">
        <f>SUM(COUNTIF('Plan MB'!$C132:$BE132,"Kretzer")+COUNTIF('Plan WIW'!$C132:$AU132,"Kretzer")+COUNTIF('Plan ET'!$E133:$BD133,"Kretzer"))</f>
        <v>0</v>
      </c>
      <c r="AT129" s="364">
        <f>SUM(COUNTIF('Plan MB'!$C132:$BE132,"Mensch-Schäfer")+COUNTIF('Plan WIW'!$C132:$AU132,"Mensch-Schäfer")+COUNTIF('Plan ET'!$E133:$BD133,"Mensch-Schäfer"))</f>
        <v>0</v>
      </c>
      <c r="AU129" s="364">
        <f>SUM(COUNTIF('Plan MB'!$C132:$BE132,"Schmidt")+COUNTIF('Plan WIW'!$C132:$AU132,"Schmidt")+COUNTIF('Plan ET'!$E133:$BD133,"Schmidt"))</f>
        <v>0</v>
      </c>
      <c r="AV129" s="372"/>
      <c r="AW129" s="372"/>
      <c r="AX129" s="372"/>
      <c r="AY129" s="373"/>
      <c r="AZ129" s="373">
        <f>SUM(COUNTIF('Plan MB'!$C132:$BE132,"Brenn")+COUNTIF('Plan WIW'!$C132:$AU132,"Brenn")+COUNTIF('Plan ET'!$E133:$BD133,"Brenn"))</f>
        <v>0</v>
      </c>
      <c r="BA129" s="373">
        <f>SUM(COUNTIF('Plan MB'!$C132:$BE132,"Jakobi")+COUNTIF('Plan WIW'!$C132:$AU132,"Jakobi")+COUNTIF('Plan ET'!$E133:$BD133,"Jakobi"))</f>
        <v>0</v>
      </c>
      <c r="BB129" s="373">
        <f>SUM(COUNTIF('Plan MB'!$C132:$BE132,"Krause")+COUNTIF('Plan WIW'!$C132:$AU132,"Krause")+COUNTIF('Plan ET'!$E133:$BD133,"Krause"))</f>
        <v>0</v>
      </c>
      <c r="BC129" s="373">
        <f>SUM(COUNTIF('Plan MB'!$C132:$BE132,"Margraf")+COUNTIF('Plan WIW'!$C132:$AU132,"Margraf")+COUNTIF('Plan ET'!$E133:$BD133,"Margraf"))</f>
        <v>0</v>
      </c>
      <c r="BD129" s="373">
        <f>SUM(COUNTIF('Plan MB'!$C132:$BE132,"Tischer")+COUNTIF('Plan WIW'!$C132:$AU132,"Tischer")+COUNTIF('Plan ET'!$E133:$BD133,"Tischer"))</f>
        <v>0</v>
      </c>
      <c r="BE129" s="369"/>
      <c r="BF129" s="373">
        <f>SUM(COUNTIF('Plan MB'!$C132:$BE132,"Bagchi")+COUNTIF('Plan WIW'!$C132:$AU132,"Bagchi")+COUNTIF('Plan ET'!$E133:$BD133,"Bagchi"))</f>
        <v>0</v>
      </c>
      <c r="BG129" s="373">
        <f>SUM(COUNTIF('Plan MB'!$C132:$BE132,"Fr.Gratz")+COUNTIF('Plan WIW'!$C132:$AU132,"Fr.Gratz")+COUNTIF('Plan ET'!$E133:$BD133,"Fr.Gratz"))</f>
        <v>0</v>
      </c>
      <c r="BH129" s="373">
        <f>SUM(COUNTIF('Plan MB'!$C132:$BE132,"Fr.Müller")+COUNTIF('Plan WIW'!$C132:$AU132,"Fr.Müller")+COUNTIF('Plan ET'!$E133:$BD133,"Fr.Müller"))</f>
        <v>0</v>
      </c>
      <c r="BI129" s="325"/>
    </row>
    <row r="130" spans="1:61">
      <c r="A130" s="1316"/>
      <c r="B130" s="1317"/>
      <c r="C130" s="364">
        <f>SUM(COUNTIF('Plan MB'!$C133:$BE133,"Braunschweig")+COUNTIF('Plan WIW'!$C133:$AU133,"Braunschweig")+COUNTIF('Plan ET'!$C134:$AX134,"Braunschweig"))</f>
        <v>0</v>
      </c>
      <c r="D130" s="381">
        <f>SUM(COUNTIF('Plan MB'!$C133:$BE133,"Behn")+COUNTIF('Plan WIW'!$C133:$AU133,"Behn")+COUNTIF('Plan ET'!$C134:$BP134,"Behn"))</f>
        <v>0</v>
      </c>
      <c r="E130" s="381">
        <f>SUM(COUNTIF('Plan MB'!$C133:$BE133,"Roth")+COUNTIF('Plan WIW'!$C133:$AU133,"Roth")+COUNTIF('Plan ET'!$C134:$BP134,"Roth"))</f>
        <v>0</v>
      </c>
      <c r="F130" s="364">
        <f>SUM(COUNTIF('Plan MB'!$C133:$BE133,"Beugel")+COUNTIF('Plan WIW'!$C133:$AU133,"Beugel")+COUNTIF('Plan ET'!$C134:$BP134,"Beugel"))</f>
        <v>0</v>
      </c>
      <c r="G130" s="381">
        <f>SUM(COUNTIF('Plan MB'!$C133:$BE133,"Christ")+COUNTIF('Plan WIW'!$C133:$AU133,"Christ")+COUNTIF('Plan ET'!$C134:$BP134,"Christ"))</f>
        <v>0</v>
      </c>
      <c r="H130" s="381">
        <f>SUM(COUNTIF('Plan MB'!$C133:$BE133,"Kolev")+COUNTIF('Plan WIW'!$C133:$AU133,"Kolev")+COUNTIF('Plan ET'!$C134:$BP134,"Kolev"))</f>
        <v>0</v>
      </c>
      <c r="I130" s="364">
        <f>SUM(COUNTIF('Plan MB'!$C133:$BE133,"C.Behn")+COUNTIF('Plan WIW'!$C133:$AU133,"C.Behn")+COUNTIF('Plan ET'!$C134:$BP134,"C.Behn"))</f>
        <v>0</v>
      </c>
      <c r="J130" s="381">
        <f>SUM(COUNTIF('Plan MB'!$C133:$BE133,"Dorner-Reisel")+COUNTIF('Plan WIW'!$C133:$AU133,"Dorner-Reisel")+COUNTIF('Plan ET'!$C134:$BP134,"Dorner-Reisel"))</f>
        <v>0</v>
      </c>
      <c r="K130" s="381">
        <f>SUM(COUNTIF('Plan MB'!$C133:$BE133,"Pietzsch")+COUNTIF('Plan WIW'!$C133:$AU133,"Pietzsch")+COUNTIF('Plan ET'!$C134:$BP134,"Pietzsch"))</f>
        <v>0</v>
      </c>
      <c r="L130" s="381">
        <f>SUM(COUNTIF('Plan MB'!$C133:$BE133,"Seul")+COUNTIF('Plan WIW'!$C133:$AU133,"Seul")+COUNTIF('Plan ET'!$C134:$BP134,"Seul"))</f>
        <v>0</v>
      </c>
      <c r="M130" s="381">
        <f>SUM(COUNTIF('Plan MB'!$C133:$BE133,"Raßbach")+COUNTIF('Plan WIW'!$C133:$AU133,"Raßbach")+COUNTIF('Plan ET'!$C134:$BP134,"Raßbach"))</f>
        <v>0</v>
      </c>
      <c r="N130" s="381">
        <f>SUM(COUNTIF('Plan MB'!$C133:$BE133,"Vogel")+COUNTIF('Plan WIW'!$C133:$AU133,"Vogel")+COUNTIF('Plan ET'!$C134:$BP134,"Vogel"))</f>
        <v>0</v>
      </c>
      <c r="O130" s="364">
        <f>SUM(COUNTIF('Plan MB'!$C133:$BE133,"Weidner")+COUNTIF('Plan WIW'!$C133:$AU133,"Weidner")+COUNTIF('Plan ET'!$C134:$BP134,"Weidner"))</f>
        <v>0</v>
      </c>
      <c r="P130" s="364">
        <f>SUM(COUNTIF('Plan MB'!$C133:$BE133,"Schreiber")+COUNTIF('Plan WIW'!$C133:$AU133,"Schreiber")+COUNTIF('Plan ET'!$C134:$BP134,"Schreiber"))</f>
        <v>0</v>
      </c>
      <c r="Q130" s="364">
        <f>SUM(COUNTIF('Plan MB'!$C133:$BE133,"SM9")+COUNTIF('Plan WIW'!$C133:$AU133,"SM9")+COUNTIF('Plan ET'!$C134:$BP134,"SM9"))</f>
        <v>0</v>
      </c>
      <c r="R130" s="381">
        <f>SUM(COUNTIF('Plan MB'!$C133:$BE133,"Löser")+COUNTIF('Plan WIW'!$C133:$AU133,"Löser")+COUNTIF('Plan ET'!$C134:$BP134,"Löser"))</f>
        <v>0</v>
      </c>
      <c r="S130" s="364">
        <f>SUM(COUNTIF('Plan MB'!$C133:$BE133,"Römhild")+COUNTIF('Plan WIW'!$C133:$AU133,"Römhild")+COUNTIF('Plan ET'!$C134:$BD134,"Römhild"))</f>
        <v>0</v>
      </c>
      <c r="T130" s="381">
        <f>SUM(COUNTIF('Plan MB'!$C133:$BE133,"Kny")+COUNTIF('Plan WIW'!$C133:$AU133,"Kny")+COUNTIF('Plan ET'!$C134:$BD134,"Kny"))</f>
        <v>0</v>
      </c>
      <c r="U130" s="364">
        <f>SUM(COUNTIF('Plan MB'!$C133:$BE133,"Schrodt")+COUNTIF('Plan WIW'!$C133:$AU133,"Schrodt")+COUNTIF('Plan ET'!$C134:$BD134,"Schrodt"))</f>
        <v>0</v>
      </c>
      <c r="V130" s="364">
        <f>SUM(COUNTIF('Plan MB'!$C133:$BE133,"Albrecht")+COUNTIF('Plan WIW'!$C133:$AU133,"Albrecht")+COUNTIF('Plan ET'!$C134:$BD134,"Albrecht"))</f>
        <v>0</v>
      </c>
      <c r="W130" s="364">
        <f>SUM(COUNTIF('Plan MB'!$C133:$BE133,"Hornaff")+COUNTIF('Plan WIW'!$C133:$AU133,"Hornaff")+COUNTIF('Plan ET'!$C134:$BD134,"Hornaff"))</f>
        <v>0</v>
      </c>
      <c r="X130" s="364">
        <f>SUM(COUNTIF('Plan MB'!$C133:$BE133,"Wahrenberg")+COUNTIF('Plan WIW'!$C133:$AU133,"Wahrenberg")+COUNTIF('Plan ET'!E134:BD134,"Wahrenberg"))</f>
        <v>0</v>
      </c>
      <c r="Y130" s="364">
        <f>SUM(COUNTIF('Plan MB'!$C133:$BE133,"Orf")+COUNTIF('Plan WIW'!$C133:$AU133,"Orf")+COUNTIF('Plan ET'!F134:BE134,"Orf"))</f>
        <v>0</v>
      </c>
      <c r="Z130" s="324"/>
      <c r="AA130" s="364">
        <f>SUM(COUNTIF('Plan MB'!$C133:$BE133,"Bachmann")+COUNTIF('Plan WIW'!$C133:$AU133,"Bachmann")+COUNTIF('Plan ET'!$E134:$BD134,"Bachmann"))</f>
        <v>0</v>
      </c>
      <c r="AB130" s="364">
        <f>SUM(COUNTIF('Plan MB'!$C133:$BE133,"B.-Schmitt")+COUNTIF('Plan WIW'!$C133:$AU133,"B.-Schmitt")+COUNTIF('Plan ET'!$E134:$BD134,"B.-Schmitt"))</f>
        <v>0</v>
      </c>
      <c r="AC130" s="364">
        <f>SUM(COUNTIF('Plan MB'!$C133:$BE133,"Blancke")+COUNTIF('Plan WIW'!$C133:$AU133,"Blancke")+COUNTIF('Plan ET'!$E134:$BD134,"Blancke"))</f>
        <v>0</v>
      </c>
      <c r="AD130" s="364">
        <f>SUM(COUNTIF('Plan MB'!$C133:$BE133,"Dechant")+COUNTIF('Plan WIW'!$C133:$AU133,"Dechant")+COUNTIF('Plan ET'!$E134:BD134,"Dechant"))</f>
        <v>0</v>
      </c>
      <c r="AE130" s="364">
        <f>SUM(COUNTIF('Plan MB'!$C133:$BE133,"Fischer")+COUNTIF('Plan WIW'!$C133:$AU133,"Fischer")+COUNTIF('Plan ET'!$E134:$BD134,"Fischer"))</f>
        <v>0</v>
      </c>
      <c r="AF130" s="364">
        <f>SUM(COUNTIF('Plan MB'!$C133:$BE133,"Gratz")+COUNTIF('Plan WIW'!$C133:$AU133,"Gratz")+COUNTIF('Plan ET'!$E134:$BD134,"Gratz"))</f>
        <v>0</v>
      </c>
      <c r="AG130" s="364">
        <f>SUM(COUNTIF('Plan MB'!$C133:$BE133,"Grünler")+COUNTIF('Plan WIW'!$C133:$AU133,"Grünler")+COUNTIF('Plan ET'!$E134:$BD134,"Grünler"))</f>
        <v>0</v>
      </c>
      <c r="AH130" s="364">
        <f>SUM(COUNTIF('Plan MB'!$C133:$BE133,"Heinemann")+COUNTIF('Plan WIW'!$C133:$AU133,"Heinemann")+COUNTIF('Plan ET'!$E134:$BD134,"Heinemann"))</f>
        <v>0</v>
      </c>
      <c r="AI130" s="364">
        <f>SUM(COUNTIF('Plan MB'!$C133:$BE133,"Kamprath")+COUNTIF('Plan WIW'!$C133:$AU133,"Kamprath")+COUNTIF('Plan ET'!$E134:$BD134,"Kamprath"))</f>
        <v>0</v>
      </c>
      <c r="AJ130" s="364">
        <f>SUM(COUNTIF('Plan MB'!$C133:$BE133,"Kelber")+COUNTIF('Plan WIW'!$C133:$AU133,"Kelber")+COUNTIF('Plan ET'!$E134:$BD134,"Kelber"))</f>
        <v>0</v>
      </c>
      <c r="AK130" s="364">
        <f>SUM(COUNTIF('Plan MB'!$C133:$BE133,"Michelfeit")+COUNTIF('Plan WIW'!$C133:$AU133,"Michelfeit")+COUNTIF('Plan ET'!$E134:$BD134,"Michelfeit"))</f>
        <v>0</v>
      </c>
      <c r="AL130" s="364">
        <f>SUM(COUNTIF('Plan MB'!$C133:$BE133,"Müller")+COUNTIF('Plan WIW'!$C133:$AU133,"Müller")+COUNTIF('Plan ET'!$E134:$BD134,"Müller"))</f>
        <v>0</v>
      </c>
      <c r="AM130" s="364">
        <f>SUM(COUNTIF('Plan MB'!$C133:$BE133,"Roppel")+COUNTIF('Plan WIW'!$C133:$AU133,"Roppel")+COUNTIF('Plan ET'!$E134:$BD134,"Roppel"))</f>
        <v>0</v>
      </c>
      <c r="AN130" s="364">
        <f>SUM(COUNTIF('Plan MB'!$C133:$BE133,"Rozek")+COUNTIF('Plan WIW'!$C133:$AU133,"Rozek")+COUNTIF('Plan ET'!$E134:$BD134,"Rozek"))</f>
        <v>0</v>
      </c>
      <c r="AO130" s="364">
        <f>SUM(COUNTIF('Plan MB'!$C133:$BE133,"Schäfer")+COUNTIF('Plan WIW'!$C133:$AU133,"Schäfer")+COUNTIF('Plan ET'!$E134:$BD134,"Schäfer"))</f>
        <v>0</v>
      </c>
      <c r="AP130" s="364">
        <f>SUM(COUNTIF('Plan MB'!$C133:$BE133,"Schulz")+COUNTIF('Plan WIW'!$C133:$AU133,"Schulz")+COUNTIF('Plan ET'!$E134:$BD134,"Schulz"))</f>
        <v>0</v>
      </c>
      <c r="AQ130" s="364">
        <f>SUM(COUNTIF('Plan MB'!$C133:$BE133,"Svoboda")+COUNTIF('Plan WIW'!$C133:$AU133,"Svoboda")+COUNTIF('Plan ET'!$E134:$BD134,"Svoboda"))</f>
        <v>0</v>
      </c>
      <c r="AR130" s="364"/>
      <c r="AS130" s="364">
        <f>SUM(COUNTIF('Plan MB'!$C133:$BE133,"Kretzer")+COUNTIF('Plan WIW'!$C133:$AU133,"Kretzer")+COUNTIF('Plan ET'!$E134:$BD134,"Kretzer"))</f>
        <v>0</v>
      </c>
      <c r="AT130" s="364">
        <f>SUM(COUNTIF('Plan MB'!$C133:$BE133,"Mensch-Schäfer")+COUNTIF('Plan WIW'!$C133:$AU133,"Mensch-Schäfer")+COUNTIF('Plan ET'!$E134:$BD134,"Mensch-Schäfer"))</f>
        <v>0</v>
      </c>
      <c r="AU130" s="364">
        <f>SUM(COUNTIF('Plan MB'!$C133:$BE133,"Schmidt")+COUNTIF('Plan WIW'!$C133:$AU133,"Schmidt")+COUNTIF('Plan ET'!$E134:$BD134,"Schmidt"))</f>
        <v>0</v>
      </c>
      <c r="AV130" s="372"/>
      <c r="AW130" s="372"/>
      <c r="AX130" s="372"/>
      <c r="AY130" s="373"/>
      <c r="AZ130" s="373">
        <f>SUM(COUNTIF('Plan MB'!$C133:$BE133,"Brenn")+COUNTIF('Plan WIW'!$C133:$AU133,"Brenn")+COUNTIF('Plan ET'!$E134:$BD134,"Brenn"))</f>
        <v>0</v>
      </c>
      <c r="BA130" s="373">
        <f>SUM(COUNTIF('Plan MB'!$C133:$BE133,"Jakobi")+COUNTIF('Plan WIW'!$C133:$AU133,"Jakobi")+COUNTIF('Plan ET'!$E134:$BD134,"Jakobi"))</f>
        <v>0</v>
      </c>
      <c r="BB130" s="373">
        <f>SUM(COUNTIF('Plan MB'!$C133:$BE133,"Krause")+COUNTIF('Plan WIW'!$C133:$AU133,"Krause")+COUNTIF('Plan ET'!$E134:$BD134,"Krause"))</f>
        <v>0</v>
      </c>
      <c r="BC130" s="373">
        <f>SUM(COUNTIF('Plan MB'!$C133:$BE133,"Margraf")+COUNTIF('Plan WIW'!$C133:$AU133,"Margraf")+COUNTIF('Plan ET'!$E134:$BD134,"Margraf"))</f>
        <v>0</v>
      </c>
      <c r="BD130" s="373">
        <f>SUM(COUNTIF('Plan MB'!$C133:$BE133,"Tischer")+COUNTIF('Plan WIW'!$C133:$AU133,"Tischer")+COUNTIF('Plan ET'!$E134:$BD134,"Tischer"))</f>
        <v>0</v>
      </c>
      <c r="BE130" s="369"/>
      <c r="BF130" s="373">
        <f>SUM(COUNTIF('Plan MB'!$C133:$BE133,"Bagchi")+COUNTIF('Plan WIW'!$C133:$AU133,"Bagchi")+COUNTIF('Plan ET'!$E134:$BD134,"Bagchi"))</f>
        <v>0</v>
      </c>
      <c r="BG130" s="373">
        <f>SUM(COUNTIF('Plan MB'!$C133:$BE133,"Fr.Gratz")+COUNTIF('Plan WIW'!$C133:$AU133,"Fr.Gratz")+COUNTIF('Plan ET'!$E134:$BD134,"Fr.Gratz"))</f>
        <v>0</v>
      </c>
      <c r="BH130" s="373">
        <f>SUM(COUNTIF('Plan MB'!$C133:$BE133,"Fr.Müller")+COUNTIF('Plan WIW'!$C133:$AU133,"Fr.Müller")+COUNTIF('Plan ET'!$E134:$BD134,"Fr.Müller"))</f>
        <v>0</v>
      </c>
      <c r="BI130" s="325"/>
    </row>
    <row r="131" spans="1:61">
      <c r="A131" s="1316"/>
      <c r="B131" s="1317" t="s">
        <v>57</v>
      </c>
      <c r="C131" s="364">
        <f>SUM(COUNTIF('Plan MB'!$C134:$BE134,"Braunschweig")+COUNTIF('Plan WIW'!$C134:$AU134,"Braunschweig")+COUNTIF('Plan ET'!$C135:$AX135,"Braunschweig"))</f>
        <v>0</v>
      </c>
      <c r="D131" s="381">
        <f>SUM(COUNTIF('Plan MB'!$C134:$BE134,"Behn")+COUNTIF('Plan WIW'!$C134:$AU134,"Behn")+COUNTIF('Plan ET'!$C135:$BP135,"Behn"))</f>
        <v>0</v>
      </c>
      <c r="E131" s="381">
        <f>SUM(COUNTIF('Plan MB'!$C134:$BE134,"Roth")+COUNTIF('Plan WIW'!$C134:$AU134,"Roth")+COUNTIF('Plan ET'!$C135:$BP135,"Roth"))</f>
        <v>0</v>
      </c>
      <c r="F131" s="364">
        <f>SUM(COUNTIF('Plan MB'!$C134:$BE134,"Beugel")+COUNTIF('Plan WIW'!$C134:$AU134,"Beugel")+COUNTIF('Plan ET'!$C135:$BP135,"Beugel"))</f>
        <v>0</v>
      </c>
      <c r="G131" s="381">
        <f>SUM(COUNTIF('Plan MB'!$C134:$BE134,"Christ")+COUNTIF('Plan WIW'!$C134:$AU134,"Christ")+COUNTIF('Plan ET'!$C135:$BP135,"Christ"))</f>
        <v>0</v>
      </c>
      <c r="H131" s="381">
        <f>SUM(COUNTIF('Plan MB'!$C134:$BE134,"Kolev")+COUNTIF('Plan WIW'!$C134:$AU134,"Kolev")+COUNTIF('Plan ET'!$C135:$BP135,"Kolev"))</f>
        <v>0</v>
      </c>
      <c r="I131" s="364">
        <f>SUM(COUNTIF('Plan MB'!$C134:$BE134,"C.Behn")+COUNTIF('Plan WIW'!$C134:$AU134,"C.Behn")+COUNTIF('Plan ET'!$C135:$BP135,"C.Behn"))</f>
        <v>0</v>
      </c>
      <c r="J131" s="381">
        <f>SUM(COUNTIF('Plan MB'!$C134:$BE134,"Dorner-Reisel")+COUNTIF('Plan WIW'!$C134:$AU134,"Dorner-Reisel")+COUNTIF('Plan ET'!$C135:$BP135,"Dorner-Reisel"))</f>
        <v>0</v>
      </c>
      <c r="K131" s="381">
        <f>SUM(COUNTIF('Plan MB'!$C134:$BE134,"Pietzsch")+COUNTIF('Plan WIW'!$C134:$AU134,"Pietzsch")+COUNTIF('Plan ET'!$C135:$BP135,"Pietzsch"))</f>
        <v>0</v>
      </c>
      <c r="L131" s="381">
        <f>SUM(COUNTIF('Plan MB'!$C134:$BE134,"Seul")+COUNTIF('Plan WIW'!$C134:$AU134,"Seul")+COUNTIF('Plan ET'!$C135:$BP135,"Seul"))</f>
        <v>0</v>
      </c>
      <c r="M131" s="381">
        <f>SUM(COUNTIF('Plan MB'!$C134:$BE134,"Raßbach")+COUNTIF('Plan WIW'!$C134:$AU134,"Raßbach")+COUNTIF('Plan ET'!$C135:$BP135,"Raßbach"))</f>
        <v>0</v>
      </c>
      <c r="N131" s="381">
        <f>SUM(COUNTIF('Plan MB'!$C134:$BE134,"Vogel")+COUNTIF('Plan WIW'!$C134:$AU134,"Vogel")+COUNTIF('Plan ET'!$C135:$BP135,"Vogel"))</f>
        <v>0</v>
      </c>
      <c r="O131" s="364">
        <f>SUM(COUNTIF('Plan MB'!$C134:$BE134,"Weidner")+COUNTIF('Plan WIW'!$C134:$AU134,"Weidner")+COUNTIF('Plan ET'!$C135:$BP135,"Weidner"))</f>
        <v>0</v>
      </c>
      <c r="P131" s="364">
        <f>SUM(COUNTIF('Plan MB'!$C134:$BE134,"Schreiber")+COUNTIF('Plan WIW'!$C134:$AU134,"Schreiber")+COUNTIF('Plan ET'!$C135:$BP135,"Schreiber"))</f>
        <v>0</v>
      </c>
      <c r="Q131" s="364">
        <f>SUM(COUNTIF('Plan MB'!$C134:$BE134,"SM9")+COUNTIF('Plan WIW'!$C134:$AU134,"SM9")+COUNTIF('Plan ET'!$C135:$BP135,"SM9"))</f>
        <v>0</v>
      </c>
      <c r="R131" s="381">
        <f>SUM(COUNTIF('Plan MB'!$C134:$BE134,"Löser")+COUNTIF('Plan WIW'!$C134:$AU134,"Löser")+COUNTIF('Plan ET'!$C135:$BP135,"Löser"))</f>
        <v>0</v>
      </c>
      <c r="S131" s="380">
        <f>SUM(COUNTIF('Plan MB'!$C134:$BE134,"Römhild")+COUNTIF('Plan WIW'!$C134:$AU134,"Römhild")+COUNTIF('Plan ET'!$C135:$BD135,"Römhild"))</f>
        <v>2</v>
      </c>
      <c r="T131" s="381">
        <f>SUM(COUNTIF('Plan MB'!$C134:$BE134,"Kny")+COUNTIF('Plan WIW'!$C134:$AU134,"Kny")+COUNTIF('Plan ET'!$C135:$BD135,"Kny"))</f>
        <v>0</v>
      </c>
      <c r="U131" s="364">
        <f>SUM(COUNTIF('Plan MB'!$C134:$BE134,"Schrodt")+COUNTIF('Plan WIW'!$C134:$AU134,"Schrodt")+COUNTIF('Plan ET'!$C135:$BD135,"Schrodt"))</f>
        <v>0</v>
      </c>
      <c r="V131" s="364">
        <f>SUM(COUNTIF('Plan MB'!$C134:$BE134,"Albrecht")+COUNTIF('Plan WIW'!$C134:$AU134,"Albrecht")+COUNTIF('Plan ET'!$C135:$BD135,"Albrecht"))</f>
        <v>0</v>
      </c>
      <c r="W131" s="364">
        <f>SUM(COUNTIF('Plan MB'!$C134:$BE134,"Hornaff")+COUNTIF('Plan WIW'!$C134:$AU134,"Hornaff")+COUNTIF('Plan ET'!$C135:$BD135,"Hornaff"))</f>
        <v>1</v>
      </c>
      <c r="X131" s="364">
        <f>SUM(COUNTIF('Plan MB'!$C134:$BE134,"Wahrenberg")+COUNTIF('Plan WIW'!$C134:$AU134,"Wahrenberg")+COUNTIF('Plan ET'!E135:BD135,"Wahrenberg"))</f>
        <v>0</v>
      </c>
      <c r="Y131" s="364">
        <f>SUM(COUNTIF('Plan MB'!$C134:$BE134,"Orf")+COUNTIF('Plan WIW'!$C134:$AU134,"Orf")+COUNTIF('Plan ET'!F135:BE135,"Orf"))</f>
        <v>0</v>
      </c>
      <c r="Z131" s="324"/>
      <c r="AA131" s="364">
        <f>SUM(COUNTIF('Plan MB'!$C134:$BE134,"Bachmann")+COUNTIF('Plan WIW'!$C134:$AU134,"Bachmann")+COUNTIF('Plan ET'!$E135:$BD135,"Bachmann"))</f>
        <v>0</v>
      </c>
      <c r="AB131" s="364">
        <f>SUM(COUNTIF('Plan MB'!$C134:$BE134,"B.-Schmitt")+COUNTIF('Plan WIW'!$C134:$AU134,"B.-Schmitt")+COUNTIF('Plan ET'!$E135:$BD135,"B.-Schmitt"))</f>
        <v>0</v>
      </c>
      <c r="AC131" s="364">
        <f>SUM(COUNTIF('Plan MB'!$C134:$BE134,"Blancke")+COUNTIF('Plan WIW'!$C134:$AU134,"Blancke")+COUNTIF('Plan ET'!$E135:$BD135,"Blancke"))</f>
        <v>0</v>
      </c>
      <c r="AD131" s="364">
        <f>SUM(COUNTIF('Plan MB'!$C134:$BE134,"Dechant")+COUNTIF('Plan WIW'!$C134:$AU134,"Dechant")+COUNTIF('Plan ET'!$E135:BD135,"Dechant"))</f>
        <v>0</v>
      </c>
      <c r="AE131" s="364">
        <f>SUM(COUNTIF('Plan MB'!$C134:$BE134,"Fischer")+COUNTIF('Plan WIW'!$C134:$AU134,"Fischer")+COUNTIF('Plan ET'!$E135:$BD135,"Fischer"))</f>
        <v>0</v>
      </c>
      <c r="AF131" s="364">
        <f>SUM(COUNTIF('Plan MB'!$C134:$BE134,"Gratz")+COUNTIF('Plan WIW'!$C134:$AU134,"Gratz")+COUNTIF('Plan ET'!$E135:$BD135,"Gratz"))</f>
        <v>0</v>
      </c>
      <c r="AG131" s="364">
        <f>SUM(COUNTIF('Plan MB'!$C134:$BE134,"Grünler")+COUNTIF('Plan WIW'!$C134:$AU134,"Grünler")+COUNTIF('Plan ET'!$E135:$BD135,"Grünler"))</f>
        <v>0</v>
      </c>
      <c r="AH131" s="364">
        <f>SUM(COUNTIF('Plan MB'!$C134:$BE134,"Heinemann")+COUNTIF('Plan WIW'!$C134:$AU134,"Heinemann")+COUNTIF('Plan ET'!$E135:$BD135,"Heinemann"))</f>
        <v>0</v>
      </c>
      <c r="AI131" s="364">
        <f>SUM(COUNTIF('Plan MB'!$C134:$BE134,"Kamprath")+COUNTIF('Plan WIW'!$C134:$AU134,"Kamprath")+COUNTIF('Plan ET'!$E135:$BD135,"Kamprath"))</f>
        <v>0</v>
      </c>
      <c r="AJ131" s="364">
        <f>SUM(COUNTIF('Plan MB'!$C134:$BE134,"Kelber")+COUNTIF('Plan WIW'!$C134:$AU134,"Kelber")+COUNTIF('Plan ET'!$E135:$BD135,"Kelber"))</f>
        <v>0</v>
      </c>
      <c r="AK131" s="364">
        <f>SUM(COUNTIF('Plan MB'!$C134:$BE134,"Michelfeit")+COUNTIF('Plan WIW'!$C134:$AU134,"Michelfeit")+COUNTIF('Plan ET'!$E135:$BD135,"Michelfeit"))</f>
        <v>0</v>
      </c>
      <c r="AL131" s="364">
        <f>SUM(COUNTIF('Plan MB'!$C134:$BE134,"Müller")+COUNTIF('Plan WIW'!$C134:$AU134,"Müller")+COUNTIF('Plan ET'!$E135:$BD135,"Müller"))</f>
        <v>0</v>
      </c>
      <c r="AM131" s="364">
        <f>SUM(COUNTIF('Plan MB'!$C134:$BE134,"Roppel")+COUNTIF('Plan WIW'!$C134:$AU134,"Roppel")+COUNTIF('Plan ET'!$E135:$BD135,"Roppel"))</f>
        <v>0</v>
      </c>
      <c r="AN131" s="364">
        <f>SUM(COUNTIF('Plan MB'!$C134:$BE134,"Rozek")+COUNTIF('Plan WIW'!$C134:$AU134,"Rozek")+COUNTIF('Plan ET'!$E135:$BD135,"Rozek"))</f>
        <v>0</v>
      </c>
      <c r="AO131" s="364">
        <f>SUM(COUNTIF('Plan MB'!$C134:$BE134,"Schäfer")+COUNTIF('Plan WIW'!$C134:$AU134,"Schäfer")+COUNTIF('Plan ET'!$E135:$BD135,"Schäfer"))</f>
        <v>0</v>
      </c>
      <c r="AP131" s="364">
        <f>SUM(COUNTIF('Plan MB'!$C134:$BE134,"Schulz")+COUNTIF('Plan WIW'!$C134:$AU134,"Schulz")+COUNTIF('Plan ET'!$E135:$BD135,"Schulz"))</f>
        <v>0</v>
      </c>
      <c r="AQ131" s="364">
        <f>SUM(COUNTIF('Plan MB'!$C134:$BE134,"Svoboda")+COUNTIF('Plan WIW'!$C134:$AU134,"Svoboda")+COUNTIF('Plan ET'!$E135:$BD135,"Svoboda"))</f>
        <v>0</v>
      </c>
      <c r="AR131" s="364"/>
      <c r="AS131" s="364">
        <f>SUM(COUNTIF('Plan MB'!$C134:$BE134,"Kretzer")+COUNTIF('Plan WIW'!$C134:$AU134,"Kretzer")+COUNTIF('Plan ET'!$E135:$BD135,"Kretzer"))</f>
        <v>0</v>
      </c>
      <c r="AT131" s="364">
        <f>SUM(COUNTIF('Plan MB'!$C134:$BE134,"Mensch-Schäfer")+COUNTIF('Plan WIW'!$C134:$AU134,"Mensch-Schäfer")+COUNTIF('Plan ET'!$E135:$BD135,"Mensch-Schäfer"))</f>
        <v>0</v>
      </c>
      <c r="AU131" s="364">
        <f>SUM(COUNTIF('Plan MB'!$C134:$BE134,"Schmidt")+COUNTIF('Plan WIW'!$C134:$AU134,"Schmidt")+COUNTIF('Plan ET'!$E135:$BD135,"Schmidt"))</f>
        <v>0</v>
      </c>
      <c r="AV131" s="372"/>
      <c r="AW131" s="372"/>
      <c r="AX131" s="372"/>
      <c r="AY131" s="373"/>
      <c r="AZ131" s="373">
        <f>SUM(COUNTIF('Plan MB'!$C134:$BE134,"Brenn")+COUNTIF('Plan WIW'!$C134:$AU134,"Brenn")+COUNTIF('Plan ET'!$E135:$BD135,"Brenn"))</f>
        <v>0</v>
      </c>
      <c r="BA131" s="373">
        <f>SUM(COUNTIF('Plan MB'!$C134:$BE134,"Jakobi")+COUNTIF('Plan WIW'!$C134:$AU134,"Jakobi")+COUNTIF('Plan ET'!$E135:$BD135,"Jakobi"))</f>
        <v>0</v>
      </c>
      <c r="BB131" s="373">
        <f>SUM(COUNTIF('Plan MB'!$C134:$BE134,"Krause")+COUNTIF('Plan WIW'!$C134:$AU134,"Krause")+COUNTIF('Plan ET'!$E135:$BD135,"Krause"))</f>
        <v>0</v>
      </c>
      <c r="BC131" s="373">
        <f>SUM(COUNTIF('Plan MB'!$C134:$BE134,"Margraf")+COUNTIF('Plan WIW'!$C134:$AU134,"Margraf")+COUNTIF('Plan ET'!$E135:$BD135,"Margraf"))</f>
        <v>0</v>
      </c>
      <c r="BD131" s="373">
        <f>SUM(COUNTIF('Plan MB'!$C134:$BE134,"Tischer")+COUNTIF('Plan WIW'!$C134:$AU134,"Tischer")+COUNTIF('Plan ET'!$E135:$BD135,"Tischer"))</f>
        <v>0</v>
      </c>
      <c r="BE131" s="369"/>
      <c r="BF131" s="373">
        <f>SUM(COUNTIF('Plan MB'!$C134:$BE134,"Bagchi")+COUNTIF('Plan WIW'!$C134:$AU134,"Bagchi")+COUNTIF('Plan ET'!$E135:$BD135,"Bagchi"))</f>
        <v>0</v>
      </c>
      <c r="BG131" s="373">
        <f>SUM(COUNTIF('Plan MB'!$C134:$BE134,"Fr.Gratz")+COUNTIF('Plan WIW'!$C134:$AU134,"Fr.Gratz")+COUNTIF('Plan ET'!$E135:$BD135,"Fr.Gratz"))</f>
        <v>0</v>
      </c>
      <c r="BH131" s="373">
        <f>SUM(COUNTIF('Plan MB'!$C134:$BE134,"Fr.Müller")+COUNTIF('Plan WIW'!$C134:$AU134,"Fr.Müller")+COUNTIF('Plan ET'!$E135:$BD135,"Fr.Müller"))</f>
        <v>0</v>
      </c>
      <c r="BI131" s="325"/>
    </row>
    <row r="132" spans="1:61">
      <c r="A132" s="1316"/>
      <c r="B132" s="1317"/>
      <c r="C132" s="364">
        <f>SUM(COUNTIF('Plan MB'!$C135:$BE135,"Braunschweig")+COUNTIF('Plan WIW'!$C135:$AU135,"Braunschweig")+COUNTIF('Plan ET'!$C136:$AX136,"Braunschweig"))</f>
        <v>0</v>
      </c>
      <c r="D132" s="381">
        <f>SUM(COUNTIF('Plan MB'!$C135:$BE135,"Behn")+COUNTIF('Plan WIW'!$C135:$AU135,"Behn")+COUNTIF('Plan ET'!$C136:$BP136,"Behn"))</f>
        <v>0</v>
      </c>
      <c r="E132" s="381">
        <f>SUM(COUNTIF('Plan MB'!$C135:$BE135,"Roth")+COUNTIF('Plan WIW'!$C135:$AU135,"Roth")+COUNTIF('Plan ET'!$C136:$BP136,"Roth"))</f>
        <v>0</v>
      </c>
      <c r="F132" s="364">
        <f>SUM(COUNTIF('Plan MB'!$C135:$BE135,"Beugel")+COUNTIF('Plan WIW'!$C135:$AU135,"Beugel")+COUNTIF('Plan ET'!$C136:$BP136,"Beugel"))</f>
        <v>0</v>
      </c>
      <c r="G132" s="381">
        <f>SUM(COUNTIF('Plan MB'!$C135:$BE135,"Christ")+COUNTIF('Plan WIW'!$C135:$AU135,"Christ")+COUNTIF('Plan ET'!$C136:$BP136,"Christ"))</f>
        <v>0</v>
      </c>
      <c r="H132" s="381">
        <f>SUM(COUNTIF('Plan MB'!$C135:$BE135,"Kolev")+COUNTIF('Plan WIW'!$C135:$AU135,"Kolev")+COUNTIF('Plan ET'!$C136:$BP136,"Kolev"))</f>
        <v>0</v>
      </c>
      <c r="I132" s="364">
        <f>SUM(COUNTIF('Plan MB'!$C135:$BE135,"C.Behn")+COUNTIF('Plan WIW'!$C135:$AU135,"C.Behn")+COUNTIF('Plan ET'!$C136:$BP136,"C.Behn"))</f>
        <v>0</v>
      </c>
      <c r="J132" s="381">
        <f>SUM(COUNTIF('Plan MB'!$C135:$BE135,"Dorner-Reisel")+COUNTIF('Plan WIW'!$C135:$AU135,"Dorner-Reisel")+COUNTIF('Plan ET'!$C136:$BP136,"Dorner-Reisel"))</f>
        <v>0</v>
      </c>
      <c r="K132" s="381">
        <f>SUM(COUNTIF('Plan MB'!$C135:$BE135,"Pietzsch")+COUNTIF('Plan WIW'!$C135:$AU135,"Pietzsch")+COUNTIF('Plan ET'!$C136:$BP136,"Pietzsch"))</f>
        <v>0</v>
      </c>
      <c r="L132" s="381">
        <f>SUM(COUNTIF('Plan MB'!$C135:$BE135,"Seul")+COUNTIF('Plan WIW'!$C135:$AU135,"Seul")+COUNTIF('Plan ET'!$C136:$BP136,"Seul"))</f>
        <v>0</v>
      </c>
      <c r="M132" s="381">
        <f>SUM(COUNTIF('Plan MB'!$C135:$BE135,"Raßbach")+COUNTIF('Plan WIW'!$C135:$AU135,"Raßbach")+COUNTIF('Plan ET'!$C136:$BP136,"Raßbach"))</f>
        <v>0</v>
      </c>
      <c r="N132" s="381">
        <f>SUM(COUNTIF('Plan MB'!$C135:$BE135,"Vogel")+COUNTIF('Plan WIW'!$C135:$AU135,"Vogel")+COUNTIF('Plan ET'!$C136:$BP136,"Vogel"))</f>
        <v>0</v>
      </c>
      <c r="O132" s="364">
        <f>SUM(COUNTIF('Plan MB'!$C135:$BE135,"Weidner")+COUNTIF('Plan WIW'!$C135:$AU135,"Weidner")+COUNTIF('Plan ET'!$C136:$BP136,"Weidner"))</f>
        <v>0</v>
      </c>
      <c r="P132" s="364">
        <f>SUM(COUNTIF('Plan MB'!$C135:$BE135,"Schreiber")+COUNTIF('Plan WIW'!$C135:$AU135,"Schreiber")+COUNTIF('Plan ET'!$C136:$BP136,"Schreiber"))</f>
        <v>0</v>
      </c>
      <c r="Q132" s="364">
        <f>SUM(COUNTIF('Plan MB'!$C135:$BE135,"SM9")+COUNTIF('Plan WIW'!$C135:$AU135,"SM9")+COUNTIF('Plan ET'!$C136:$BP136,"SM9"))</f>
        <v>0</v>
      </c>
      <c r="R132" s="381">
        <f>SUM(COUNTIF('Plan MB'!$C135:$BE135,"Löser")+COUNTIF('Plan WIW'!$C135:$AU135,"Löser")+COUNTIF('Plan ET'!$C136:$BP136,"Löser"))</f>
        <v>0</v>
      </c>
      <c r="S132" s="364">
        <f>SUM(COUNTIF('Plan MB'!$C135:$BE135,"Römhild")+COUNTIF('Plan WIW'!$C135:$AU135,"Römhild")+COUNTIF('Plan ET'!$C136:$BD136,"Römhild"))</f>
        <v>0</v>
      </c>
      <c r="T132" s="381">
        <f>SUM(COUNTIF('Plan MB'!$C135:$BE135,"Kny")+COUNTIF('Plan WIW'!$C135:$AU135,"Kny")+COUNTIF('Plan ET'!$C136:$BD136,"Kny"))</f>
        <v>0</v>
      </c>
      <c r="U132" s="364">
        <f>SUM(COUNTIF('Plan MB'!$C135:$BE135,"Schrodt")+COUNTIF('Plan WIW'!$C135:$AU135,"Schrodt")+COUNTIF('Plan ET'!$C136:$BD136,"Schrodt"))</f>
        <v>0</v>
      </c>
      <c r="V132" s="364">
        <f>SUM(COUNTIF('Plan MB'!$C135:$BE135,"Albrecht")+COUNTIF('Plan WIW'!$C135:$AU135,"Albrecht")+COUNTIF('Plan ET'!$C136:$BD136,"Albrecht"))</f>
        <v>0</v>
      </c>
      <c r="W132" s="364">
        <f>SUM(COUNTIF('Plan MB'!$C135:$BE135,"Hornaff")+COUNTIF('Plan WIW'!$C135:$AU135,"Hornaff")+COUNTIF('Plan ET'!$C136:$BD136,"Hornaff"))</f>
        <v>0</v>
      </c>
      <c r="X132" s="364">
        <f>SUM(COUNTIF('Plan MB'!$C135:$BE135,"Wahrenberg")+COUNTIF('Plan WIW'!$C135:$AU135,"Wahrenberg")+COUNTIF('Plan ET'!E136:BD136,"Wahrenberg"))</f>
        <v>0</v>
      </c>
      <c r="Y132" s="364">
        <f>SUM(COUNTIF('Plan MB'!$C135:$BE135,"Orf")+COUNTIF('Plan WIW'!$C135:$AU135,"Orf")+COUNTIF('Plan ET'!F136:BE136,"Orf"))</f>
        <v>0</v>
      </c>
      <c r="Z132" s="324"/>
      <c r="AA132" s="364">
        <f>SUM(COUNTIF('Plan MB'!$C135:$BE135,"Bachmann")+COUNTIF('Plan WIW'!$C135:$AU135,"Bachmann")+COUNTIF('Plan ET'!$E136:$BD136,"Bachmann"))</f>
        <v>0</v>
      </c>
      <c r="AB132" s="364">
        <f>SUM(COUNTIF('Plan MB'!$C135:$BE135,"B.-Schmitt")+COUNTIF('Plan WIW'!$C135:$AU135,"B.-Schmitt")+COUNTIF('Plan ET'!$E136:$BD136,"B.-Schmitt"))</f>
        <v>0</v>
      </c>
      <c r="AC132" s="364">
        <f>SUM(COUNTIF('Plan MB'!$C135:$BE135,"Blancke")+COUNTIF('Plan WIW'!$C135:$AU135,"Blancke")+COUNTIF('Plan ET'!$E136:$BD136,"Blancke"))</f>
        <v>0</v>
      </c>
      <c r="AD132" s="364">
        <f>SUM(COUNTIF('Plan MB'!$C135:$BE135,"Dechant")+COUNTIF('Plan WIW'!$C135:$AU135,"Dechant")+COUNTIF('Plan ET'!$E136:BD136,"Dechant"))</f>
        <v>0</v>
      </c>
      <c r="AE132" s="364">
        <f>SUM(COUNTIF('Plan MB'!$C135:$BE135,"Fischer")+COUNTIF('Plan WIW'!$C135:$AU135,"Fischer")+COUNTIF('Plan ET'!$E136:$BD136,"Fischer"))</f>
        <v>0</v>
      </c>
      <c r="AF132" s="364">
        <f>SUM(COUNTIF('Plan MB'!$C135:$BE135,"Gratz")+COUNTIF('Plan WIW'!$C135:$AU135,"Gratz")+COUNTIF('Plan ET'!$E136:$BD136,"Gratz"))</f>
        <v>0</v>
      </c>
      <c r="AG132" s="364">
        <f>SUM(COUNTIF('Plan MB'!$C135:$BE135,"Grünler")+COUNTIF('Plan WIW'!$C135:$AU135,"Grünler")+COUNTIF('Plan ET'!$E136:$BD136,"Grünler"))</f>
        <v>0</v>
      </c>
      <c r="AH132" s="364">
        <f>SUM(COUNTIF('Plan MB'!$C135:$BE135,"Heinemann")+COUNTIF('Plan WIW'!$C135:$AU135,"Heinemann")+COUNTIF('Plan ET'!$E136:$BD136,"Heinemann"))</f>
        <v>0</v>
      </c>
      <c r="AI132" s="364">
        <f>SUM(COUNTIF('Plan MB'!$C135:$BE135,"Kamprath")+COUNTIF('Plan WIW'!$C135:$AU135,"Kamprath")+COUNTIF('Plan ET'!$E136:$BD136,"Kamprath"))</f>
        <v>0</v>
      </c>
      <c r="AJ132" s="364">
        <f>SUM(COUNTIF('Plan MB'!$C135:$BE135,"Kelber")+COUNTIF('Plan WIW'!$C135:$AU135,"Kelber")+COUNTIF('Plan ET'!$E136:$BD136,"Kelber"))</f>
        <v>0</v>
      </c>
      <c r="AK132" s="364">
        <f>SUM(COUNTIF('Plan MB'!$C135:$BE135,"Michelfeit")+COUNTIF('Plan WIW'!$C135:$AU135,"Michelfeit")+COUNTIF('Plan ET'!$E136:$BD136,"Michelfeit"))</f>
        <v>0</v>
      </c>
      <c r="AL132" s="364">
        <f>SUM(COUNTIF('Plan MB'!$C135:$BE135,"Müller")+COUNTIF('Plan WIW'!$C135:$AU135,"Müller")+COUNTIF('Plan ET'!$E136:$BD136,"Müller"))</f>
        <v>0</v>
      </c>
      <c r="AM132" s="364">
        <f>SUM(COUNTIF('Plan MB'!$C135:$BE135,"Roppel")+COUNTIF('Plan WIW'!$C135:$AU135,"Roppel")+COUNTIF('Plan ET'!$E136:$BD136,"Roppel"))</f>
        <v>0</v>
      </c>
      <c r="AN132" s="364">
        <f>SUM(COUNTIF('Plan MB'!$C135:$BE135,"Rozek")+COUNTIF('Plan WIW'!$C135:$AU135,"Rozek")+COUNTIF('Plan ET'!$E136:$BD136,"Rozek"))</f>
        <v>0</v>
      </c>
      <c r="AO132" s="364">
        <f>SUM(COUNTIF('Plan MB'!$C135:$BE135,"Schäfer")+COUNTIF('Plan WIW'!$C135:$AU135,"Schäfer")+COUNTIF('Plan ET'!$E136:$BD136,"Schäfer"))</f>
        <v>0</v>
      </c>
      <c r="AP132" s="364">
        <f>SUM(COUNTIF('Plan MB'!$C135:$BE135,"Schulz")+COUNTIF('Plan WIW'!$C135:$AU135,"Schulz")+COUNTIF('Plan ET'!$E136:$BD136,"Schulz"))</f>
        <v>0</v>
      </c>
      <c r="AQ132" s="364">
        <f>SUM(COUNTIF('Plan MB'!$C135:$BE135,"Svoboda")+COUNTIF('Plan WIW'!$C135:$AU135,"Svoboda")+COUNTIF('Plan ET'!$E136:$BD136,"Svoboda"))</f>
        <v>0</v>
      </c>
      <c r="AR132" s="364"/>
      <c r="AS132" s="364">
        <f>SUM(COUNTIF('Plan MB'!$C135:$BE135,"Kretzer")+COUNTIF('Plan WIW'!$C135:$AU135,"Kretzer")+COUNTIF('Plan ET'!$E136:$BD136,"Kretzer"))</f>
        <v>0</v>
      </c>
      <c r="AT132" s="364">
        <f>SUM(COUNTIF('Plan MB'!$C135:$BE135,"Mensch-Schäfer")+COUNTIF('Plan WIW'!$C135:$AU135,"Mensch-Schäfer")+COUNTIF('Plan ET'!$E136:$BD136,"Mensch-Schäfer"))</f>
        <v>0</v>
      </c>
      <c r="AU132" s="364">
        <f>SUM(COUNTIF('Plan MB'!$C135:$BE135,"Schmidt")+COUNTIF('Plan WIW'!$C135:$AU135,"Schmidt")+COUNTIF('Plan ET'!$E136:$BD136,"Schmidt"))</f>
        <v>0</v>
      </c>
      <c r="AV132" s="372"/>
      <c r="AW132" s="372"/>
      <c r="AX132" s="372"/>
      <c r="AY132" s="373"/>
      <c r="AZ132" s="373">
        <f>SUM(COUNTIF('Plan MB'!$C135:$BE135,"Brenn")+COUNTIF('Plan WIW'!$C135:$AU135,"Brenn")+COUNTIF('Plan ET'!$E136:$BD136,"Brenn"))</f>
        <v>0</v>
      </c>
      <c r="BA132" s="373">
        <f>SUM(COUNTIF('Plan MB'!$C135:$BE135,"Jakobi")+COUNTIF('Plan WIW'!$C135:$AU135,"Jakobi")+COUNTIF('Plan ET'!$E136:$BD136,"Jakobi"))</f>
        <v>0</v>
      </c>
      <c r="BB132" s="373">
        <f>SUM(COUNTIF('Plan MB'!$C135:$BE135,"Krause")+COUNTIF('Plan WIW'!$C135:$AU135,"Krause")+COUNTIF('Plan ET'!$E136:$BD136,"Krause"))</f>
        <v>0</v>
      </c>
      <c r="BC132" s="373">
        <f>SUM(COUNTIF('Plan MB'!$C135:$BE135,"Margraf")+COUNTIF('Plan WIW'!$C135:$AU135,"Margraf")+COUNTIF('Plan ET'!$E136:$BD136,"Margraf"))</f>
        <v>0</v>
      </c>
      <c r="BD132" s="373">
        <f>SUM(COUNTIF('Plan MB'!$C135:$BE135,"Tischer")+COUNTIF('Plan WIW'!$C135:$AU135,"Tischer")+COUNTIF('Plan ET'!$E136:$BD136,"Tischer"))</f>
        <v>0</v>
      </c>
      <c r="BE132" s="369"/>
      <c r="BF132" s="373">
        <f>SUM(COUNTIF('Plan MB'!$C135:$BE135,"Bagchi")+COUNTIF('Plan WIW'!$C135:$AU135,"Bagchi")+COUNTIF('Plan ET'!$E136:$BD136,"Bagchi"))</f>
        <v>0</v>
      </c>
      <c r="BG132" s="373">
        <f>SUM(COUNTIF('Plan MB'!$C135:$BE135,"Fr.Gratz")+COUNTIF('Plan WIW'!$C135:$AU135,"Fr.Gratz")+COUNTIF('Plan ET'!$E136:$BD136,"Fr.Gratz"))</f>
        <v>0</v>
      </c>
      <c r="BH132" s="373">
        <f>SUM(COUNTIF('Plan MB'!$C135:$BE135,"Fr.Müller")+COUNTIF('Plan WIW'!$C135:$AU135,"Fr.Müller")+COUNTIF('Plan ET'!$E136:$BD136,"Fr.Müller"))</f>
        <v>0</v>
      </c>
      <c r="BI132" s="325"/>
    </row>
    <row r="133" spans="1:61" s="215" customFormat="1">
      <c r="A133" s="1316"/>
      <c r="B133" s="1317"/>
      <c r="C133" s="364">
        <f>SUM(COUNTIF('Plan MB'!$C136:$BE136,"Braunschweig")+COUNTIF('Plan WIW'!$C136:$AU136,"Braunschweig")+COUNTIF('Plan ET'!$C137:$AX137,"Braunschweig"))</f>
        <v>0</v>
      </c>
      <c r="D133" s="381">
        <f>SUM(COUNTIF('Plan MB'!$C136:$BE136,"Behn")+COUNTIF('Plan WIW'!$C136:$AU136,"Behn")+COUNTIF('Plan ET'!$C137:$BP137,"Behn"))</f>
        <v>0</v>
      </c>
      <c r="E133" s="381">
        <f>SUM(COUNTIF('Plan MB'!$C136:$BE136,"Roth")+COUNTIF('Plan WIW'!$C136:$AU136,"Roth")+COUNTIF('Plan ET'!$C137:$BP137,"Roth"))</f>
        <v>0</v>
      </c>
      <c r="F133" s="364">
        <f>SUM(COUNTIF('Plan MB'!$C136:$BE136,"Beugel")+COUNTIF('Plan WIW'!$C136:$AU136,"Beugel")+COUNTIF('Plan ET'!$C137:$BP137,"Beugel"))</f>
        <v>0</v>
      </c>
      <c r="G133" s="381">
        <f>SUM(COUNTIF('Plan MB'!$C136:$BE136,"Christ")+COUNTIF('Plan WIW'!$C136:$AU136,"Christ")+COUNTIF('Plan ET'!$C137:$BP137,"Christ"))</f>
        <v>0</v>
      </c>
      <c r="H133" s="381">
        <f>SUM(COUNTIF('Plan MB'!$C136:$BE136,"Kolev")+COUNTIF('Plan WIW'!$C136:$AU136,"Kolev")+COUNTIF('Plan ET'!$C137:$BP137,"Kolev"))</f>
        <v>0</v>
      </c>
      <c r="I133" s="364">
        <f>SUM(COUNTIF('Plan MB'!$C136:$BE136,"C.Behn")+COUNTIF('Plan WIW'!$C136:$AU136,"C.Behn")+COUNTIF('Plan ET'!$C137:$BP137,"C.Behn"))</f>
        <v>0</v>
      </c>
      <c r="J133" s="381">
        <f>SUM(COUNTIF('Plan MB'!$C136:$BE136,"Dorner-Reisel")+COUNTIF('Plan WIW'!$C136:$AU136,"Dorner-Reisel")+COUNTIF('Plan ET'!$C137:$BP137,"Dorner-Reisel"))</f>
        <v>0</v>
      </c>
      <c r="K133" s="381">
        <f>SUM(COUNTIF('Plan MB'!$C136:$BE136,"Pietzsch")+COUNTIF('Plan WIW'!$C136:$AU136,"Pietzsch")+COUNTIF('Plan ET'!$C137:$BP137,"Pietzsch"))</f>
        <v>0</v>
      </c>
      <c r="L133" s="381">
        <f>SUM(COUNTIF('Plan MB'!$C136:$BE136,"Seul")+COUNTIF('Plan WIW'!$C136:$AU136,"Seul")+COUNTIF('Plan ET'!$C137:$BP137,"Seul"))</f>
        <v>0</v>
      </c>
      <c r="M133" s="381">
        <f>SUM(COUNTIF('Plan MB'!$C136:$BE136,"Raßbach")+COUNTIF('Plan WIW'!$C136:$AU136,"Raßbach")+COUNTIF('Plan ET'!$C137:$BP137,"Raßbach"))</f>
        <v>0</v>
      </c>
      <c r="N133" s="381">
        <f>SUM(COUNTIF('Plan MB'!$C136:$BE136,"Vogel")+COUNTIF('Plan WIW'!$C136:$AU136,"Vogel")+COUNTIF('Plan ET'!$C137:$BP137,"Vogel"))</f>
        <v>0</v>
      </c>
      <c r="O133" s="364">
        <f>SUM(COUNTIF('Plan MB'!$C136:$BE136,"Weidner")+COUNTIF('Plan WIW'!$C136:$AU136,"Weidner")+COUNTIF('Plan ET'!$C137:$BP137,"Weidner"))</f>
        <v>0</v>
      </c>
      <c r="P133" s="364">
        <f>SUM(COUNTIF('Plan MB'!$C136:$BE136,"Schreiber")+COUNTIF('Plan WIW'!$C136:$AU136,"Schreiber")+COUNTIF('Plan ET'!$C137:$BP137,"Schreiber"))</f>
        <v>0</v>
      </c>
      <c r="Q133" s="364">
        <f>SUM(COUNTIF('Plan MB'!$C136:$BE136,"SM9")+COUNTIF('Plan WIW'!$C136:$AU136,"SM9")+COUNTIF('Plan ET'!$C137:$BP137,"SM9"))</f>
        <v>0</v>
      </c>
      <c r="R133" s="381">
        <f>SUM(COUNTIF('Plan MB'!$C136:$BE136,"Löser")+COUNTIF('Plan WIW'!$C136:$AU136,"Löser")+COUNTIF('Plan ET'!$C137:$BP137,"Löser"))</f>
        <v>0</v>
      </c>
      <c r="S133" s="364">
        <f>SUM(COUNTIF('Plan MB'!$C136:$BE136,"Römhild")+COUNTIF('Plan WIW'!$C136:$AU136,"Römhild")+COUNTIF('Plan ET'!$C137:$BD137,"Römhild"))</f>
        <v>0</v>
      </c>
      <c r="T133" s="381">
        <f>SUM(COUNTIF('Plan MB'!$C136:$BE136,"Kny")+COUNTIF('Plan WIW'!$C136:$AU136,"Kny")+COUNTIF('Plan ET'!$C137:$BD137,"Kny"))</f>
        <v>0</v>
      </c>
      <c r="U133" s="364">
        <f>SUM(COUNTIF('Plan MB'!$C136:$BE136,"Schrodt")+COUNTIF('Plan WIW'!$C136:$AU136,"Schrodt")+COUNTIF('Plan ET'!$C137:$BD137,"Schrodt"))</f>
        <v>0</v>
      </c>
      <c r="V133" s="364">
        <f>SUM(COUNTIF('Plan MB'!$C136:$BE136,"Albrecht")+COUNTIF('Plan WIW'!$C136:$AU136,"Albrecht")+COUNTIF('Plan ET'!$C137:$BD137,"Albrecht"))</f>
        <v>0</v>
      </c>
      <c r="W133" s="364">
        <f>SUM(COUNTIF('Plan MB'!$C136:$BE136,"Hornaff")+COUNTIF('Plan WIW'!$C136:$AU136,"Hornaff")+COUNTIF('Plan ET'!$C137:$BD137,"Hornaff"))</f>
        <v>0</v>
      </c>
      <c r="X133" s="364">
        <f>SUM(COUNTIF('Plan MB'!$C136:$BE136,"Wahrenberg")+COUNTIF('Plan WIW'!$C136:$AU136,"Wahrenberg")+COUNTIF('Plan ET'!E137:BD137,"Wahrenberg"))</f>
        <v>0</v>
      </c>
      <c r="Y133" s="364">
        <f>SUM(COUNTIF('Plan MB'!$C136:$BE136,"Orf")+COUNTIF('Plan WIW'!$C136:$AU136,"Orf")+COUNTIF('Plan ET'!F137:BE137,"Orf"))</f>
        <v>0</v>
      </c>
      <c r="Z133" s="324"/>
      <c r="AA133" s="364">
        <f>SUM(COUNTIF('Plan MB'!$C136:$BE136,"Bachmann")+COUNTIF('Plan WIW'!$C136:$AU136,"Bachmann")+COUNTIF('Plan ET'!$E137:$BD137,"Bachmann"))</f>
        <v>0</v>
      </c>
      <c r="AB133" s="364">
        <f>SUM(COUNTIF('Plan MB'!$C136:$BE136,"B.-Schmitt")+COUNTIF('Plan WIW'!$C136:$AU136,"B.-Schmitt")+COUNTIF('Plan ET'!$E137:$BD137,"B.-Schmitt"))</f>
        <v>0</v>
      </c>
      <c r="AC133" s="364">
        <f>SUM(COUNTIF('Plan MB'!$C136:$BE136,"Blancke")+COUNTIF('Plan WIW'!$C136:$AU136,"Blancke")+COUNTIF('Plan ET'!$E137:$BD137,"Blancke"))</f>
        <v>0</v>
      </c>
      <c r="AD133" s="364">
        <f>SUM(COUNTIF('Plan MB'!$C136:$BE136,"Dechant")+COUNTIF('Plan WIW'!$C136:$AU136,"Dechant")+COUNTIF('Plan ET'!$E137:BD137,"Dechant"))</f>
        <v>0</v>
      </c>
      <c r="AE133" s="364">
        <f>SUM(COUNTIF('Plan MB'!$C136:$BE136,"Fischer")+COUNTIF('Plan WIW'!$C136:$AU136,"Fischer")+COUNTIF('Plan ET'!$E137:$BD137,"Fischer"))</f>
        <v>0</v>
      </c>
      <c r="AF133" s="364">
        <f>SUM(COUNTIF('Plan MB'!$C136:$BE136,"Gratz")+COUNTIF('Plan WIW'!$C136:$AU136,"Gratz")+COUNTIF('Plan ET'!$E137:$BD137,"Gratz"))</f>
        <v>0</v>
      </c>
      <c r="AG133" s="364">
        <f>SUM(COUNTIF('Plan MB'!$C136:$BE136,"Grünler")+COUNTIF('Plan WIW'!$C136:$AU136,"Grünler")+COUNTIF('Plan ET'!$E137:$BD137,"Grünler"))</f>
        <v>0</v>
      </c>
      <c r="AH133" s="364">
        <f>SUM(COUNTIF('Plan MB'!$C136:$BE136,"Heinemann")+COUNTIF('Plan WIW'!$C136:$AU136,"Heinemann")+COUNTIF('Plan ET'!$E137:$BD137,"Heinemann"))</f>
        <v>0</v>
      </c>
      <c r="AI133" s="364">
        <f>SUM(COUNTIF('Plan MB'!$C136:$BE136,"Kamprath")+COUNTIF('Plan WIW'!$C136:$AU136,"Kamprath")+COUNTIF('Plan ET'!$E137:$BD137,"Kamprath"))</f>
        <v>0</v>
      </c>
      <c r="AJ133" s="364">
        <f>SUM(COUNTIF('Plan MB'!$C136:$BE136,"Kelber")+COUNTIF('Plan WIW'!$C136:$AU136,"Kelber")+COUNTIF('Plan ET'!$E137:$BD137,"Kelber"))</f>
        <v>0</v>
      </c>
      <c r="AK133" s="364">
        <f>SUM(COUNTIF('Plan MB'!$C136:$BE136,"Michelfeit")+COUNTIF('Plan WIW'!$C136:$AU136,"Michelfeit")+COUNTIF('Plan ET'!$E137:$BD137,"Michelfeit"))</f>
        <v>0</v>
      </c>
      <c r="AL133" s="364">
        <f>SUM(COUNTIF('Plan MB'!$C136:$BE136,"Müller")+COUNTIF('Plan WIW'!$C136:$AU136,"Müller")+COUNTIF('Plan ET'!$E137:$BD137,"Müller"))</f>
        <v>0</v>
      </c>
      <c r="AM133" s="364">
        <f>SUM(COUNTIF('Plan MB'!$C136:$BE136,"Roppel")+COUNTIF('Plan WIW'!$C136:$AU136,"Roppel")+COUNTIF('Plan ET'!$E137:$BD137,"Roppel"))</f>
        <v>0</v>
      </c>
      <c r="AN133" s="364">
        <f>SUM(COUNTIF('Plan MB'!$C136:$BE136,"Rozek")+COUNTIF('Plan WIW'!$C136:$AU136,"Rozek")+COUNTIF('Plan ET'!$E137:$BD137,"Rozek"))</f>
        <v>0</v>
      </c>
      <c r="AO133" s="364">
        <f>SUM(COUNTIF('Plan MB'!$C136:$BE136,"Schäfer")+COUNTIF('Plan WIW'!$C136:$AU136,"Schäfer")+COUNTIF('Plan ET'!$E137:$BD137,"Schäfer"))</f>
        <v>0</v>
      </c>
      <c r="AP133" s="364">
        <f>SUM(COUNTIF('Plan MB'!$C136:$BE136,"Schulz")+COUNTIF('Plan WIW'!$C136:$AU136,"Schulz")+COUNTIF('Plan ET'!$E137:$BD137,"Schulz"))</f>
        <v>0</v>
      </c>
      <c r="AQ133" s="364">
        <f>SUM(COUNTIF('Plan MB'!$C136:$BE136,"Svoboda")+COUNTIF('Plan WIW'!$C136:$AU136,"Svoboda")+COUNTIF('Plan ET'!$E137:$BD137,"Svoboda"))</f>
        <v>0</v>
      </c>
      <c r="AR133" s="364"/>
      <c r="AS133" s="364">
        <f>SUM(COUNTIF('Plan MB'!$C136:$BE136,"Kretzer")+COUNTIF('Plan WIW'!$C136:$AU136,"Kretzer")+COUNTIF('Plan ET'!$E137:$BD137,"Kretzer"))</f>
        <v>0</v>
      </c>
      <c r="AT133" s="364">
        <f>SUM(COUNTIF('Plan MB'!$C136:$BE136,"Mensch-Schäfer")+COUNTIF('Plan WIW'!$C136:$AU136,"Mensch-Schäfer")+COUNTIF('Plan ET'!$E137:$BD137,"Mensch-Schäfer"))</f>
        <v>0</v>
      </c>
      <c r="AU133" s="364">
        <f>SUM(COUNTIF('Plan MB'!$C136:$BE136,"Schmidt")+COUNTIF('Plan WIW'!$C136:$AU136,"Schmidt")+COUNTIF('Plan ET'!$E137:$BD137,"Schmidt"))</f>
        <v>0</v>
      </c>
      <c r="AV133" s="372"/>
      <c r="AW133" s="372"/>
      <c r="AX133" s="372"/>
      <c r="AY133" s="373"/>
      <c r="AZ133" s="373">
        <f>SUM(COUNTIF('Plan MB'!$C136:$BE136,"Brenn")+COUNTIF('Plan WIW'!$C136:$AU136,"Brenn")+COUNTIF('Plan ET'!$E137:$BD137,"Brenn"))</f>
        <v>0</v>
      </c>
      <c r="BA133" s="373">
        <f>SUM(COUNTIF('Plan MB'!$C136:$BE136,"Jakobi")+COUNTIF('Plan WIW'!$C136:$AU136,"Jakobi")+COUNTIF('Plan ET'!$E137:$BD137,"Jakobi"))</f>
        <v>0</v>
      </c>
      <c r="BB133" s="373">
        <f>SUM(COUNTIF('Plan MB'!$C136:$BE136,"Krause")+COUNTIF('Plan WIW'!$C136:$AU136,"Krause")+COUNTIF('Plan ET'!$E137:$BD137,"Krause"))</f>
        <v>0</v>
      </c>
      <c r="BC133" s="373">
        <f>SUM(COUNTIF('Plan MB'!$C136:$BE136,"Margraf")+COUNTIF('Plan WIW'!$C136:$AU136,"Margraf")+COUNTIF('Plan ET'!$E137:$BD137,"Margraf"))</f>
        <v>0</v>
      </c>
      <c r="BD133" s="373">
        <f>SUM(COUNTIF('Plan MB'!$C136:$BE136,"Tischer")+COUNTIF('Plan WIW'!$C136:$AU136,"Tischer")+COUNTIF('Plan ET'!$E137:$BD137,"Tischer"))</f>
        <v>0</v>
      </c>
      <c r="BE133" s="369"/>
      <c r="BF133" s="373">
        <f>SUM(COUNTIF('Plan MB'!$C136:$BE136,"Bagchi")+COUNTIF('Plan WIW'!$C136:$AU136,"Bagchi")+COUNTIF('Plan ET'!$E137:$BD137,"Bagchi"))</f>
        <v>0</v>
      </c>
      <c r="BG133" s="373">
        <f>SUM(COUNTIF('Plan MB'!$C136:$BE136,"Fr.Gratz")+COUNTIF('Plan WIW'!$C136:$AU136,"Fr.Gratz")+COUNTIF('Plan ET'!$E137:$BD137,"Fr.Gratz"))</f>
        <v>0</v>
      </c>
      <c r="BH133" s="373">
        <f>SUM(COUNTIF('Plan MB'!$C136:$BE136,"Fr.Müller")+COUNTIF('Plan WIW'!$C136:$AU136,"Fr.Müller")+COUNTIF('Plan ET'!$E137:$BD137,"Fr.Müller"))</f>
        <v>0</v>
      </c>
      <c r="BI133" s="325"/>
    </row>
    <row r="134" spans="1:61">
      <c r="A134" s="1316"/>
      <c r="B134" s="1317"/>
      <c r="C134" s="364">
        <f>SUM(COUNTIF('Plan MB'!$C137:$BE137,"Braunschweig")+COUNTIF('Plan WIW'!$C137:$AU137,"Braunschweig")+COUNTIF('Plan ET'!$C138:$AX138,"Braunschweig"))</f>
        <v>0</v>
      </c>
      <c r="D134" s="381">
        <f>SUM(COUNTIF('Plan MB'!$C137:$BE137,"Behn")+COUNTIF('Plan WIW'!$C137:$AU137,"Behn")+COUNTIF('Plan ET'!$C138:$BP138,"Behn"))</f>
        <v>0</v>
      </c>
      <c r="E134" s="381">
        <f>SUM(COUNTIF('Plan MB'!$C137:$BE137,"Roth")+COUNTIF('Plan WIW'!$C137:$AU137,"Roth")+COUNTIF('Plan ET'!$C138:$BP138,"Roth"))</f>
        <v>0</v>
      </c>
      <c r="F134" s="364">
        <f>SUM(COUNTIF('Plan MB'!$C137:$BE137,"Beugel")+COUNTIF('Plan WIW'!$C137:$AU137,"Beugel")+COUNTIF('Plan ET'!$C138:$BP138,"Beugel"))</f>
        <v>0</v>
      </c>
      <c r="G134" s="381">
        <f>SUM(COUNTIF('Plan MB'!$C137:$BE137,"Christ")+COUNTIF('Plan WIW'!$C137:$AU137,"Christ")+COUNTIF('Plan ET'!$C138:$BP138,"Christ"))</f>
        <v>0</v>
      </c>
      <c r="H134" s="381">
        <f>SUM(COUNTIF('Plan MB'!$C137:$BE137,"Kolev")+COUNTIF('Plan WIW'!$C137:$AU137,"Kolev")+COUNTIF('Plan ET'!$C138:$BP138,"Kolev"))</f>
        <v>0</v>
      </c>
      <c r="I134" s="364">
        <f>SUM(COUNTIF('Plan MB'!$C137:$BE137,"C.Behn")+COUNTIF('Plan WIW'!$C137:$AU137,"C.Behn")+COUNTIF('Plan ET'!$C138:$BP138,"C.Behn"))</f>
        <v>0</v>
      </c>
      <c r="J134" s="381">
        <f>SUM(COUNTIF('Plan MB'!$C137:$BE137,"Dorner-Reisel")+COUNTIF('Plan WIW'!$C137:$AU137,"Dorner-Reisel")+COUNTIF('Plan ET'!$C138:$BP138,"Dorner-Reisel"))</f>
        <v>0</v>
      </c>
      <c r="K134" s="381">
        <f>SUM(COUNTIF('Plan MB'!$C137:$BE137,"Pietzsch")+COUNTIF('Plan WIW'!$C137:$AU137,"Pietzsch")+COUNTIF('Plan ET'!$C138:$BP138,"Pietzsch"))</f>
        <v>0</v>
      </c>
      <c r="L134" s="381">
        <f>SUM(COUNTIF('Plan MB'!$C137:$BE137,"Seul")+COUNTIF('Plan WIW'!$C137:$AU137,"Seul")+COUNTIF('Plan ET'!$C138:$BP138,"Seul"))</f>
        <v>0</v>
      </c>
      <c r="M134" s="381">
        <f>SUM(COUNTIF('Plan MB'!$C137:$BE137,"Raßbach")+COUNTIF('Plan WIW'!$C137:$AU137,"Raßbach")+COUNTIF('Plan ET'!$C138:$BP138,"Raßbach"))</f>
        <v>0</v>
      </c>
      <c r="N134" s="381">
        <f>SUM(COUNTIF('Plan MB'!$C137:$BE137,"Vogel")+COUNTIF('Plan WIW'!$C137:$AU137,"Vogel")+COUNTIF('Plan ET'!$C138:$BP138,"Vogel"))</f>
        <v>0</v>
      </c>
      <c r="O134" s="364">
        <f>SUM(COUNTIF('Plan MB'!$C137:$BE137,"Weidner")+COUNTIF('Plan WIW'!$C137:$AU137,"Weidner")+COUNTIF('Plan ET'!$C138:$BP138,"Weidner"))</f>
        <v>0</v>
      </c>
      <c r="P134" s="364">
        <f>SUM(COUNTIF('Plan MB'!$C137:$BE137,"Schreiber")+COUNTIF('Plan WIW'!$C137:$AU137,"Schreiber")+COUNTIF('Plan ET'!$C138:$BP138,"Schreiber"))</f>
        <v>0</v>
      </c>
      <c r="Q134" s="364">
        <f>SUM(COUNTIF('Plan MB'!$C137:$BE137,"SM9")+COUNTIF('Plan WIW'!$C137:$AU137,"SM9")+COUNTIF('Plan ET'!$C138:$BP138,"SM9"))</f>
        <v>0</v>
      </c>
      <c r="R134" s="381">
        <f>SUM(COUNTIF('Plan MB'!$C137:$BE137,"Löser")+COUNTIF('Plan WIW'!$C137:$AU137,"Löser")+COUNTIF('Plan ET'!$C138:$BP138,"Löser"))</f>
        <v>0</v>
      </c>
      <c r="S134" s="364">
        <f>SUM(COUNTIF('Plan MB'!$C137:$BE137,"Römhild")+COUNTIF('Plan WIW'!$C137:$AU137,"Römhild")+COUNTIF('Plan ET'!$C138:$BD138,"Römhild"))</f>
        <v>0</v>
      </c>
      <c r="T134" s="381">
        <f>SUM(COUNTIF('Plan MB'!$C137:$BE137,"Kny")+COUNTIF('Plan WIW'!$C137:$AU137,"Kny")+COUNTIF('Plan ET'!$C138:$BD138,"Kny"))</f>
        <v>0</v>
      </c>
      <c r="U134" s="364">
        <f>SUM(COUNTIF('Plan MB'!$C137:$BE137,"Schrodt")+COUNTIF('Plan WIW'!$C137:$AU137,"Schrodt")+COUNTIF('Plan ET'!$C138:$BD138,"Schrodt"))</f>
        <v>0</v>
      </c>
      <c r="V134" s="364">
        <f>SUM(COUNTIF('Plan MB'!$C137:$BE137,"Albrecht")+COUNTIF('Plan WIW'!$C137:$AU137,"Albrecht")+COUNTIF('Plan ET'!$C138:$BD138,"Albrecht"))</f>
        <v>0</v>
      </c>
      <c r="W134" s="364">
        <f>SUM(COUNTIF('Plan MB'!$C137:$BE137,"Hornaff")+COUNTIF('Plan WIW'!$C137:$AU137,"Hornaff")+COUNTIF('Plan ET'!$C138:$BD138,"Hornaff"))</f>
        <v>1</v>
      </c>
      <c r="X134" s="364">
        <f>SUM(COUNTIF('Plan MB'!$C137:$BE137,"Wahrenberg")+COUNTIF('Plan WIW'!$C137:$AU137,"Wahrenberg")+COUNTIF('Plan ET'!E138:BD138,"Wahrenberg"))</f>
        <v>0</v>
      </c>
      <c r="Y134" s="364">
        <f>SUM(COUNTIF('Plan MB'!$C137:$BE137,"Orf")+COUNTIF('Plan WIW'!$C137:$AU137,"Orf")+COUNTIF('Plan ET'!F138:BE138,"Orf"))</f>
        <v>0</v>
      </c>
      <c r="Z134" s="324"/>
      <c r="AA134" s="364">
        <f>SUM(COUNTIF('Plan MB'!$C137:$BE137,"Bachmann")+COUNTIF('Plan WIW'!$C137:$AU137,"Bachmann")+COUNTIF('Plan ET'!$E138:$BD138,"Bachmann"))</f>
        <v>0</v>
      </c>
      <c r="AB134" s="364">
        <f>SUM(COUNTIF('Plan MB'!$C137:$BE137,"B.-Schmitt")+COUNTIF('Plan WIW'!$C137:$AU137,"B.-Schmitt")+COUNTIF('Plan ET'!$E138:$BD138,"B.-Schmitt"))</f>
        <v>0</v>
      </c>
      <c r="AC134" s="364">
        <f>SUM(COUNTIF('Plan MB'!$C137:$BE137,"Blancke")+COUNTIF('Plan WIW'!$C137:$AU137,"Blancke")+COUNTIF('Plan ET'!$E138:$BD138,"Blancke"))</f>
        <v>0</v>
      </c>
      <c r="AD134" s="364">
        <f>SUM(COUNTIF('Plan MB'!$C137:$BE137,"Dechant")+COUNTIF('Plan WIW'!$C137:$AU137,"Dechant")+COUNTIF('Plan ET'!$E138:BD138,"Dechant"))</f>
        <v>0</v>
      </c>
      <c r="AE134" s="364">
        <f>SUM(COUNTIF('Plan MB'!$C137:$BE137,"Fischer")+COUNTIF('Plan WIW'!$C137:$AU137,"Fischer")+COUNTIF('Plan ET'!$E138:$BD138,"Fischer"))</f>
        <v>0</v>
      </c>
      <c r="AF134" s="364">
        <f>SUM(COUNTIF('Plan MB'!$C137:$BE137,"Gratz")+COUNTIF('Plan WIW'!$C137:$AU137,"Gratz")+COUNTIF('Plan ET'!$E138:$BD138,"Gratz"))</f>
        <v>0</v>
      </c>
      <c r="AG134" s="364">
        <f>SUM(COUNTIF('Plan MB'!$C137:$BE137,"Grünler")+COUNTIF('Plan WIW'!$C137:$AU137,"Grünler")+COUNTIF('Plan ET'!$E138:$BD138,"Grünler"))</f>
        <v>0</v>
      </c>
      <c r="AH134" s="364">
        <f>SUM(COUNTIF('Plan MB'!$C137:$BE137,"Heinemann")+COUNTIF('Plan WIW'!$C137:$AU137,"Heinemann")+COUNTIF('Plan ET'!$E138:$BD138,"Heinemann"))</f>
        <v>0</v>
      </c>
      <c r="AI134" s="364">
        <f>SUM(COUNTIF('Plan MB'!$C137:$BE137,"Kamprath")+COUNTIF('Plan WIW'!$C137:$AU137,"Kamprath")+COUNTIF('Plan ET'!$E138:$BD138,"Kamprath"))</f>
        <v>0</v>
      </c>
      <c r="AJ134" s="364">
        <f>SUM(COUNTIF('Plan MB'!$C137:$BE137,"Kelber")+COUNTIF('Plan WIW'!$C137:$AU137,"Kelber")+COUNTIF('Plan ET'!$E138:$BD138,"Kelber"))</f>
        <v>0</v>
      </c>
      <c r="AK134" s="364">
        <f>SUM(COUNTIF('Plan MB'!$C137:$BE137,"Michelfeit")+COUNTIF('Plan WIW'!$C137:$AU137,"Michelfeit")+COUNTIF('Plan ET'!$E138:$BD138,"Michelfeit"))</f>
        <v>0</v>
      </c>
      <c r="AL134" s="364">
        <f>SUM(COUNTIF('Plan MB'!$C137:$BE137,"Müller")+COUNTIF('Plan WIW'!$C137:$AU137,"Müller")+COUNTIF('Plan ET'!$E138:$BD138,"Müller"))</f>
        <v>0</v>
      </c>
      <c r="AM134" s="364">
        <f>SUM(COUNTIF('Plan MB'!$C137:$BE137,"Roppel")+COUNTIF('Plan WIW'!$C137:$AU137,"Roppel")+COUNTIF('Plan ET'!$E138:$BD138,"Roppel"))</f>
        <v>0</v>
      </c>
      <c r="AN134" s="364">
        <f>SUM(COUNTIF('Plan MB'!$C137:$BE137,"Rozek")+COUNTIF('Plan WIW'!$C137:$AU137,"Rozek")+COUNTIF('Plan ET'!$E138:$BD138,"Rozek"))</f>
        <v>0</v>
      </c>
      <c r="AO134" s="364">
        <f>SUM(COUNTIF('Plan MB'!$C137:$BE137,"Schäfer")+COUNTIF('Plan WIW'!$C137:$AU137,"Schäfer")+COUNTIF('Plan ET'!$E138:$BD138,"Schäfer"))</f>
        <v>0</v>
      </c>
      <c r="AP134" s="364">
        <f>SUM(COUNTIF('Plan MB'!$C137:$BE137,"Schulz")+COUNTIF('Plan WIW'!$C137:$AU137,"Schulz")+COUNTIF('Plan ET'!$E138:$BD138,"Schulz"))</f>
        <v>0</v>
      </c>
      <c r="AQ134" s="364">
        <f>SUM(COUNTIF('Plan MB'!$C137:$BE137,"Svoboda")+COUNTIF('Plan WIW'!$C137:$AU137,"Svoboda")+COUNTIF('Plan ET'!$E138:$BD138,"Svoboda"))</f>
        <v>0</v>
      </c>
      <c r="AR134" s="364"/>
      <c r="AS134" s="364">
        <f>SUM(COUNTIF('Plan MB'!$C137:$BE137,"Kretzer")+COUNTIF('Plan WIW'!$C137:$AU137,"Kretzer")+COUNTIF('Plan ET'!$E138:$BD138,"Kretzer"))</f>
        <v>0</v>
      </c>
      <c r="AT134" s="364">
        <f>SUM(COUNTIF('Plan MB'!$C137:$BE137,"Mensch-Schäfer")+COUNTIF('Plan WIW'!$C137:$AU137,"Mensch-Schäfer")+COUNTIF('Plan ET'!$E138:$BD138,"Mensch-Schäfer"))</f>
        <v>0</v>
      </c>
      <c r="AU134" s="364">
        <f>SUM(COUNTIF('Plan MB'!$C137:$BE137,"Schmidt")+COUNTIF('Plan WIW'!$C137:$AU137,"Schmidt")+COUNTIF('Plan ET'!$E138:$BD138,"Schmidt"))</f>
        <v>0</v>
      </c>
      <c r="AV134" s="372"/>
      <c r="AW134" s="372"/>
      <c r="AX134" s="372"/>
      <c r="AY134" s="373"/>
      <c r="AZ134" s="373">
        <f>SUM(COUNTIF('Plan MB'!$C137:$BE137,"Brenn")+COUNTIF('Plan WIW'!$C137:$AU137,"Brenn")+COUNTIF('Plan ET'!$E138:$BD138,"Brenn"))</f>
        <v>0</v>
      </c>
      <c r="BA134" s="373">
        <f>SUM(COUNTIF('Plan MB'!$C137:$BE137,"Jakobi")+COUNTIF('Plan WIW'!$C137:$AU137,"Jakobi")+COUNTIF('Plan ET'!$E138:$BD138,"Jakobi"))</f>
        <v>0</v>
      </c>
      <c r="BB134" s="373">
        <f>SUM(COUNTIF('Plan MB'!$C137:$BE137,"Krause")+COUNTIF('Plan WIW'!$C137:$AU137,"Krause")+COUNTIF('Plan ET'!$E138:$BD138,"Krause"))</f>
        <v>0</v>
      </c>
      <c r="BC134" s="373">
        <f>SUM(COUNTIF('Plan MB'!$C137:$BE137,"Margraf")+COUNTIF('Plan WIW'!$C137:$AU137,"Margraf")+COUNTIF('Plan ET'!$E138:$BD138,"Margraf"))</f>
        <v>0</v>
      </c>
      <c r="BD134" s="373">
        <f>SUM(COUNTIF('Plan MB'!$C137:$BE137,"Tischer")+COUNTIF('Plan WIW'!$C137:$AU137,"Tischer")+COUNTIF('Plan ET'!$E138:$BD138,"Tischer"))</f>
        <v>0</v>
      </c>
      <c r="BE134" s="369"/>
      <c r="BF134" s="373">
        <f>SUM(COUNTIF('Plan MB'!$C137:$BE137,"Bagchi")+COUNTIF('Plan WIW'!$C137:$AU137,"Bagchi")+COUNTIF('Plan ET'!$E138:$BD138,"Bagchi"))</f>
        <v>0</v>
      </c>
      <c r="BG134" s="373">
        <f>SUM(COUNTIF('Plan MB'!$C137:$BE137,"Fr.Gratz")+COUNTIF('Plan WIW'!$C137:$AU137,"Fr.Gratz")+COUNTIF('Plan ET'!$E138:$BD138,"Fr.Gratz"))</f>
        <v>0</v>
      </c>
      <c r="BH134" s="373">
        <f>SUM(COUNTIF('Plan MB'!$C137:$BE137,"Fr.Müller")+COUNTIF('Plan WIW'!$C137:$AU137,"Fr.Müller")+COUNTIF('Plan ET'!$E138:$BD138,"Fr.Müller"))</f>
        <v>0</v>
      </c>
      <c r="BI134" s="325"/>
    </row>
    <row r="135" spans="1:61">
      <c r="A135" s="1316"/>
      <c r="B135" s="1317"/>
      <c r="C135" s="364">
        <f>SUM(COUNTIF('Plan MB'!$C138:$BE138,"Braunschweig")+COUNTIF('Plan WIW'!$C138:$AU138,"Braunschweig")+COUNTIF('Plan ET'!$C139:$AX139,"Braunschweig"))</f>
        <v>0</v>
      </c>
      <c r="D135" s="381">
        <f>SUM(COUNTIF('Plan MB'!$C138:$BE138,"Behn")+COUNTIF('Plan WIW'!$C138:$AU138,"Behn")+COUNTIF('Plan ET'!$C139:$BP139,"Behn"))</f>
        <v>0</v>
      </c>
      <c r="E135" s="381">
        <f>SUM(COUNTIF('Plan MB'!$C138:$BE138,"Roth")+COUNTIF('Plan WIW'!$C138:$AU138,"Roth")+COUNTIF('Plan ET'!$C139:$BP139,"Roth"))</f>
        <v>0</v>
      </c>
      <c r="F135" s="364">
        <f>SUM(COUNTIF('Plan MB'!$C138:$BE138,"Beugel")+COUNTIF('Plan WIW'!$C138:$AU138,"Beugel")+COUNTIF('Plan ET'!$C139:$BP139,"Beugel"))</f>
        <v>0</v>
      </c>
      <c r="G135" s="381">
        <f>SUM(COUNTIF('Plan MB'!$C138:$BE138,"Christ")+COUNTIF('Plan WIW'!$C138:$AU138,"Christ")+COUNTIF('Plan ET'!$C139:$BP139,"Christ"))</f>
        <v>0</v>
      </c>
      <c r="H135" s="381">
        <f>SUM(COUNTIF('Plan MB'!$C138:$BE138,"Kolev")+COUNTIF('Plan WIW'!$C138:$AU138,"Kolev")+COUNTIF('Plan ET'!$C139:$BP139,"Kolev"))</f>
        <v>0</v>
      </c>
      <c r="I135" s="364">
        <f>SUM(COUNTIF('Plan MB'!$C138:$BE138,"C.Behn")+COUNTIF('Plan WIW'!$C138:$AU138,"C.Behn")+COUNTIF('Plan ET'!$C139:$BP139,"C.Behn"))</f>
        <v>0</v>
      </c>
      <c r="J135" s="381">
        <f>SUM(COUNTIF('Plan MB'!$C138:$BE138,"Dorner-Reisel")+COUNTIF('Plan WIW'!$C138:$AU138,"Dorner-Reisel")+COUNTIF('Plan ET'!$C139:$BP139,"Dorner-Reisel"))</f>
        <v>0</v>
      </c>
      <c r="K135" s="381">
        <f>SUM(COUNTIF('Plan MB'!$C138:$BE138,"Pietzsch")+COUNTIF('Plan WIW'!$C138:$AU138,"Pietzsch")+COUNTIF('Plan ET'!$C139:$BP139,"Pietzsch"))</f>
        <v>0</v>
      </c>
      <c r="L135" s="381">
        <f>SUM(COUNTIF('Plan MB'!$C138:$BE138,"Seul")+COUNTIF('Plan WIW'!$C138:$AU138,"Seul")+COUNTIF('Plan ET'!$C139:$BP139,"Seul"))</f>
        <v>0</v>
      </c>
      <c r="M135" s="381">
        <f>SUM(COUNTIF('Plan MB'!$C138:$BE138,"Raßbach")+COUNTIF('Plan WIW'!$C138:$AU138,"Raßbach")+COUNTIF('Plan ET'!$C139:$BP139,"Raßbach"))</f>
        <v>0</v>
      </c>
      <c r="N135" s="381">
        <f>SUM(COUNTIF('Plan MB'!$C138:$BE138,"Vogel")+COUNTIF('Plan WIW'!$C138:$AU138,"Vogel")+COUNTIF('Plan ET'!$C139:$BP139,"Vogel"))</f>
        <v>0</v>
      </c>
      <c r="O135" s="364">
        <f>SUM(COUNTIF('Plan MB'!$C138:$BE138,"Weidner")+COUNTIF('Plan WIW'!$C138:$AU138,"Weidner")+COUNTIF('Plan ET'!$C139:$BP139,"Weidner"))</f>
        <v>0</v>
      </c>
      <c r="P135" s="364">
        <f>SUM(COUNTIF('Plan MB'!$C138:$BE138,"Schreiber")+COUNTIF('Plan WIW'!$C138:$AU138,"Schreiber")+COUNTIF('Plan ET'!$C139:$BP139,"Schreiber"))</f>
        <v>0</v>
      </c>
      <c r="Q135" s="364">
        <f>SUM(COUNTIF('Plan MB'!$C138:$BE138,"SM9")+COUNTIF('Plan WIW'!$C138:$AU138,"SM9")+COUNTIF('Plan ET'!$C139:$BP139,"SM9"))</f>
        <v>0</v>
      </c>
      <c r="R135" s="381">
        <f>SUM(COUNTIF('Plan MB'!$C138:$BE138,"Löser")+COUNTIF('Plan WIW'!$C138:$AU138,"Löser")+COUNTIF('Plan ET'!$C139:$BP139,"Löser"))</f>
        <v>0</v>
      </c>
      <c r="S135" s="364">
        <f>SUM(COUNTIF('Plan MB'!$C138:$BE138,"Römhild")+COUNTIF('Plan WIW'!$C138:$AU138,"Römhild")+COUNTIF('Plan ET'!$C139:$BD139,"Römhild"))</f>
        <v>0</v>
      </c>
      <c r="T135" s="381">
        <f>SUM(COUNTIF('Plan MB'!$C138:$BE138,"Kny")+COUNTIF('Plan WIW'!$C138:$AU138,"Kny")+COUNTIF('Plan ET'!$C139:$BD139,"Kny"))</f>
        <v>0</v>
      </c>
      <c r="U135" s="364">
        <f>SUM(COUNTIF('Plan MB'!$C138:$BE138,"Schrodt")+COUNTIF('Plan WIW'!$C138:$AU138,"Schrodt")+COUNTIF('Plan ET'!$C139:$BD139,"Schrodt"))</f>
        <v>0</v>
      </c>
      <c r="V135" s="364">
        <f>SUM(COUNTIF('Plan MB'!$C138:$BE138,"Albrecht")+COUNTIF('Plan WIW'!$C138:$AU138,"Albrecht")+COUNTIF('Plan ET'!$C139:$BD139,"Albrecht"))</f>
        <v>0</v>
      </c>
      <c r="W135" s="364">
        <f>SUM(COUNTIF('Plan MB'!$C138:$BE138,"Hornaff")+COUNTIF('Plan WIW'!$C138:$AU138,"Hornaff")+COUNTIF('Plan ET'!$C139:$BD139,"Hornaff"))</f>
        <v>0</v>
      </c>
      <c r="X135" s="364">
        <f>SUM(COUNTIF('Plan MB'!$C138:$BE138,"Wahrenberg")+COUNTIF('Plan WIW'!$C138:$AU138,"Wahrenberg")+COUNTIF('Plan ET'!E139:BD139,"Wahrenberg"))</f>
        <v>0</v>
      </c>
      <c r="Y135" s="364">
        <f>SUM(COUNTIF('Plan MB'!$C138:$BE138,"Orf")+COUNTIF('Plan WIW'!$C138:$AU138,"Orf")+COUNTIF('Plan ET'!F139:BE139,"Orf"))</f>
        <v>0</v>
      </c>
      <c r="Z135" s="324"/>
      <c r="AA135" s="364">
        <f>SUM(COUNTIF('Plan MB'!$C138:$BE138,"Bachmann")+COUNTIF('Plan WIW'!$C138:$AU138,"Bachmann")+COUNTIF('Plan ET'!$E139:$BD139,"Bachmann"))</f>
        <v>0</v>
      </c>
      <c r="AB135" s="364">
        <f>SUM(COUNTIF('Plan MB'!$C138:$BE138,"B.-Schmitt")+COUNTIF('Plan WIW'!$C138:$AU138,"B.-Schmitt")+COUNTIF('Plan ET'!$E139:$BD139,"B.-Schmitt"))</f>
        <v>0</v>
      </c>
      <c r="AC135" s="364">
        <f>SUM(COUNTIF('Plan MB'!$C138:$BE138,"Blancke")+COUNTIF('Plan WIW'!$C138:$AU138,"Blancke")+COUNTIF('Plan ET'!$E139:$BD139,"Blancke"))</f>
        <v>0</v>
      </c>
      <c r="AD135" s="364">
        <f>SUM(COUNTIF('Plan MB'!$C138:$BE138,"Dechant")+COUNTIF('Plan WIW'!$C138:$AU138,"Dechant")+COUNTIF('Plan ET'!$E139:BD139,"Dechant"))</f>
        <v>0</v>
      </c>
      <c r="AE135" s="364">
        <f>SUM(COUNTIF('Plan MB'!$C138:$BE138,"Fischer")+COUNTIF('Plan WIW'!$C138:$AU138,"Fischer")+COUNTIF('Plan ET'!$E139:$BD139,"Fischer"))</f>
        <v>0</v>
      </c>
      <c r="AF135" s="364">
        <f>SUM(COUNTIF('Plan MB'!$C138:$BE138,"Gratz")+COUNTIF('Plan WIW'!$C138:$AU138,"Gratz")+COUNTIF('Plan ET'!$E139:$BD139,"Gratz"))</f>
        <v>0</v>
      </c>
      <c r="AG135" s="364">
        <f>SUM(COUNTIF('Plan MB'!$C138:$BE138,"Grünler")+COUNTIF('Plan WIW'!$C138:$AU138,"Grünler")+COUNTIF('Plan ET'!$E139:$BD139,"Grünler"))</f>
        <v>0</v>
      </c>
      <c r="AH135" s="364">
        <f>SUM(COUNTIF('Plan MB'!$C138:$BE138,"Heinemann")+COUNTIF('Plan WIW'!$C138:$AU138,"Heinemann")+COUNTIF('Plan ET'!$E139:$BD139,"Heinemann"))</f>
        <v>0</v>
      </c>
      <c r="AI135" s="364">
        <f>SUM(COUNTIF('Plan MB'!$C138:$BE138,"Kamprath")+COUNTIF('Plan WIW'!$C138:$AU138,"Kamprath")+COUNTIF('Plan ET'!$E139:$BD139,"Kamprath"))</f>
        <v>0</v>
      </c>
      <c r="AJ135" s="364">
        <f>SUM(COUNTIF('Plan MB'!$C138:$BE138,"Kelber")+COUNTIF('Plan WIW'!$C138:$AU138,"Kelber")+COUNTIF('Plan ET'!$E139:$BD139,"Kelber"))</f>
        <v>0</v>
      </c>
      <c r="AK135" s="364">
        <f>SUM(COUNTIF('Plan MB'!$C138:$BE138,"Michelfeit")+COUNTIF('Plan WIW'!$C138:$AU138,"Michelfeit")+COUNTIF('Plan ET'!$E139:$BD139,"Michelfeit"))</f>
        <v>0</v>
      </c>
      <c r="AL135" s="364">
        <f>SUM(COUNTIF('Plan MB'!$C138:$BE138,"Müller")+COUNTIF('Plan WIW'!$C138:$AU138,"Müller")+COUNTIF('Plan ET'!$E139:$BD139,"Müller"))</f>
        <v>0</v>
      </c>
      <c r="AM135" s="364">
        <f>SUM(COUNTIF('Plan MB'!$C138:$BE138,"Roppel")+COUNTIF('Plan WIW'!$C138:$AU138,"Roppel")+COUNTIF('Plan ET'!$E139:$BD139,"Roppel"))</f>
        <v>0</v>
      </c>
      <c r="AN135" s="364">
        <f>SUM(COUNTIF('Plan MB'!$C138:$BE138,"Rozek")+COUNTIF('Plan WIW'!$C138:$AU138,"Rozek")+COUNTIF('Plan ET'!$E139:$BD139,"Rozek"))</f>
        <v>0</v>
      </c>
      <c r="AO135" s="364">
        <f>SUM(COUNTIF('Plan MB'!$C138:$BE138,"Schäfer")+COUNTIF('Plan WIW'!$C138:$AU138,"Schäfer")+COUNTIF('Plan ET'!$E139:$BD139,"Schäfer"))</f>
        <v>0</v>
      </c>
      <c r="AP135" s="364">
        <f>SUM(COUNTIF('Plan MB'!$C138:$BE138,"Schulz")+COUNTIF('Plan WIW'!$C138:$AU138,"Schulz")+COUNTIF('Plan ET'!$E139:$BD139,"Schulz"))</f>
        <v>0</v>
      </c>
      <c r="AQ135" s="364">
        <f>SUM(COUNTIF('Plan MB'!$C138:$BE138,"Svoboda")+COUNTIF('Plan WIW'!$C138:$AU138,"Svoboda")+COUNTIF('Plan ET'!$E139:$BD139,"Svoboda"))</f>
        <v>0</v>
      </c>
      <c r="AR135" s="364"/>
      <c r="AS135" s="364">
        <f>SUM(COUNTIF('Plan MB'!$C138:$BE138,"Kretzer")+COUNTIF('Plan WIW'!$C138:$AU138,"Kretzer")+COUNTIF('Plan ET'!$E139:$BD139,"Kretzer"))</f>
        <v>0</v>
      </c>
      <c r="AT135" s="364">
        <f>SUM(COUNTIF('Plan MB'!$C138:$BE138,"Mensch-Schäfer")+COUNTIF('Plan WIW'!$C138:$AU138,"Mensch-Schäfer")+COUNTIF('Plan ET'!$E139:$BD139,"Mensch-Schäfer"))</f>
        <v>0</v>
      </c>
      <c r="AU135" s="364">
        <f>SUM(COUNTIF('Plan MB'!$C138:$BE138,"Schmidt")+COUNTIF('Plan WIW'!$C138:$AU138,"Schmidt")+COUNTIF('Plan ET'!$E139:$BD139,"Schmidt"))</f>
        <v>0</v>
      </c>
      <c r="AV135" s="372"/>
      <c r="AW135" s="372"/>
      <c r="AX135" s="372"/>
      <c r="AY135" s="373"/>
      <c r="AZ135" s="373">
        <f>SUM(COUNTIF('Plan MB'!$C138:$BE138,"Brenn")+COUNTIF('Plan WIW'!$C138:$AU138,"Brenn")+COUNTIF('Plan ET'!$E139:$BD139,"Brenn"))</f>
        <v>0</v>
      </c>
      <c r="BA135" s="373">
        <f>SUM(COUNTIF('Plan MB'!$C138:$BE138,"Jakobi")+COUNTIF('Plan WIW'!$C138:$AU138,"Jakobi")+COUNTIF('Plan ET'!$E139:$BD139,"Jakobi"))</f>
        <v>0</v>
      </c>
      <c r="BB135" s="373">
        <f>SUM(COUNTIF('Plan MB'!$C138:$BE138,"Krause")+COUNTIF('Plan WIW'!$C138:$AU138,"Krause")+COUNTIF('Plan ET'!$E139:$BD139,"Krause"))</f>
        <v>0</v>
      </c>
      <c r="BC135" s="373">
        <f>SUM(COUNTIF('Plan MB'!$C138:$BE138,"Margraf")+COUNTIF('Plan WIW'!$C138:$AU138,"Margraf")+COUNTIF('Plan ET'!$E139:$BD139,"Margraf"))</f>
        <v>0</v>
      </c>
      <c r="BD135" s="373">
        <f>SUM(COUNTIF('Plan MB'!$C138:$BE138,"Tischer")+COUNTIF('Plan WIW'!$C138:$AU138,"Tischer")+COUNTIF('Plan ET'!$E139:$BD139,"Tischer"))</f>
        <v>0</v>
      </c>
      <c r="BE135" s="369"/>
      <c r="BF135" s="373">
        <f>SUM(COUNTIF('Plan MB'!$C138:$BE138,"Bagchi")+COUNTIF('Plan WIW'!$C138:$AU138,"Bagchi")+COUNTIF('Plan ET'!$E139:$BD139,"Bagchi"))</f>
        <v>0</v>
      </c>
      <c r="BG135" s="373">
        <f>SUM(COUNTIF('Plan MB'!$C138:$BE138,"Fr.Gratz")+COUNTIF('Plan WIW'!$C138:$AU138,"Fr.Gratz")+COUNTIF('Plan ET'!$E139:$BD139,"Fr.Gratz"))</f>
        <v>0</v>
      </c>
      <c r="BH135" s="373">
        <f>SUM(COUNTIF('Plan MB'!$C138:$BE138,"Fr.Müller")+COUNTIF('Plan WIW'!$C138:$AU138,"Fr.Müller")+COUNTIF('Plan ET'!$E139:$BD139,"Fr.Müller"))</f>
        <v>0</v>
      </c>
      <c r="BI135" s="325"/>
    </row>
    <row r="136" spans="1:61">
      <c r="A136" s="376"/>
      <c r="B136" s="376"/>
      <c r="C136" s="324"/>
      <c r="D136" s="324"/>
      <c r="E136" s="324"/>
      <c r="F136" s="324"/>
      <c r="G136" s="324"/>
      <c r="H136" s="1131"/>
      <c r="I136" s="1133"/>
      <c r="J136" s="1132"/>
      <c r="K136" s="324"/>
      <c r="L136" s="324"/>
      <c r="M136" s="324"/>
      <c r="N136" s="324"/>
      <c r="O136" s="324"/>
      <c r="P136" s="324"/>
      <c r="Q136" s="324"/>
      <c r="R136" s="324"/>
      <c r="S136" s="324"/>
      <c r="T136" s="324"/>
      <c r="U136" s="324"/>
      <c r="V136" s="324"/>
      <c r="W136" s="324"/>
      <c r="X136" s="324"/>
      <c r="Y136" s="324"/>
      <c r="Z136" s="324"/>
      <c r="AA136" s="324"/>
      <c r="AB136" s="324"/>
      <c r="AC136" s="324"/>
      <c r="AD136" s="324"/>
      <c r="AE136" s="324"/>
      <c r="AF136" s="324"/>
      <c r="AG136" s="324"/>
      <c r="AH136" s="324"/>
      <c r="AI136" s="324"/>
      <c r="AJ136" s="324"/>
      <c r="AK136" s="324"/>
      <c r="AL136" s="324"/>
      <c r="AM136" s="324"/>
      <c r="AN136" s="324"/>
      <c r="AO136" s="324"/>
      <c r="AP136" s="324"/>
      <c r="AQ136" s="324"/>
      <c r="AR136" s="324"/>
      <c r="AS136" s="324"/>
      <c r="AT136" s="324"/>
      <c r="AU136" s="324"/>
      <c r="AV136" s="324"/>
      <c r="AW136" s="324"/>
      <c r="AX136" s="324"/>
      <c r="AY136" s="324"/>
      <c r="AZ136" s="324"/>
      <c r="BA136" s="324"/>
      <c r="BB136" s="324"/>
      <c r="BC136" s="324"/>
      <c r="BD136" s="324"/>
      <c r="BE136" s="324"/>
      <c r="BF136" s="324"/>
      <c r="BG136" s="324"/>
      <c r="BH136" s="324"/>
      <c r="BI136" s="325"/>
    </row>
    <row r="137" spans="1:61">
      <c r="A137" s="101">
        <v>2</v>
      </c>
      <c r="B137" t="s">
        <v>116</v>
      </c>
      <c r="C137" s="325"/>
      <c r="D137" s="325"/>
      <c r="E137" s="325"/>
      <c r="F137" s="325"/>
      <c r="G137" s="325"/>
      <c r="H137" s="325"/>
      <c r="I137" s="334"/>
      <c r="J137" s="325"/>
      <c r="K137" s="325"/>
      <c r="L137" s="325"/>
      <c r="M137" s="325"/>
      <c r="N137" s="325"/>
      <c r="O137" s="325"/>
      <c r="P137" s="325"/>
      <c r="Q137" s="325"/>
      <c r="R137" s="325"/>
      <c r="S137" s="325"/>
      <c r="T137" s="325"/>
      <c r="U137" s="325"/>
      <c r="V137" s="325"/>
      <c r="W137" s="325"/>
      <c r="X137" s="325"/>
      <c r="Y137" s="325"/>
      <c r="Z137" s="334"/>
      <c r="AA137" s="2"/>
      <c r="AB137" s="325"/>
      <c r="AC137" s="325"/>
      <c r="AD137" s="325"/>
      <c r="AE137" s="325"/>
      <c r="AF137" s="325"/>
      <c r="AG137" s="325"/>
      <c r="AH137" s="325"/>
      <c r="AI137" s="325"/>
      <c r="AJ137" s="325"/>
      <c r="AK137" s="325"/>
      <c r="AL137" s="325"/>
      <c r="AM137" s="325"/>
      <c r="AN137" s="325"/>
      <c r="AO137" s="325"/>
      <c r="AP137" s="325"/>
      <c r="AQ137" s="325"/>
      <c r="AR137" s="325"/>
      <c r="AS137" s="325"/>
      <c r="AT137" s="325"/>
      <c r="AU137" s="325"/>
      <c r="AV137" s="325"/>
      <c r="AW137" s="325"/>
      <c r="AX137" s="325"/>
      <c r="AY137" s="325"/>
      <c r="AZ137" s="325"/>
      <c r="BA137" s="325"/>
      <c r="BB137" s="325"/>
      <c r="BC137" s="325"/>
      <c r="BD137" s="2"/>
      <c r="BE137" s="325"/>
      <c r="BF137" s="325"/>
      <c r="BG137" s="325"/>
    </row>
    <row r="138" spans="1:61" ht="16">
      <c r="A138" s="383"/>
      <c r="B138" t="s">
        <v>117</v>
      </c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2"/>
      <c r="T138" s="2"/>
      <c r="U138" s="2"/>
      <c r="V138" s="2"/>
      <c r="W138" s="2"/>
      <c r="X138" s="325"/>
      <c r="Y138" s="325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Y138" s="2"/>
      <c r="AZ138" s="2"/>
      <c r="BA138" s="2"/>
      <c r="BB138" s="2"/>
      <c r="BC138" s="2"/>
      <c r="BD138" s="2"/>
      <c r="BE138" s="325"/>
      <c r="BF138" s="325"/>
      <c r="BG138" s="325"/>
    </row>
    <row r="139" spans="1:61">
      <c r="A139" s="100"/>
      <c r="B139" t="s">
        <v>118</v>
      </c>
      <c r="C139" s="325"/>
      <c r="D139" s="325"/>
      <c r="E139" s="325"/>
      <c r="F139" s="325"/>
      <c r="G139" s="325"/>
      <c r="H139" s="325"/>
      <c r="I139" s="325"/>
      <c r="J139" s="325"/>
      <c r="K139" s="325"/>
      <c r="L139" s="325"/>
      <c r="M139" s="325"/>
      <c r="N139" s="325"/>
      <c r="O139" s="325"/>
      <c r="P139" s="325"/>
      <c r="Q139" s="325"/>
      <c r="R139" s="325"/>
      <c r="S139" s="325"/>
      <c r="T139" s="325"/>
      <c r="U139" s="325"/>
      <c r="V139" s="325"/>
      <c r="W139" s="325"/>
      <c r="X139" s="325"/>
      <c r="Y139" s="325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Y139" s="2"/>
      <c r="AZ139" s="2"/>
      <c r="BA139" s="2"/>
      <c r="BB139" s="2"/>
      <c r="BC139" s="2"/>
      <c r="BD139" s="2"/>
      <c r="BE139" s="325"/>
      <c r="BF139" s="325"/>
      <c r="BG139" s="325"/>
    </row>
    <row r="140" spans="1:61">
      <c r="A140" s="110"/>
      <c r="B140" t="s">
        <v>200</v>
      </c>
      <c r="C140" s="325"/>
      <c r="D140" s="325"/>
      <c r="E140" s="325"/>
      <c r="F140" s="325"/>
      <c r="G140" s="325"/>
      <c r="H140" s="325"/>
      <c r="I140" s="325"/>
      <c r="J140" s="325"/>
      <c r="K140" s="325"/>
      <c r="L140" s="325"/>
      <c r="M140" s="325"/>
      <c r="N140" s="325"/>
      <c r="O140" s="325"/>
      <c r="P140" s="325"/>
      <c r="Q140" s="325"/>
      <c r="R140" s="325"/>
      <c r="S140" s="325"/>
      <c r="T140" s="325"/>
      <c r="U140" s="325"/>
      <c r="V140" s="325"/>
      <c r="W140" s="325"/>
      <c r="X140" s="325"/>
      <c r="Y140" s="325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Y140" s="2"/>
      <c r="AZ140" s="2"/>
      <c r="BA140" s="2"/>
      <c r="BB140" s="2"/>
      <c r="BC140" s="2"/>
      <c r="BD140" s="2"/>
      <c r="BE140" s="325"/>
      <c r="BF140" s="325"/>
      <c r="BG140" s="325"/>
    </row>
    <row r="141" spans="1:61">
      <c r="A141" s="147"/>
      <c r="B141" t="s">
        <v>201</v>
      </c>
      <c r="C141" s="325"/>
      <c r="D141" s="325"/>
      <c r="E141" s="325"/>
      <c r="F141" s="325"/>
      <c r="G141" s="325"/>
      <c r="H141" s="325"/>
      <c r="I141" s="325"/>
      <c r="J141" s="325"/>
      <c r="K141" s="325"/>
      <c r="L141" s="325"/>
      <c r="M141" s="325"/>
      <c r="N141" s="325"/>
      <c r="O141" s="325"/>
      <c r="P141" s="325"/>
      <c r="Q141" s="325"/>
      <c r="R141" s="325"/>
      <c r="S141" s="325"/>
      <c r="T141" s="325"/>
      <c r="U141" s="325"/>
      <c r="V141" s="325"/>
      <c r="W141" s="325"/>
      <c r="X141" s="325"/>
      <c r="Y141" s="325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Y141" s="2"/>
      <c r="AZ141" s="2"/>
      <c r="BA141" s="2"/>
      <c r="BB141" s="2"/>
      <c r="BC141" s="2"/>
      <c r="BD141" s="2"/>
      <c r="BE141" s="325"/>
      <c r="BF141" s="325"/>
      <c r="BG141" s="325"/>
    </row>
    <row r="142" spans="1:61">
      <c r="C142" s="325"/>
      <c r="D142" s="325"/>
      <c r="E142" s="325"/>
      <c r="F142" s="325"/>
      <c r="G142" s="325"/>
      <c r="H142" s="325"/>
      <c r="I142" s="325"/>
      <c r="J142" s="325"/>
      <c r="K142" s="325"/>
      <c r="L142" s="325"/>
      <c r="M142" s="325"/>
      <c r="N142" s="325"/>
      <c r="O142" s="325"/>
      <c r="P142" s="325"/>
      <c r="Q142" s="325"/>
      <c r="R142" s="325"/>
      <c r="S142" s="325"/>
      <c r="T142" s="325"/>
      <c r="U142" s="325"/>
      <c r="V142" s="325"/>
      <c r="W142" s="325"/>
      <c r="X142" s="325"/>
      <c r="Y142" s="325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Y142" s="2"/>
      <c r="AZ142" s="2"/>
      <c r="BA142" s="2"/>
      <c r="BB142" s="2"/>
      <c r="BC142" s="2"/>
      <c r="BD142" s="2"/>
      <c r="BE142" s="325"/>
      <c r="BF142" s="325"/>
      <c r="BG142" s="325"/>
    </row>
    <row r="143" spans="1:61">
      <c r="Z143" s="4"/>
      <c r="AA143" s="4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</row>
    <row r="144" spans="1:61">
      <c r="Z144" s="4"/>
      <c r="AA144" s="4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</row>
    <row r="145" spans="26:41">
      <c r="Z145" s="4"/>
      <c r="AA145" s="4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</row>
    <row r="146" spans="26:41">
      <c r="Z146" s="4"/>
      <c r="AA146" s="4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</row>
    <row r="147" spans="26:41">
      <c r="Z147" s="4"/>
      <c r="AA147" s="4"/>
    </row>
    <row r="148" spans="26:41">
      <c r="Z148" s="4"/>
      <c r="AA148" s="4"/>
    </row>
    <row r="149" spans="26:41">
      <c r="Z149" s="4"/>
      <c r="AA149" s="4"/>
    </row>
    <row r="150" spans="26:41">
      <c r="Z150" s="4"/>
      <c r="AA150" s="4"/>
    </row>
    <row r="151" spans="26:41">
      <c r="Z151" s="4"/>
      <c r="AA151" s="4"/>
    </row>
    <row r="152" spans="26:41">
      <c r="Z152" s="4"/>
      <c r="AA152" s="4"/>
    </row>
    <row r="153" spans="26:41">
      <c r="Z153" s="4"/>
      <c r="AA153" s="4"/>
    </row>
    <row r="154" spans="26:41">
      <c r="Z154" s="4"/>
      <c r="AA154" s="4"/>
    </row>
    <row r="155" spans="26:41">
      <c r="Z155" s="4"/>
      <c r="AA155" s="4"/>
    </row>
    <row r="156" spans="26:41">
      <c r="Z156" s="4"/>
      <c r="AA156" s="4"/>
    </row>
    <row r="157" spans="26:41">
      <c r="Z157" s="4"/>
      <c r="AA157" s="4"/>
    </row>
    <row r="158" spans="26:41">
      <c r="Z158" s="4"/>
      <c r="AA158" s="4"/>
    </row>
    <row r="159" spans="26:41">
      <c r="Z159" s="4"/>
      <c r="AA159" s="4"/>
    </row>
    <row r="160" spans="26:41">
      <c r="Z160" s="4"/>
      <c r="AA160" s="4"/>
    </row>
    <row r="161" spans="26:27">
      <c r="Z161" s="4"/>
      <c r="AA161" s="4"/>
    </row>
    <row r="162" spans="26:27">
      <c r="Z162" s="4"/>
      <c r="AA162" s="4"/>
    </row>
    <row r="163" spans="26:27">
      <c r="Z163" s="4"/>
      <c r="AA163" s="4"/>
    </row>
    <row r="164" spans="26:27">
      <c r="Z164" s="4"/>
      <c r="AA164" s="4"/>
    </row>
    <row r="165" spans="26:27">
      <c r="Z165" s="4"/>
      <c r="AA165" s="4"/>
    </row>
    <row r="166" spans="26:27">
      <c r="Z166" s="4"/>
      <c r="AA166" s="4"/>
    </row>
    <row r="167" spans="26:27">
      <c r="Z167" s="4"/>
      <c r="AA167" s="4"/>
    </row>
    <row r="168" spans="26:27">
      <c r="Z168" s="4"/>
      <c r="AA168" s="4"/>
    </row>
    <row r="169" spans="26:27">
      <c r="Z169" s="4"/>
      <c r="AA169" s="4"/>
    </row>
    <row r="170" spans="26:27">
      <c r="Z170" s="4"/>
      <c r="AA170" s="4"/>
    </row>
    <row r="171" spans="26:27">
      <c r="Z171" s="4"/>
      <c r="AA171" s="4"/>
    </row>
    <row r="172" spans="26:27">
      <c r="Z172" s="4"/>
      <c r="AA172" s="4"/>
    </row>
    <row r="173" spans="26:27">
      <c r="Z173" s="4"/>
      <c r="AA173" s="4"/>
    </row>
    <row r="174" spans="26:27">
      <c r="Z174" s="4"/>
      <c r="AA174" s="4"/>
    </row>
    <row r="175" spans="26:27">
      <c r="Z175" s="4"/>
      <c r="AA175" s="4"/>
    </row>
    <row r="176" spans="26:27">
      <c r="Z176" s="4"/>
      <c r="AA176" s="4"/>
    </row>
    <row r="177" spans="26:27">
      <c r="Z177" s="4"/>
      <c r="AA177" s="4"/>
    </row>
    <row r="178" spans="26:27">
      <c r="Z178" s="4"/>
      <c r="AA178" s="4"/>
    </row>
    <row r="179" spans="26:27">
      <c r="Z179" s="4"/>
      <c r="AA179" s="4"/>
    </row>
    <row r="180" spans="26:27">
      <c r="Z180" s="4"/>
      <c r="AA180" s="4"/>
    </row>
    <row r="181" spans="26:27">
      <c r="Z181" s="4"/>
      <c r="AA181" s="4"/>
    </row>
    <row r="182" spans="26:27">
      <c r="Z182" s="4"/>
      <c r="AA182" s="4"/>
    </row>
    <row r="183" spans="26:27">
      <c r="Z183" s="4"/>
      <c r="AA183" s="4"/>
    </row>
    <row r="184" spans="26:27">
      <c r="Z184" s="4"/>
      <c r="AA184" s="4"/>
    </row>
    <row r="185" spans="26:27">
      <c r="Z185" s="4"/>
      <c r="AA185" s="4"/>
    </row>
    <row r="186" spans="26:27">
      <c r="Z186" s="4"/>
      <c r="AA186" s="4"/>
    </row>
    <row r="187" spans="26:27">
      <c r="Z187" s="4"/>
      <c r="AA187" s="4"/>
    </row>
    <row r="188" spans="26:27">
      <c r="Z188" s="4"/>
      <c r="AA188" s="4"/>
    </row>
    <row r="189" spans="26:27">
      <c r="Z189" s="4"/>
      <c r="AA189" s="4"/>
    </row>
    <row r="190" spans="26:27">
      <c r="Z190" s="4"/>
      <c r="AA190" s="4"/>
    </row>
    <row r="191" spans="26:27">
      <c r="Z191" s="4"/>
      <c r="AA191" s="4"/>
    </row>
    <row r="192" spans="26:27">
      <c r="Z192" s="4"/>
      <c r="AA192" s="4"/>
    </row>
    <row r="193" spans="26:27">
      <c r="Z193" s="4"/>
      <c r="AA193" s="4"/>
    </row>
    <row r="194" spans="26:27">
      <c r="Z194" s="4"/>
      <c r="AA194" s="4"/>
    </row>
    <row r="195" spans="26:27">
      <c r="Z195" s="4"/>
      <c r="AA195" s="4"/>
    </row>
    <row r="196" spans="26:27">
      <c r="Z196" s="4"/>
      <c r="AA196" s="4"/>
    </row>
    <row r="197" spans="26:27">
      <c r="Z197" s="4"/>
      <c r="AA197" s="4"/>
    </row>
    <row r="198" spans="26:27">
      <c r="Z198" s="4"/>
      <c r="AA198" s="4"/>
    </row>
    <row r="199" spans="26:27">
      <c r="Z199" s="4"/>
      <c r="AA199" s="4"/>
    </row>
    <row r="200" spans="26:27">
      <c r="Z200" s="4"/>
      <c r="AA200" s="4"/>
    </row>
    <row r="201" spans="26:27">
      <c r="Z201" s="4"/>
      <c r="AA201" s="4"/>
    </row>
    <row r="202" spans="26:27">
      <c r="Z202" s="4"/>
      <c r="AA202" s="4"/>
    </row>
    <row r="203" spans="26:27">
      <c r="Z203" s="4"/>
      <c r="AA203" s="4"/>
    </row>
    <row r="204" spans="26:27">
      <c r="Z204" s="4"/>
      <c r="AA204" s="4"/>
    </row>
    <row r="205" spans="26:27">
      <c r="Z205" s="4"/>
      <c r="AA205" s="4"/>
    </row>
    <row r="206" spans="26:27">
      <c r="Z206" s="4"/>
      <c r="AA206" s="4"/>
    </row>
    <row r="207" spans="26:27">
      <c r="Z207" s="4"/>
      <c r="AA207" s="4"/>
    </row>
    <row r="208" spans="26:27">
      <c r="Z208" s="4"/>
      <c r="AA208" s="4"/>
    </row>
    <row r="209" spans="26:27">
      <c r="Z209" s="4"/>
      <c r="AA209" s="4"/>
    </row>
    <row r="210" spans="26:27">
      <c r="Z210" s="4"/>
      <c r="AA210" s="4"/>
    </row>
    <row r="211" spans="26:27">
      <c r="Z211" s="4"/>
      <c r="AA211" s="4"/>
    </row>
    <row r="212" spans="26:27">
      <c r="Z212" s="4"/>
      <c r="AA212" s="4"/>
    </row>
    <row r="213" spans="26:27">
      <c r="Z213" s="4"/>
      <c r="AA213" s="4"/>
    </row>
    <row r="214" spans="26:27">
      <c r="Z214" s="4"/>
      <c r="AA214" s="4"/>
    </row>
    <row r="215" spans="26:27">
      <c r="Z215" s="4"/>
      <c r="AA215" s="4"/>
    </row>
    <row r="216" spans="26:27">
      <c r="Z216" s="4"/>
      <c r="AA216" s="4"/>
    </row>
    <row r="217" spans="26:27">
      <c r="Z217" s="4"/>
      <c r="AA217" s="4"/>
    </row>
    <row r="218" spans="26:27">
      <c r="Z218" s="4"/>
      <c r="AA218" s="4"/>
    </row>
    <row r="219" spans="26:27">
      <c r="Z219" s="4"/>
      <c r="AA219" s="4"/>
    </row>
    <row r="220" spans="26:27">
      <c r="Z220" s="4"/>
      <c r="AA220" s="4"/>
    </row>
    <row r="221" spans="26:27">
      <c r="Z221" s="4"/>
      <c r="AA221" s="4"/>
    </row>
    <row r="222" spans="26:27">
      <c r="Z222" s="4"/>
      <c r="AA222" s="4"/>
    </row>
    <row r="223" spans="26:27">
      <c r="Z223" s="4"/>
      <c r="AA223" s="4"/>
    </row>
    <row r="224" spans="26:27">
      <c r="Z224" s="4"/>
      <c r="AA224" s="4"/>
    </row>
    <row r="225" spans="26:27">
      <c r="Z225" s="4"/>
      <c r="AA225" s="4"/>
    </row>
    <row r="226" spans="26:27">
      <c r="Z226" s="4"/>
      <c r="AA226" s="4"/>
    </row>
    <row r="227" spans="26:27">
      <c r="Z227" s="4"/>
      <c r="AA227" s="4"/>
    </row>
    <row r="228" spans="26:27">
      <c r="Z228" s="4"/>
      <c r="AA228" s="4"/>
    </row>
    <row r="229" spans="26:27">
      <c r="Z229" s="4"/>
      <c r="AA229" s="4"/>
    </row>
    <row r="230" spans="26:27">
      <c r="Z230" s="4"/>
      <c r="AA230" s="4"/>
    </row>
    <row r="231" spans="26:27">
      <c r="Z231" s="4"/>
      <c r="AA231" s="4"/>
    </row>
    <row r="232" spans="26:27">
      <c r="Z232" s="4"/>
      <c r="AA232" s="4"/>
    </row>
    <row r="233" spans="26:27">
      <c r="Z233" s="4"/>
      <c r="AA233" s="4"/>
    </row>
    <row r="234" spans="26:27">
      <c r="Z234" s="4"/>
      <c r="AA234" s="4"/>
    </row>
    <row r="235" spans="26:27">
      <c r="Z235" s="4"/>
      <c r="AA235" s="4"/>
    </row>
    <row r="236" spans="26:27">
      <c r="Z236" s="4"/>
      <c r="AA236" s="4"/>
    </row>
    <row r="237" spans="26:27">
      <c r="Z237" s="4"/>
      <c r="AA237" s="4"/>
    </row>
    <row r="238" spans="26:27">
      <c r="Z238" s="4"/>
      <c r="AA238" s="4"/>
    </row>
    <row r="239" spans="26:27">
      <c r="Z239" s="4"/>
      <c r="AA239" s="4"/>
    </row>
    <row r="240" spans="26:27">
      <c r="Z240" s="4"/>
      <c r="AA240" s="4"/>
    </row>
    <row r="241" spans="26:27">
      <c r="Z241" s="4"/>
      <c r="AA241" s="4"/>
    </row>
    <row r="242" spans="26:27">
      <c r="Z242" s="4"/>
      <c r="AA242" s="4"/>
    </row>
    <row r="243" spans="26:27">
      <c r="Z243" s="4"/>
      <c r="AA243" s="4"/>
    </row>
    <row r="244" spans="26:27">
      <c r="Z244" s="4"/>
      <c r="AA244" s="4"/>
    </row>
    <row r="245" spans="26:27">
      <c r="Z245" s="4"/>
      <c r="AA245" s="4"/>
    </row>
    <row r="246" spans="26:27">
      <c r="Z246" s="4"/>
      <c r="AA246" s="4"/>
    </row>
    <row r="247" spans="26:27">
      <c r="Z247" s="4"/>
      <c r="AA247" s="4"/>
    </row>
    <row r="248" spans="26:27">
      <c r="Z248" s="4"/>
      <c r="AA248" s="4"/>
    </row>
    <row r="249" spans="26:27">
      <c r="Z249" s="4"/>
      <c r="AA249" s="4"/>
    </row>
    <row r="250" spans="26:27">
      <c r="Z250" s="4"/>
      <c r="AA250" s="4"/>
    </row>
    <row r="251" spans="26:27">
      <c r="Z251" s="4"/>
      <c r="AA251" s="4"/>
    </row>
    <row r="252" spans="26:27">
      <c r="Z252" s="4"/>
      <c r="AA252" s="4"/>
    </row>
    <row r="253" spans="26:27">
      <c r="Z253" s="4"/>
      <c r="AA253" s="4"/>
    </row>
    <row r="254" spans="26:27">
      <c r="Z254" s="4"/>
      <c r="AA254" s="4"/>
    </row>
    <row r="255" spans="26:27">
      <c r="Z255" s="4"/>
      <c r="AA255" s="4"/>
    </row>
    <row r="256" spans="26:27">
      <c r="Z256" s="4"/>
      <c r="AA256" s="4"/>
    </row>
    <row r="257" spans="26:27">
      <c r="Z257" s="4"/>
      <c r="AA257" s="4"/>
    </row>
    <row r="258" spans="26:27">
      <c r="Z258" s="4"/>
      <c r="AA258" s="4"/>
    </row>
    <row r="259" spans="26:27">
      <c r="Z259" s="4"/>
      <c r="AA259" s="4"/>
    </row>
    <row r="260" spans="26:27">
      <c r="Z260" s="4"/>
      <c r="AA260" s="4"/>
    </row>
    <row r="261" spans="26:27">
      <c r="Z261" s="4"/>
      <c r="AA261" s="4"/>
    </row>
    <row r="262" spans="26:27">
      <c r="Z262" s="4"/>
      <c r="AA262" s="4"/>
    </row>
    <row r="263" spans="26:27">
      <c r="Z263" s="4"/>
      <c r="AA263" s="4"/>
    </row>
    <row r="264" spans="26:27">
      <c r="Z264" s="4"/>
      <c r="AA264" s="4"/>
    </row>
    <row r="265" spans="26:27">
      <c r="Z265" s="4"/>
      <c r="AA265" s="4"/>
    </row>
    <row r="266" spans="26:27">
      <c r="Z266" s="4"/>
      <c r="AA266" s="4"/>
    </row>
    <row r="267" spans="26:27">
      <c r="Z267" s="4"/>
      <c r="AA267" s="4"/>
    </row>
    <row r="268" spans="26:27">
      <c r="Z268" s="4"/>
      <c r="AA268" s="4"/>
    </row>
    <row r="269" spans="26:27">
      <c r="Z269" s="4"/>
      <c r="AA269" s="4"/>
    </row>
    <row r="270" spans="26:27">
      <c r="Z270" s="4"/>
      <c r="AA270" s="4"/>
    </row>
    <row r="271" spans="26:27">
      <c r="Z271" s="4"/>
      <c r="AA271" s="4"/>
    </row>
    <row r="272" spans="26:27">
      <c r="Z272" s="4"/>
      <c r="AA272" s="4"/>
    </row>
    <row r="273" spans="26:27">
      <c r="Z273" s="4"/>
      <c r="AA273" s="4"/>
    </row>
    <row r="274" spans="26:27">
      <c r="Z274" s="4"/>
      <c r="AA274" s="4"/>
    </row>
    <row r="275" spans="26:27">
      <c r="Z275" s="4"/>
      <c r="AA275" s="4"/>
    </row>
    <row r="276" spans="26:27">
      <c r="Z276" s="4"/>
      <c r="AA276" s="4"/>
    </row>
    <row r="277" spans="26:27">
      <c r="Z277" s="4"/>
      <c r="AA277" s="4"/>
    </row>
    <row r="278" spans="26:27">
      <c r="Z278" s="4"/>
      <c r="AA278" s="4"/>
    </row>
    <row r="279" spans="26:27">
      <c r="Z279" s="4"/>
      <c r="AA279" s="4"/>
    </row>
    <row r="280" spans="26:27">
      <c r="Z280" s="4"/>
      <c r="AA280" s="4"/>
    </row>
    <row r="281" spans="26:27">
      <c r="Z281" s="4"/>
      <c r="AA281" s="4"/>
    </row>
    <row r="282" spans="26:27">
      <c r="Z282" s="4"/>
      <c r="AA282" s="4"/>
    </row>
    <row r="283" spans="26:27">
      <c r="Z283" s="4"/>
      <c r="AA283" s="4"/>
    </row>
    <row r="284" spans="26:27">
      <c r="Z284" s="4"/>
      <c r="AA284" s="4"/>
    </row>
    <row r="285" spans="26:27">
      <c r="Z285" s="4"/>
      <c r="AA285" s="4"/>
    </row>
    <row r="286" spans="26:27">
      <c r="Z286" s="4"/>
      <c r="AA286" s="4"/>
    </row>
    <row r="287" spans="26:27">
      <c r="Z287" s="4"/>
      <c r="AA287" s="4"/>
    </row>
    <row r="288" spans="26:27">
      <c r="Z288" s="4"/>
      <c r="AA288" s="4"/>
    </row>
    <row r="289" spans="26:27">
      <c r="Z289" s="4"/>
      <c r="AA289" s="4"/>
    </row>
    <row r="290" spans="26:27">
      <c r="Z290" s="4"/>
      <c r="AA290" s="4"/>
    </row>
    <row r="291" spans="26:27">
      <c r="Z291" s="4"/>
      <c r="AA291" s="4"/>
    </row>
    <row r="292" spans="26:27">
      <c r="Z292" s="4"/>
      <c r="AA292" s="4"/>
    </row>
    <row r="293" spans="26:27">
      <c r="Z293" s="4"/>
      <c r="AA293" s="4"/>
    </row>
    <row r="294" spans="26:27">
      <c r="Z294" s="4"/>
      <c r="AA294" s="4"/>
    </row>
    <row r="295" spans="26:27">
      <c r="Z295" s="4"/>
      <c r="AA295" s="4"/>
    </row>
    <row r="296" spans="26:27">
      <c r="Z296" s="4"/>
      <c r="AA296" s="4"/>
    </row>
    <row r="297" spans="26:27">
      <c r="Z297" s="4"/>
      <c r="AA297" s="4"/>
    </row>
    <row r="298" spans="26:27">
      <c r="Z298" s="4"/>
      <c r="AA298" s="4"/>
    </row>
    <row r="299" spans="26:27">
      <c r="Z299" s="4"/>
      <c r="AA299" s="4"/>
    </row>
    <row r="300" spans="26:27">
      <c r="Z300" s="4"/>
      <c r="AA300" s="4"/>
    </row>
    <row r="301" spans="26:27">
      <c r="Z301" s="4"/>
      <c r="AA301" s="4"/>
    </row>
    <row r="302" spans="26:27">
      <c r="Z302" s="4"/>
      <c r="AA302" s="4"/>
    </row>
    <row r="303" spans="26:27">
      <c r="Z303" s="4"/>
      <c r="AA303" s="4"/>
    </row>
    <row r="304" spans="26:27">
      <c r="Z304" s="4"/>
      <c r="AA304" s="4"/>
    </row>
    <row r="305" spans="26:27">
      <c r="Z305" s="4"/>
      <c r="AA305" s="4"/>
    </row>
    <row r="306" spans="26:27">
      <c r="Z306" s="4"/>
      <c r="AA306" s="4"/>
    </row>
    <row r="307" spans="26:27">
      <c r="Z307" s="4"/>
      <c r="AA307" s="4"/>
    </row>
    <row r="308" spans="26:27">
      <c r="Z308" s="4"/>
      <c r="AA308" s="4"/>
    </row>
  </sheetData>
  <mergeCells count="31">
    <mergeCell ref="A2:A31"/>
    <mergeCell ref="B2:B6"/>
    <mergeCell ref="B7:B11"/>
    <mergeCell ref="B12:B16"/>
    <mergeCell ref="B17:B21"/>
    <mergeCell ref="B22:B26"/>
    <mergeCell ref="B27:B31"/>
    <mergeCell ref="A33:A62"/>
    <mergeCell ref="B33:B37"/>
    <mergeCell ref="B38:B42"/>
    <mergeCell ref="B43:B47"/>
    <mergeCell ref="B48:B52"/>
    <mergeCell ref="B53:B57"/>
    <mergeCell ref="B58:B62"/>
    <mergeCell ref="B105:B109"/>
    <mergeCell ref="B110:B114"/>
    <mergeCell ref="A64:A83"/>
    <mergeCell ref="B64:B68"/>
    <mergeCell ref="B69:B73"/>
    <mergeCell ref="B79:B83"/>
    <mergeCell ref="B74:B78"/>
    <mergeCell ref="A85:A114"/>
    <mergeCell ref="B85:B89"/>
    <mergeCell ref="B90:B94"/>
    <mergeCell ref="B95:B99"/>
    <mergeCell ref="B100:B104"/>
    <mergeCell ref="A116:A135"/>
    <mergeCell ref="B116:B120"/>
    <mergeCell ref="B121:B125"/>
    <mergeCell ref="B126:B130"/>
    <mergeCell ref="B131:B135"/>
  </mergeCells>
  <phoneticPr fontId="31" type="noConversion"/>
  <conditionalFormatting sqref="C2:BH2 J136:BC137 C3:I137 J3:BH135">
    <cfRule type="cellIs" dxfId="9" priority="1" stopIfTrue="1" operator="equal">
      <formula>0</formula>
    </cfRule>
    <cfRule type="cellIs" dxfId="8" priority="2" stopIfTrue="1" operator="greaterThan">
      <formula>1</formula>
    </cfRule>
  </conditionalFormatting>
  <conditionalFormatting sqref="B126:B135 B121 B2:B69 A2:A116 B74 B79:B116">
    <cfRule type="cellIs" dxfId="7" priority="3" stopIfTrue="1" operator="equal">
      <formula>"Seul"</formula>
    </cfRule>
  </conditionalFormatting>
  <pageMargins left="0.78740157480314965" right="0.78740157480314965" top="0.98425196850393704" bottom="0.98425196850393704" header="0.51181102362204722" footer="0.51181102362204722"/>
  <pageSetup paperSize="9" scale="35" orientation="portrait" r:id="rId1"/>
  <headerFooter alignWithMargins="0">
    <oddFooter>&amp;CAbfrage Lehrende WiSe 2019/20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W312"/>
  <sheetViews>
    <sheetView topLeftCell="A10" zoomScaleNormal="100" workbookViewId="0">
      <selection activeCell="W1" sqref="W1:W1048576"/>
    </sheetView>
  </sheetViews>
  <sheetFormatPr baseColWidth="10" defaultRowHeight="13"/>
  <cols>
    <col min="1" max="1" width="3.6640625" bestFit="1" customWidth="1"/>
    <col min="2" max="2" width="3.33203125" bestFit="1" customWidth="1"/>
    <col min="3" max="3" width="3.33203125" customWidth="1"/>
    <col min="4" max="4" width="3.33203125" bestFit="1" customWidth="1"/>
    <col min="5" max="13" width="3.33203125" customWidth="1"/>
    <col min="14" max="14" width="4" bestFit="1" customWidth="1"/>
    <col min="15" max="15" width="3.5" customWidth="1"/>
    <col min="16" max="16" width="4" bestFit="1" customWidth="1"/>
    <col min="17" max="19" width="3.33203125" customWidth="1"/>
    <col min="20" max="20" width="4" bestFit="1" customWidth="1"/>
    <col min="21" max="27" width="3.33203125" customWidth="1"/>
    <col min="28" max="30" width="4" bestFit="1" customWidth="1"/>
    <col min="31" max="31" width="4.5" bestFit="1" customWidth="1"/>
    <col min="32" max="32" width="3.33203125" bestFit="1" customWidth="1"/>
    <col min="33" max="33" width="3.33203125" customWidth="1"/>
    <col min="34" max="34" width="3.33203125" style="289" customWidth="1"/>
    <col min="35" max="41" width="3.33203125" bestFit="1" customWidth="1"/>
    <col min="42" max="42" width="3.6640625" customWidth="1"/>
    <col min="43" max="44" width="3.5" customWidth="1"/>
    <col min="45" max="46" width="3.1640625" customWidth="1"/>
    <col min="47" max="47" width="2.5" customWidth="1"/>
  </cols>
  <sheetData>
    <row r="1" spans="1:49" s="137" customFormat="1" ht="12">
      <c r="A1" s="130"/>
      <c r="B1" s="130"/>
      <c r="C1" s="130" t="s">
        <v>34</v>
      </c>
      <c r="D1" s="130" t="s">
        <v>34</v>
      </c>
      <c r="E1" s="130" t="s">
        <v>189</v>
      </c>
      <c r="F1" s="130" t="s">
        <v>189</v>
      </c>
      <c r="G1" s="131" t="s">
        <v>182</v>
      </c>
      <c r="H1" s="130" t="s">
        <v>189</v>
      </c>
      <c r="I1" s="132" t="s">
        <v>34</v>
      </c>
      <c r="J1" s="130" t="s">
        <v>34</v>
      </c>
      <c r="K1" s="131" t="s">
        <v>182</v>
      </c>
      <c r="L1" s="131" t="s">
        <v>182</v>
      </c>
      <c r="M1" s="131" t="s">
        <v>182</v>
      </c>
      <c r="N1" s="132"/>
      <c r="O1" s="133" t="s">
        <v>190</v>
      </c>
      <c r="P1" s="132"/>
      <c r="Q1" s="130"/>
      <c r="R1" s="130" t="s">
        <v>34</v>
      </c>
      <c r="S1" s="134" t="s">
        <v>150</v>
      </c>
      <c r="T1" s="135" t="s">
        <v>183</v>
      </c>
      <c r="U1" s="130"/>
      <c r="V1" s="134" t="s">
        <v>150</v>
      </c>
      <c r="W1" s="134" t="s">
        <v>150</v>
      </c>
      <c r="X1" s="130"/>
      <c r="Y1" s="134" t="s">
        <v>150</v>
      </c>
      <c r="Z1" s="133" t="s">
        <v>190</v>
      </c>
      <c r="AA1" s="133" t="s">
        <v>190</v>
      </c>
      <c r="AB1" s="135" t="s">
        <v>183</v>
      </c>
      <c r="AC1" s="135" t="s">
        <v>183</v>
      </c>
      <c r="AD1" s="135" t="s">
        <v>183</v>
      </c>
      <c r="AE1" s="130" t="s">
        <v>33</v>
      </c>
      <c r="AF1" s="162" t="s">
        <v>190</v>
      </c>
      <c r="AG1" s="176" t="s">
        <v>47</v>
      </c>
      <c r="AH1" s="133"/>
      <c r="AI1" s="130" t="s">
        <v>34</v>
      </c>
      <c r="AJ1" s="130" t="s">
        <v>34</v>
      </c>
      <c r="AK1" s="130" t="s">
        <v>34</v>
      </c>
      <c r="AL1" s="130" t="s">
        <v>34</v>
      </c>
      <c r="AM1" s="130" t="s">
        <v>34</v>
      </c>
      <c r="AN1" s="134" t="s">
        <v>150</v>
      </c>
      <c r="AO1" s="136" t="s">
        <v>150</v>
      </c>
      <c r="AP1" s="134" t="s">
        <v>150</v>
      </c>
      <c r="AQ1" s="134" t="s">
        <v>150</v>
      </c>
      <c r="AR1" s="134" t="s">
        <v>150</v>
      </c>
      <c r="AS1" s="134" t="s">
        <v>150</v>
      </c>
      <c r="AT1" s="134" t="s">
        <v>150</v>
      </c>
    </row>
    <row r="2" spans="1:49" s="137" customFormat="1" ht="12">
      <c r="A2" s="130" t="s">
        <v>42</v>
      </c>
      <c r="B2" s="130"/>
      <c r="C2" s="277" t="s">
        <v>47</v>
      </c>
      <c r="D2" s="277" t="s">
        <v>47</v>
      </c>
      <c r="E2" s="277"/>
      <c r="F2" s="277" t="s">
        <v>47</v>
      </c>
      <c r="G2" s="277" t="s">
        <v>47</v>
      </c>
      <c r="H2" s="277" t="s">
        <v>47</v>
      </c>
      <c r="I2" s="277" t="s">
        <v>47</v>
      </c>
      <c r="J2" s="277" t="s">
        <v>47</v>
      </c>
      <c r="K2" s="277" t="s">
        <v>47</v>
      </c>
      <c r="L2" s="277" t="s">
        <v>47</v>
      </c>
      <c r="M2" s="277" t="s">
        <v>47</v>
      </c>
      <c r="N2" s="277" t="s">
        <v>47</v>
      </c>
      <c r="O2" s="277" t="s">
        <v>47</v>
      </c>
      <c r="P2" s="277" t="s">
        <v>47</v>
      </c>
      <c r="Q2" s="176" t="s">
        <v>47</v>
      </c>
      <c r="R2" s="277" t="s">
        <v>47</v>
      </c>
      <c r="S2" s="277" t="s">
        <v>47</v>
      </c>
      <c r="T2" s="176" t="s">
        <v>47</v>
      </c>
      <c r="U2" s="176" t="s">
        <v>47</v>
      </c>
      <c r="V2" s="277" t="s">
        <v>47</v>
      </c>
      <c r="W2" s="277" t="s">
        <v>47</v>
      </c>
      <c r="X2" s="176" t="s">
        <v>47</v>
      </c>
      <c r="Y2" s="277" t="s">
        <v>47</v>
      </c>
      <c r="Z2" s="162" t="s">
        <v>47</v>
      </c>
      <c r="AA2" s="162" t="s">
        <v>47</v>
      </c>
      <c r="AB2" s="176" t="s">
        <v>47</v>
      </c>
      <c r="AC2" s="176"/>
      <c r="AD2" s="176"/>
      <c r="AE2" s="277" t="s">
        <v>47</v>
      </c>
      <c r="AF2" s="162" t="s">
        <v>47</v>
      </c>
      <c r="AG2" s="176" t="s">
        <v>47</v>
      </c>
      <c r="AH2" s="277"/>
      <c r="AI2" s="277"/>
      <c r="AJ2" s="277"/>
      <c r="AK2" s="277" t="s">
        <v>47</v>
      </c>
      <c r="AL2" s="277" t="s">
        <v>47</v>
      </c>
      <c r="AM2" s="277" t="s">
        <v>47</v>
      </c>
      <c r="AN2" s="162" t="s">
        <v>47</v>
      </c>
      <c r="AO2" s="164" t="s">
        <v>47</v>
      </c>
      <c r="AP2" s="162"/>
      <c r="AQ2" s="162"/>
      <c r="AR2" s="162"/>
      <c r="AS2" s="162"/>
      <c r="AT2" s="162"/>
    </row>
    <row r="3" spans="1:49" s="142" customFormat="1" ht="53.25" customHeight="1">
      <c r="A3" s="138" t="s">
        <v>24</v>
      </c>
      <c r="B3" s="139"/>
      <c r="C3" s="304">
        <v>39</v>
      </c>
      <c r="D3" s="304">
        <v>46</v>
      </c>
      <c r="E3" s="304">
        <v>35</v>
      </c>
      <c r="F3" s="304">
        <v>30</v>
      </c>
      <c r="G3" s="304">
        <v>50</v>
      </c>
      <c r="H3" s="139">
        <v>39</v>
      </c>
      <c r="I3" s="304">
        <v>64</v>
      </c>
      <c r="J3" s="304">
        <v>35</v>
      </c>
      <c r="K3" s="308">
        <v>39</v>
      </c>
      <c r="L3" s="308">
        <v>65</v>
      </c>
      <c r="M3" s="308">
        <v>80</v>
      </c>
      <c r="N3" s="304">
        <v>300</v>
      </c>
      <c r="O3" s="304">
        <v>160</v>
      </c>
      <c r="P3" s="304">
        <v>160</v>
      </c>
      <c r="Q3" s="139">
        <v>40</v>
      </c>
      <c r="R3" s="304">
        <v>80</v>
      </c>
      <c r="S3" s="304">
        <v>80</v>
      </c>
      <c r="T3" s="308">
        <v>40</v>
      </c>
      <c r="U3" s="139">
        <v>24</v>
      </c>
      <c r="V3" s="304">
        <v>32</v>
      </c>
      <c r="W3" s="304">
        <v>40</v>
      </c>
      <c r="X3" s="139">
        <v>24</v>
      </c>
      <c r="Y3" s="304">
        <v>40</v>
      </c>
      <c r="Z3" s="304">
        <v>72</v>
      </c>
      <c r="AA3" s="304">
        <v>72</v>
      </c>
      <c r="AB3" s="308">
        <v>40</v>
      </c>
      <c r="AC3" s="308">
        <v>32</v>
      </c>
      <c r="AD3" s="308">
        <v>32</v>
      </c>
      <c r="AE3" s="304">
        <v>40</v>
      </c>
      <c r="AF3" s="386">
        <v>40</v>
      </c>
      <c r="AG3" s="385">
        <v>40</v>
      </c>
      <c r="AH3" s="299" t="s">
        <v>266</v>
      </c>
      <c r="AI3" s="312" t="s">
        <v>191</v>
      </c>
      <c r="AJ3" s="312" t="s">
        <v>192</v>
      </c>
      <c r="AK3" s="305">
        <v>18</v>
      </c>
      <c r="AL3" s="305">
        <v>12</v>
      </c>
      <c r="AM3" s="305">
        <v>18</v>
      </c>
      <c r="AN3" s="140">
        <v>30</v>
      </c>
      <c r="AO3" s="141">
        <v>30</v>
      </c>
      <c r="AP3" s="140"/>
      <c r="AQ3" s="140"/>
      <c r="AR3" s="140"/>
      <c r="AS3" s="155" t="s">
        <v>208</v>
      </c>
      <c r="AT3" s="155" t="s">
        <v>209</v>
      </c>
    </row>
    <row r="4" spans="1:49" ht="36" customHeight="1">
      <c r="A4" s="5"/>
      <c r="B4" s="5"/>
      <c r="C4" s="154" t="s">
        <v>94</v>
      </c>
      <c r="D4" s="154" t="s">
        <v>97</v>
      </c>
      <c r="E4" s="154" t="s">
        <v>81</v>
      </c>
      <c r="F4" s="154" t="s">
        <v>83</v>
      </c>
      <c r="G4" s="154" t="s">
        <v>90</v>
      </c>
      <c r="H4" s="154" t="s">
        <v>86</v>
      </c>
      <c r="I4" s="154" t="s">
        <v>89</v>
      </c>
      <c r="J4" s="154" t="s">
        <v>98</v>
      </c>
      <c r="K4" s="143" t="s">
        <v>119</v>
      </c>
      <c r="L4" s="143" t="s">
        <v>120</v>
      </c>
      <c r="M4" s="143" t="s">
        <v>121</v>
      </c>
      <c r="N4" s="154" t="s">
        <v>85</v>
      </c>
      <c r="O4" s="154" t="s">
        <v>65</v>
      </c>
      <c r="P4" s="154" t="s">
        <v>64</v>
      </c>
      <c r="Q4" s="310" t="s">
        <v>122</v>
      </c>
      <c r="R4" s="154" t="s">
        <v>87</v>
      </c>
      <c r="S4" s="309" t="s">
        <v>88</v>
      </c>
      <c r="T4" s="311" t="s">
        <v>123</v>
      </c>
      <c r="U4" s="310" t="s">
        <v>101</v>
      </c>
      <c r="V4" s="309" t="s">
        <v>102</v>
      </c>
      <c r="W4" s="309" t="s">
        <v>177</v>
      </c>
      <c r="X4" s="310" t="s">
        <v>124</v>
      </c>
      <c r="Y4" s="309" t="s">
        <v>100</v>
      </c>
      <c r="Z4" s="307" t="s">
        <v>125</v>
      </c>
      <c r="AA4" s="307" t="s">
        <v>91</v>
      </c>
      <c r="AB4" s="311" t="s">
        <v>126</v>
      </c>
      <c r="AC4" s="311" t="s">
        <v>103</v>
      </c>
      <c r="AD4" s="311" t="s">
        <v>127</v>
      </c>
      <c r="AE4" s="154" t="s">
        <v>99</v>
      </c>
      <c r="AF4" s="307" t="s">
        <v>95</v>
      </c>
      <c r="AG4" s="310" t="s">
        <v>96</v>
      </c>
      <c r="AH4" s="300" t="s">
        <v>265</v>
      </c>
      <c r="AI4" s="306" t="s">
        <v>128</v>
      </c>
      <c r="AJ4" s="306" t="s">
        <v>129</v>
      </c>
      <c r="AK4" s="306" t="s">
        <v>130</v>
      </c>
      <c r="AL4" s="306" t="s">
        <v>131</v>
      </c>
      <c r="AM4" s="306" t="s">
        <v>132</v>
      </c>
      <c r="AN4" s="144" t="s">
        <v>133</v>
      </c>
      <c r="AO4" s="145" t="s">
        <v>134</v>
      </c>
      <c r="AP4" s="144" t="s">
        <v>193</v>
      </c>
      <c r="AQ4" s="144" t="s">
        <v>194</v>
      </c>
      <c r="AR4" s="144" t="s">
        <v>195</v>
      </c>
      <c r="AS4" s="156" t="s">
        <v>149</v>
      </c>
      <c r="AT4" s="157" t="s">
        <v>148</v>
      </c>
    </row>
    <row r="5" spans="1:49" ht="12.75" customHeight="1">
      <c r="A5" s="1319" t="s">
        <v>49</v>
      </c>
      <c r="B5" s="1322" t="s">
        <v>54</v>
      </c>
      <c r="C5" s="364">
        <f>SUM(COUNTIF('Plan MB'!$C5:$BE5,"D 0107")+COUNTIF('Plan WIW'!$C5:$AU5,"D 0107")+COUNTIF('Plan ET'!$C6:$BW6,"D 0107"))</f>
        <v>0</v>
      </c>
      <c r="D5" s="364">
        <f>SUM(COUNTIF('Plan MB'!$C5:$BE5,"D 0108")+COUNTIF('Plan WIW'!$C5:$AU5,"D 0108")+COUNTIF('Plan ET'!$C6:$BW6,"D 0108"))</f>
        <v>0</v>
      </c>
      <c r="E5" s="364">
        <f>SUM(COUNTIF('Plan MB'!$C5:$BE5,"D 0110")+COUNTIF('Plan WIW'!$C5:$AU5,"D 0110")+COUNTIF('Plan ET'!$C6:$BW6,"D 0110"))</f>
        <v>0</v>
      </c>
      <c r="F5" s="364">
        <f>SUM(COUNTIF('Plan MB'!$C5:$BE5,"D 0111")+COUNTIF('Plan WIW'!$C5:$AU5,"D 0111")+COUNTIF('Plan ET'!$C6:$BW6,"D 0111"))</f>
        <v>0</v>
      </c>
      <c r="G5" s="364">
        <f>SUM(COUNTIF('Plan MB'!$C5:$BE5,"D 0113")+COUNTIF('Plan WIW'!$C5:$AU5,"D 0113")+COUNTIF('Plan ET'!$C6:$BW6,"D 0113"))</f>
        <v>2</v>
      </c>
      <c r="H5" s="364">
        <f>SUM(COUNTIF('Plan MB'!$C5:$BE5,"D 0117")+COUNTIF('Plan WIW'!$C5:$AU5,"D 0117")+COUNTIF('Plan ET'!$C6:$BW6,"D 0117"))</f>
        <v>0</v>
      </c>
      <c r="I5" s="364">
        <f>SUM(COUNTIF('Plan MB'!$C5:$BE5,"D 0207")+COUNTIF('Plan WIW'!$C5:$AU5,"D 0207")+COUNTIF('Plan ET'!$C6:$BW6,"D 0207"))</f>
        <v>1</v>
      </c>
      <c r="J5" s="379">
        <f>SUM(COUNTIF('Plan MB'!$C5:$BE5,"D 0210")+COUNTIF('Plan WIW'!$C5:$AU5,"D 0210")+COUNTIF('Plan ET'!$C6:$BW6,"D 0210"))</f>
        <v>2</v>
      </c>
      <c r="K5" s="364">
        <f>SUM(COUNTIF('Plan MB'!$C5:$BE5,"D 0214")+COUNTIF('Plan WIW'!$C5:$AU5,"D 0214")+COUNTIF('Plan ET'!$C6:$BW6,"D 0214"))</f>
        <v>0</v>
      </c>
      <c r="L5" s="364">
        <f>SUM(COUNTIF('Plan MB'!$C5:$BE5,"D 0301")+COUNTIF('Plan WIW'!$C5:$AU5,"D 0301")+COUNTIF('Plan ET'!$C6:$BW6,"D 0301"))</f>
        <v>0</v>
      </c>
      <c r="M5" s="364">
        <f>SUM(COUNTIF('Plan MB'!$C5:$BE5,"D 0302")+COUNTIF('Plan WIW'!$C5:$AU5,"D 0302")+COUNTIF('Plan ET'!$C6:$BW6,"D 0302"))</f>
        <v>0</v>
      </c>
      <c r="N5" s="364">
        <f>SUM(COUNTIF('Plan MB'!$C5:$BE5,"H 0001")+COUNTIF('Plan WIW'!$C5:$AU5,"H 0001")+COUNTIF('Plan ET'!$C6:$BW6,"H 0001"))</f>
        <v>0</v>
      </c>
      <c r="O5" s="364">
        <f>SUM(COUNTIF('Plan MB'!$C5:$BE5,"H 0002")+COUNTIF('Plan WIW'!$C5:$AU5,"H 0002")+COUNTIF('Plan ET'!$C6:$BW6,"H 0002"))</f>
        <v>0</v>
      </c>
      <c r="P5" s="387">
        <f>SUM(COUNTIF('Plan MB'!$C5:$BE5,"H 0003")+COUNTIF('Plan WIW'!$C5:$AU5,"H 0003")+COUNTIF('Plan ET'!$C6:$BW6,"H 0003"))</f>
        <v>2</v>
      </c>
      <c r="Q5" s="364">
        <f>SUM(COUNTIF('Plan MB'!$C5:$BE5,"H 0011")+COUNTIF('Plan WIW'!$C5:$AU5,"H 0011")+COUNTIF('Plan ET'!$C6:$BW6,"H 0011"))</f>
        <v>0</v>
      </c>
      <c r="R5" s="379">
        <f>SUM(COUNTIF('Plan MB'!$C5:$BE5,"H 0102")+COUNTIF('Plan WIW'!$C5:$AU5,"H 0102")+COUNTIF('Plan ET'!$C6:$BW6,"H 0102"))</f>
        <v>1</v>
      </c>
      <c r="S5" s="364">
        <f>SUM(COUNTIF('Plan MB'!$C5:$BE5,"H 0103")+COUNTIF('Plan WIW'!$C5:$AU5,"H 0103")+COUNTIF('Plan ET'!$C6:$BW6,"H 0103"))</f>
        <v>0</v>
      </c>
      <c r="T5" s="364">
        <f>SUM(COUNTIF('Plan MB'!$C5:$BE5,"H 0111")+COUNTIF('Plan WIW'!$C5:$AU5,"H 0111")+COUNTIF('Plan ET'!$C6:$BW6,"H 0111"))</f>
        <v>0</v>
      </c>
      <c r="U5" s="364">
        <f>SUM(COUNTIF('Plan MB'!$C5:$BE5,"H 0112")+COUNTIF('Plan WIW'!$C5:$AU5,"H 0112")+COUNTIF('Plan ET'!$C6:$BW6,"H 0112"))</f>
        <v>0</v>
      </c>
      <c r="V5" s="364">
        <f>SUM(COUNTIF('Plan MB'!$C5:$BE5,"H 0113")+COUNTIF('Plan WIW'!$C5:$AU5,"H 0113")+COUNTIF('Plan ET'!$C6:$BW6,"H 0113"))</f>
        <v>1</v>
      </c>
      <c r="W5" s="364">
        <f>SUM(COUNTIF('Plan MB'!$C5:$BE5,"H 0114")+COUNTIF('Plan WIW'!$C5:$AU5,"H 0114")+COUNTIF('Plan ET'!$C6:$BW6,"H 0114"))</f>
        <v>0</v>
      </c>
      <c r="X5" s="364">
        <f>SUM(COUNTIF('Plan MB'!$C5:$BE5,"H 0115")+COUNTIF('Plan WIW'!$C5:$AU5,"H 0115")+COUNTIF('Plan ET'!$C6:$BW6,"H 0115"))</f>
        <v>0</v>
      </c>
      <c r="Y5" s="364">
        <f>SUM(COUNTIF('Plan MB'!$C5:$BE5,"H 0116")+COUNTIF('Plan WIW'!$C5:$AU5,"H 0116")+COUNTIF('Plan ET'!$C6:$BW6,"H 0116"))</f>
        <v>1</v>
      </c>
      <c r="Z5" s="364">
        <f>SUM(COUNTIF('Plan MB'!$C5:$BE5,"H 0202")+COUNTIF('Plan WIW'!$C5:$AU5,"H 0202")+COUNTIF('Plan ET'!$C6:$BW6,"H 0202"))</f>
        <v>0</v>
      </c>
      <c r="AA5" s="364">
        <f>SUM(COUNTIF('Plan MB'!$C5:$BE5,"H 0203")+COUNTIF('Plan WIW'!$C5:$AU5,"H 0203")+COUNTIF('Plan ET'!$C6:$BW6,"H 0203"))</f>
        <v>0</v>
      </c>
      <c r="AB5" s="301">
        <f>SUM(COUNTIF('Plan MB'!$C5:$BE5,"H 0211")+COUNTIF('Plan WIW'!$C5:$AU5,"H 0211")+COUNTIF('Plan ET'!$C6:$BW6,"H 0211"))</f>
        <v>0</v>
      </c>
      <c r="AC5" s="301">
        <f>SUM(COUNTIF('Plan MB'!$C5:$BE5,"H 0212")+COUNTIF('Plan WIW'!$C5:$AU5,"H 0212")+COUNTIF('Plan ET'!$C6:$BW6,"H 0212"))</f>
        <v>0</v>
      </c>
      <c r="AD5" s="301">
        <f>SUM(COUNTIF('Plan MB'!$C5:$BE5,"H 0213")+COUNTIF('Plan WIW'!$C5:$AU5,"H 0213")+COUNTIF('Plan ET'!$C6:$BW6,"H 0213"))</f>
        <v>0</v>
      </c>
      <c r="AE5" s="364">
        <f>SUM(COUNTIF('Plan MB'!$C5:$BE5,"H 0214")+COUNTIF('Plan WIW'!$C5:$AU5,"H 0214")+COUNTIF('Plan ET'!$C6:$BW6,"H 0214"))</f>
        <v>0</v>
      </c>
      <c r="AF5" s="364">
        <f>SUM(COUNTIF('Plan MB'!$C5:$BE5,"H 0215")+COUNTIF('Plan WIW'!$C5:$AU5,"H 0215")+COUNTIF('Plan ET'!$C6:$BW6,"H 0215"))</f>
        <v>0</v>
      </c>
      <c r="AG5" s="381">
        <f>SUM(COUNTIF('Plan MB'!$C5:$BE5,"H 0216")+COUNTIF('Plan WIW'!$C5:$AU5,"H 0216")+COUNTIF('Plan ET'!$C6:$BW6,"H 0216"))</f>
        <v>0</v>
      </c>
      <c r="AH5" s="301">
        <f>SUM(COUNTIF('Plan MB'!$C5:$BE5,"D 0215")+COUNTIF('Plan WIW'!$C5:$AU5,"D 0215")+COUNTIF('Plan ET'!$C6:$BW6,"D 0215"))</f>
        <v>0</v>
      </c>
      <c r="AI5" s="301">
        <f>SUM(COUNTIF('Plan MB'!$C5:$BE5,"E 0103")+COUNTIF('Plan WIW'!$C5:$AU5,"E 0103")+COUNTIF('Plan ET'!$C6:$BW6,"E 0103"))</f>
        <v>0</v>
      </c>
      <c r="AJ5" s="301">
        <f>SUM(COUNTIF('Plan MB'!$C5:$BE5,"E 0104")+COUNTIF('Plan WIW'!$C5:$AU5,"E 0104")+COUNTIF('Plan ET'!$C6:$BW6,"E 0104"))</f>
        <v>0</v>
      </c>
      <c r="AK5" s="301">
        <f>SUM(COUNTIF('Plan MB'!$C5:$BE5,"D 0201")+COUNTIF('Plan WIW'!$C5:$AU5,"D 0201")+COUNTIF('Plan ET'!$C6:$BW6,"D 0201"))</f>
        <v>0</v>
      </c>
      <c r="AL5" s="301">
        <f>SUM(COUNTIF('Plan MB'!$C5:$BE5,"D 0202")+COUNTIF('Plan WIW'!$C5:$AU5,"D 0202")+COUNTIF('Plan ET'!$C6:$BW6,"D 0202"))</f>
        <v>0</v>
      </c>
      <c r="AM5" s="301">
        <f>SUM(COUNTIF('Plan MB'!$C5:$BE5,"D 0203")+COUNTIF('Plan WIW'!$C5:$AU5,"D 0203")+COUNTIF('Plan ET'!$C6:$BW6,"D 0203"))</f>
        <v>0</v>
      </c>
      <c r="AN5" s="301">
        <f>SUM(COUNTIF('Plan MB'!$C5:$BE5,"B 0323")+COUNTIF('Plan WIW'!$C5:$AU5,"B 0323")+COUNTIF('Plan ET'!$C6:$BW6,"B 0323"))</f>
        <v>0</v>
      </c>
      <c r="AO5" s="301">
        <f>SUM(COUNTIF('Plan MB'!$C5:$BE5,"B 0406")+COUNTIF('Plan WIW'!$C5:$AU5,"B 0406")+COUNTIF('Plan ET'!$C6:$BW6,"B 0406"))</f>
        <v>0</v>
      </c>
      <c r="AP5" s="301">
        <f>SUM(COUNTIF('Plan MB'!$C5:$BE5,"B 0101")+COUNTIF('Plan WIW'!$C5:$AU5,"B 0101")+COUNTIF('Plan ET'!$C6:$BW6,"B 0101"))</f>
        <v>0</v>
      </c>
      <c r="AQ5" s="301">
        <f>SUM(COUNTIF('Plan MB'!$C5:$BE5,"B 0102")+COUNTIF('Plan WIW'!$C5:$AU5,"B 0102")+COUNTIF('Plan ET'!$C6:$BW6,"B 0102"))</f>
        <v>0</v>
      </c>
      <c r="AR5" s="301">
        <f>SUM(COUNTIF('Plan MB'!$C5:$BE5,"B 0231")+COUNTIF('Plan WIW'!$C5:$AU5,"B 0231")+COUNTIF('Plan ET'!$C6:$BW6,"B 0231"))</f>
        <v>0</v>
      </c>
      <c r="AS5" s="301">
        <f>SUM(COUNTIF('Plan MB'!$C5:$BE5,"B 0423")+COUNTIF('Plan WIW'!$C5:$AU5,"B 0423")+COUNTIF('Plan ET'!$C6:$BW6,"B 0423"))</f>
        <v>1</v>
      </c>
      <c r="AT5" s="301">
        <f>SUM(COUNTIF('Plan MB'!$C5:$BE5,"B 0422")+COUNTIF('Plan WIW'!$C5:$AU5,"B 0422")+COUNTIF('Plan ET'!$C6:$BW6,"B 0422"))</f>
        <v>0</v>
      </c>
    </row>
    <row r="6" spans="1:49" ht="12.75" customHeight="1">
      <c r="A6" s="1320"/>
      <c r="B6" s="1323"/>
      <c r="C6" s="364">
        <f>SUM(COUNTIF('Plan MB'!$C6:$BE6,"D 0107")+COUNTIF('Plan WIW'!$C6:$AU6,"D 0107")+COUNTIF('Plan ET'!$C7:$BW7,"D 0107"))</f>
        <v>0</v>
      </c>
      <c r="D6" s="364">
        <f>SUM(COUNTIF('Plan MB'!$C6:$BE6,"D 0108")+COUNTIF('Plan WIW'!$C6:$AU6,"D 0108")+COUNTIF('Plan ET'!$C7:$BW7,"D 0108"))</f>
        <v>0</v>
      </c>
      <c r="E6" s="364">
        <f>SUM(COUNTIF('Plan MB'!$C6:$BE6,"D 0110")+COUNTIF('Plan WIW'!$C6:$AU6,"D 0110")+COUNTIF('Plan ET'!$C7:$BW7,"D 0110"))</f>
        <v>0</v>
      </c>
      <c r="F6" s="364">
        <f>SUM(COUNTIF('Plan MB'!$C6:$BE6,"D 0111")+COUNTIF('Plan WIW'!$C6:$AU6,"D 0111")+COUNTIF('Plan ET'!$C7:$BW7,"D 0111"))</f>
        <v>0</v>
      </c>
      <c r="G6" s="364">
        <f>SUM(COUNTIF('Plan MB'!$C6:$BE6,"D 0113")+COUNTIF('Plan WIW'!$C6:$AU6,"D 0113")+COUNTIF('Plan ET'!$C7:$BW7,"D 0113"))</f>
        <v>0</v>
      </c>
      <c r="H6" s="364">
        <f>SUM(COUNTIF('Plan MB'!$C6:$BE6,"D 0117")+COUNTIF('Plan WIW'!$C6:$AU6,"D 0117")+COUNTIF('Plan ET'!$C7:$BW7,"D 0117"))</f>
        <v>0</v>
      </c>
      <c r="I6" s="364">
        <f>SUM(COUNTIF('Plan MB'!$C6:$BE6,"D 0207")+COUNTIF('Plan WIW'!$C6:$AU6,"D 0207")+COUNTIF('Plan ET'!$C7:$BW7,"D 0207"))</f>
        <v>0</v>
      </c>
      <c r="J6" s="364">
        <f>SUM(COUNTIF('Plan MB'!$C6:$BE6,"D 0210")+COUNTIF('Plan WIW'!$C6:$AU6,"D 0210")+COUNTIF('Plan ET'!$C7:$BW7,"D 0210"))</f>
        <v>0</v>
      </c>
      <c r="K6" s="364">
        <f>SUM(COUNTIF('Plan MB'!$C6:$BE6,"D 0214")+COUNTIF('Plan WIW'!$C6:$AU6,"D 0214")+COUNTIF('Plan ET'!$C7:$BW7,"D 0214"))</f>
        <v>0</v>
      </c>
      <c r="L6" s="364">
        <f>SUM(COUNTIF('Plan MB'!$C6:$BE6,"D 0301")+COUNTIF('Plan WIW'!$C6:$AU6,"D 0301")+COUNTIF('Plan ET'!$C7:$BW7,"D 0301"))</f>
        <v>0</v>
      </c>
      <c r="M6" s="364">
        <f>SUM(COUNTIF('Plan MB'!$C6:$BE6,"D 0302")+COUNTIF('Plan WIW'!$C6:$AU6,"D 0302")+COUNTIF('Plan ET'!$C7:$BW7,"D 0302"))</f>
        <v>0</v>
      </c>
      <c r="N6" s="364">
        <f>SUM(COUNTIF('Plan MB'!$C6:$BE6,"H 0001")+COUNTIF('Plan WIW'!$C6:$AU6,"H 0001")+COUNTIF('Plan ET'!$C7:$BW7,"H 0001"))</f>
        <v>0</v>
      </c>
      <c r="O6" s="364">
        <f>SUM(COUNTIF('Plan MB'!$C6:$BE6,"H 0002")+COUNTIF('Plan WIW'!$C6:$AU6,"H 0002")+COUNTIF('Plan ET'!$C7:$BW7,"H 0002"))</f>
        <v>0</v>
      </c>
      <c r="P6" s="364">
        <f>SUM(COUNTIF('Plan MB'!$C6:$BE6,"H 0003")+COUNTIF('Plan WIW'!$C6:$AU6,"H 0003")+COUNTIF('Plan ET'!$C7:$BW7,"H 0003"))</f>
        <v>0</v>
      </c>
      <c r="Q6" s="364">
        <f>SUM(COUNTIF('Plan MB'!$C6:$BE6,"H 0011")+COUNTIF('Plan WIW'!$C6:$AU6,"H 0011")+COUNTIF('Plan ET'!$C7:$BW7,"H 0011"))</f>
        <v>0</v>
      </c>
      <c r="R6" s="364">
        <f>SUM(COUNTIF('Plan MB'!$C6:$BE6,"H 0102")+COUNTIF('Plan WIW'!$C6:$AU6,"H 0102")+COUNTIF('Plan ET'!$C7:$BW7,"H 0102"))</f>
        <v>0</v>
      </c>
      <c r="S6" s="364">
        <f>SUM(COUNTIF('Plan MB'!$C6:$BE6,"H 0103")+COUNTIF('Plan WIW'!$C6:$AU6,"H 0103")+COUNTIF('Plan ET'!$C7:$BW7,"H 0103"))</f>
        <v>0</v>
      </c>
      <c r="T6" s="364">
        <f>SUM(COUNTIF('Plan MB'!$C6:$BE6,"H 0111")+COUNTIF('Plan WIW'!$C6:$AU6,"H 0111")+COUNTIF('Plan ET'!$C7:$BW7,"H 0111"))</f>
        <v>0</v>
      </c>
      <c r="U6" s="364">
        <f>SUM(COUNTIF('Plan MB'!$C6:$BE6,"H 0112")+COUNTIF('Plan WIW'!$C6:$AU6,"H 0112")+COUNTIF('Plan ET'!$C7:$BW7,"H 0112"))</f>
        <v>0</v>
      </c>
      <c r="V6" s="364">
        <f>SUM(COUNTIF('Plan MB'!$C6:$BE6,"H 0113")+COUNTIF('Plan WIW'!$C6:$AU6,"H 0113")+COUNTIF('Plan ET'!$C7:$BW7,"H 0113"))</f>
        <v>0</v>
      </c>
      <c r="W6" s="364">
        <f>SUM(COUNTIF('Plan MB'!$C6:$BE6,"H 0114")+COUNTIF('Plan WIW'!$C6:$AU6,"H 0114")+COUNTIF('Plan ET'!$C7:$BW7,"H 0114"))</f>
        <v>0</v>
      </c>
      <c r="X6" s="364">
        <f>SUM(COUNTIF('Plan MB'!$C6:$BE6,"H 0115")+COUNTIF('Plan WIW'!$C6:$AU6,"H 0115")+COUNTIF('Plan ET'!$C7:$BW7,"H 0115"))</f>
        <v>0</v>
      </c>
      <c r="Y6" s="364">
        <f>SUM(COUNTIF('Plan MB'!$C6:$BE6,"H 0116")+COUNTIF('Plan WIW'!$C6:$AU6,"H 0116")+COUNTIF('Plan ET'!$C7:$BW7,"H 0116"))</f>
        <v>0</v>
      </c>
      <c r="Z6" s="364">
        <f>SUM(COUNTIF('Plan MB'!$C6:$BE6,"H 0202")+COUNTIF('Plan WIW'!$C6:$AU6,"H 0202")+COUNTIF('Plan ET'!$C7:$BW7,"H 0202"))</f>
        <v>0</v>
      </c>
      <c r="AA6" s="364">
        <f>SUM(COUNTIF('Plan MB'!$C6:$BE6,"H 0203")+COUNTIF('Plan WIW'!$C6:$AU6,"H 0203")+COUNTIF('Plan ET'!$C7:$BW7,"H 0203"))</f>
        <v>0</v>
      </c>
      <c r="AB6" s="364">
        <f>SUM(COUNTIF('Plan MB'!$C6:$BE6,"H 0211")+COUNTIF('Plan WIW'!$C6:$AU6,"H 0211")+COUNTIF('Plan ET'!$C7:$BW7,"H 0211"))</f>
        <v>0</v>
      </c>
      <c r="AC6" s="364">
        <f>SUM(COUNTIF('Plan MB'!$C6:$BE6,"H 0212")+COUNTIF('Plan WIW'!$C6:$AU6,"H 0212")+COUNTIF('Plan ET'!$C7:$BW7,"H 0212"))</f>
        <v>0</v>
      </c>
      <c r="AD6" s="364">
        <f>SUM(COUNTIF('Plan MB'!$C6:$BE6,"H 0213")+COUNTIF('Plan WIW'!$C6:$AU6,"H 0213")+COUNTIF('Plan ET'!$C7:$BW7,"H 0213"))</f>
        <v>0</v>
      </c>
      <c r="AE6" s="364">
        <f>SUM(COUNTIF('Plan MB'!$C6:$BE6,"H 0214")+COUNTIF('Plan WIW'!$C6:$AU6,"H 0214")+COUNTIF('Plan ET'!$C7:$BW7,"H 0214"))</f>
        <v>0</v>
      </c>
      <c r="AF6" s="364">
        <f>SUM(COUNTIF('Plan MB'!$C6:$BE6,"H 0215")+COUNTIF('Plan WIW'!$C6:$AU6,"H 0215")+COUNTIF('Plan ET'!$C7:$BW7,"H 0215"))</f>
        <v>0</v>
      </c>
      <c r="AG6" s="381">
        <f>SUM(COUNTIF('Plan MB'!$C6:$BE6,"H 0216")+COUNTIF('Plan WIW'!$C6:$AU6,"H 0216")+COUNTIF('Plan ET'!$C7:$BW7,"H 0216"))</f>
        <v>0</v>
      </c>
      <c r="AH6" s="364">
        <f>SUM(COUNTIF('Plan MB'!$C6:$BE6,"D 0215")+COUNTIF('Plan WIW'!$C6:$AU6,"D 0215")+COUNTIF('Plan ET'!$C7:$BW7,"D 0215"))</f>
        <v>0</v>
      </c>
      <c r="AI6" s="364">
        <f>SUM(COUNTIF('Plan MB'!$C6:$BE6,"E 0103")+COUNTIF('Plan WIW'!$C6:$AU6,"E 0103")+COUNTIF('Plan ET'!$C7:$BW7,"E 0103"))</f>
        <v>0</v>
      </c>
      <c r="AJ6" s="364">
        <f>SUM(COUNTIF('Plan MB'!$C6:$BE6,"E 0104")+COUNTIF('Plan WIW'!$C6:$AU6,"E 0104")+COUNTIF('Plan ET'!$C7:$BW7,"E 0104"))</f>
        <v>0</v>
      </c>
      <c r="AK6" s="364">
        <f>SUM(COUNTIF('Plan MB'!$C6:$BE6,"D 0201")+COUNTIF('Plan WIW'!$C6:$AU6,"D 0201")+COUNTIF('Plan ET'!$C7:$BW7,"D 0201"))</f>
        <v>0</v>
      </c>
      <c r="AL6" s="364">
        <f>SUM(COUNTIF('Plan MB'!$C6:$BE6,"D 0202")+COUNTIF('Plan WIW'!$C6:$AU6,"D 0202")+COUNTIF('Plan ET'!$C7:$BW7,"D 0202"))</f>
        <v>0</v>
      </c>
      <c r="AM6" s="364">
        <f>SUM(COUNTIF('Plan MB'!$C6:$BE6,"D 0203")+COUNTIF('Plan WIW'!$C6:$AU6,"D 0203")+COUNTIF('Plan ET'!$C7:$BW7,"D 0203"))</f>
        <v>0</v>
      </c>
      <c r="AN6" s="364">
        <f>SUM(COUNTIF('Plan MB'!$C6:$BE6,"B 0323")+COUNTIF('Plan WIW'!$C6:$AU6,"B 0323")+COUNTIF('Plan ET'!$C7:$BW7,"B 0323"))</f>
        <v>0</v>
      </c>
      <c r="AO6" s="364">
        <f>SUM(COUNTIF('Plan MB'!$C6:$BE6,"B 0406")+COUNTIF('Plan WIW'!$C6:$AU6,"B 0406")+COUNTIF('Plan ET'!$C7:$BW7,"B 0406"))</f>
        <v>0</v>
      </c>
      <c r="AP6" s="364">
        <f>SUM(COUNTIF('Plan MB'!$C6:$BE6,"B 0101")+COUNTIF('Plan WIW'!$C6:$AU6,"B 0101")+COUNTIF('Plan ET'!$C7:$BW7,"B 0101"))</f>
        <v>0</v>
      </c>
      <c r="AQ6" s="364">
        <f>SUM(COUNTIF('Plan MB'!$C6:$BE6,"B 0102")+COUNTIF('Plan WIW'!$C6:$AU6,"B 0102")+COUNTIF('Plan ET'!$C7:$BW7,"B 0102"))</f>
        <v>0</v>
      </c>
      <c r="AR6" s="364">
        <f>SUM(COUNTIF('Plan MB'!$C6:$BE6,"B 0231")+COUNTIF('Plan WIW'!$C6:$AU6,"B 0231")+COUNTIF('Plan ET'!$C7:$BW7,"B 0231"))</f>
        <v>0</v>
      </c>
      <c r="AS6" s="364">
        <f>SUM(COUNTIF('Plan MB'!$C6:$BE6,"B 0423")+COUNTIF('Plan WIW'!$C6:$AU6,"B 0423")+COUNTIF('Plan ET'!$C7:$BW7,"B 0423"))</f>
        <v>0</v>
      </c>
      <c r="AT6" s="364">
        <f>SUM(COUNTIF('Plan MB'!$C6:$BE6,"B 0422")+COUNTIF('Plan WIW'!$C6:$AU6,"B 0422")+COUNTIF('Plan ET'!$C7:$BW7,"B 0422"))</f>
        <v>0</v>
      </c>
    </row>
    <row r="7" spans="1:49" s="215" customFormat="1" ht="12.75" customHeight="1">
      <c r="A7" s="1320"/>
      <c r="B7" s="1323"/>
      <c r="C7" s="364">
        <f>SUM(COUNTIF('Plan MB'!$C7:$BE7,"D 0107")+COUNTIF('Plan WIW'!$C7:$AU7,"D 0107")+COUNTIF('Plan ET'!$C8:$BW8,"D 0107"))</f>
        <v>0</v>
      </c>
      <c r="D7" s="364">
        <f>SUM(COUNTIF('Plan MB'!$C7:$BE7,"D 0108")+COUNTIF('Plan WIW'!$C7:$AU7,"D 0108")+COUNTIF('Plan ET'!$C8:$BW8,"D 0108"))</f>
        <v>0</v>
      </c>
      <c r="E7" s="364">
        <f>SUM(COUNTIF('Plan MB'!$C7:$BE7,"D 0110")+COUNTIF('Plan WIW'!$C7:$AU7,"D 0110")+COUNTIF('Plan ET'!$C8:$BW8,"D 0110"))</f>
        <v>0</v>
      </c>
      <c r="F7" s="364">
        <f>SUM(COUNTIF('Plan MB'!$C7:$BE7,"D 0111")+COUNTIF('Plan WIW'!$C7:$AU7,"D 0111")+COUNTIF('Plan ET'!$C8:$BW8,"D 0111"))</f>
        <v>0</v>
      </c>
      <c r="G7" s="364">
        <f>SUM(COUNTIF('Plan MB'!$C7:$BE7,"D 0113")+COUNTIF('Plan WIW'!$C7:$AU7,"D 0113")+COUNTIF('Plan ET'!$C8:$BW8,"D 0113"))</f>
        <v>0</v>
      </c>
      <c r="H7" s="364">
        <f>SUM(COUNTIF('Plan MB'!$C7:$BE7,"D 0117")+COUNTIF('Plan WIW'!$C7:$AU7,"D 0117")+COUNTIF('Plan ET'!$C8:$BW8,"D 0117"))</f>
        <v>0</v>
      </c>
      <c r="I7" s="364">
        <f>SUM(COUNTIF('Plan MB'!$C7:$BE7,"D 0207")+COUNTIF('Plan WIW'!$C7:$AU7,"D 0207")+COUNTIF('Plan ET'!$C8:$BW8,"D 0207"))</f>
        <v>0</v>
      </c>
      <c r="J7" s="364">
        <f>SUM(COUNTIF('Plan MB'!$C7:$BE7,"D 0210")+COUNTIF('Plan WIW'!$C7:$AU7,"D 0210")+COUNTIF('Plan ET'!$C8:$BW8,"D 0210"))</f>
        <v>0</v>
      </c>
      <c r="K7" s="364">
        <f>SUM(COUNTIF('Plan MB'!$C7:$BE7,"D 0214")+COUNTIF('Plan WIW'!$C7:$AU7,"D 0214")+COUNTIF('Plan ET'!$C8:$BW8,"D 0214"))</f>
        <v>0</v>
      </c>
      <c r="L7" s="364">
        <f>SUM(COUNTIF('Plan MB'!$C7:$BE7,"D 0301")+COUNTIF('Plan WIW'!$C7:$AU7,"D 0301")+COUNTIF('Plan ET'!$C8:$BW8,"D 0301"))</f>
        <v>0</v>
      </c>
      <c r="M7" s="364">
        <f>SUM(COUNTIF('Plan MB'!$C7:$BE7,"D 0302")+COUNTIF('Plan WIW'!$C7:$AU7,"D 0302")+COUNTIF('Plan ET'!$C8:$BW8,"D 0302"))</f>
        <v>0</v>
      </c>
      <c r="N7" s="364">
        <f>SUM(COUNTIF('Plan MB'!$C7:$BE7,"H 0001")+COUNTIF('Plan WIW'!$C7:$AU7,"H 0001")+COUNTIF('Plan ET'!$C8:$BW8,"H 0001"))</f>
        <v>0</v>
      </c>
      <c r="O7" s="364">
        <f>SUM(COUNTIF('Plan MB'!$C7:$BE7,"H 0002")+COUNTIF('Plan WIW'!$C7:$AU7,"H 0002")+COUNTIF('Plan ET'!$C8:$BW8,"H 0002"))</f>
        <v>0</v>
      </c>
      <c r="P7" s="102">
        <f>SUM(COUNTIF('Plan MB'!$C7:$BE7,"H 0003")+COUNTIF('Plan WIW'!$C7:$AU7,"H 0003")+COUNTIF('Plan ET'!$C8:$BW8,"H 0003"))</f>
        <v>0</v>
      </c>
      <c r="Q7" s="364">
        <f>SUM(COUNTIF('Plan MB'!$C7:$BE7,"H 0011")+COUNTIF('Plan WIW'!$C7:$AU7,"H 0011")+COUNTIF('Plan ET'!$C8:$BW8,"H 0011"))</f>
        <v>0</v>
      </c>
      <c r="R7" s="364">
        <f>SUM(COUNTIF('Plan MB'!$C7:$BE7,"H 0102")+COUNTIF('Plan WIW'!$C7:$AU7,"H 0102")+COUNTIF('Plan ET'!$C8:$BW8,"H 0102"))</f>
        <v>0</v>
      </c>
      <c r="S7" s="364">
        <f>SUM(COUNTIF('Plan MB'!$C7:$BE7,"H 0103")+COUNTIF('Plan WIW'!$C7:$AU7,"H 0103")+COUNTIF('Plan ET'!$C8:$BW8,"H 0103"))</f>
        <v>0</v>
      </c>
      <c r="T7" s="364">
        <f>SUM(COUNTIF('Plan MB'!$C7:$BE7,"H 0111")+COUNTIF('Plan WIW'!$C7:$AU7,"H 0111")+COUNTIF('Plan ET'!$C8:$BW8,"H 0111"))</f>
        <v>0</v>
      </c>
      <c r="U7" s="364">
        <f>SUM(COUNTIF('Plan MB'!$C7:$BE7,"H 0112")+COUNTIF('Plan WIW'!$C7:$AU7,"H 0112")+COUNTIF('Plan ET'!$C8:$BW8,"H 0112"))</f>
        <v>0</v>
      </c>
      <c r="V7" s="364">
        <f>SUM(COUNTIF('Plan MB'!$C7:$BE7,"H 0113")+COUNTIF('Plan WIW'!$C7:$AU7,"H 0113")+COUNTIF('Plan ET'!$C8:$BW8,"H 0113"))</f>
        <v>0</v>
      </c>
      <c r="W7" s="364">
        <f>SUM(COUNTIF('Plan MB'!$C7:$BE7,"H 0114")+COUNTIF('Plan WIW'!$C7:$AU7,"H 0114")+COUNTIF('Plan ET'!$C8:$BW8,"H 0114"))</f>
        <v>0</v>
      </c>
      <c r="X7" s="364">
        <f>SUM(COUNTIF('Plan MB'!$C7:$BE7,"H 0115")+COUNTIF('Plan WIW'!$C7:$AU7,"H 0115")+COUNTIF('Plan ET'!$C8:$BW8,"H 0115"))</f>
        <v>0</v>
      </c>
      <c r="Y7" s="364">
        <f>SUM(COUNTIF('Plan MB'!$C7:$BE7,"H 0116")+COUNTIF('Plan WIW'!$C7:$AU7,"H 0116")+COUNTIF('Plan ET'!$C8:$BW8,"H 0116"))</f>
        <v>0</v>
      </c>
      <c r="Z7" s="364">
        <f>SUM(COUNTIF('Plan MB'!$C7:$BE7,"H 0202")+COUNTIF('Plan WIW'!$C7:$AU7,"H 0202")+COUNTIF('Plan ET'!$C8:$BW8,"H 0202"))</f>
        <v>0</v>
      </c>
      <c r="AA7" s="364">
        <f>SUM(COUNTIF('Plan MB'!$C7:$BE7,"H 0203")+COUNTIF('Plan WIW'!$C7:$AU7,"H 0203")+COUNTIF('Plan ET'!$C8:$BW8,"H 0203"))</f>
        <v>0</v>
      </c>
      <c r="AB7" s="364">
        <f>SUM(COUNTIF('Plan MB'!$C7:$BE7,"H 0211")+COUNTIF('Plan WIW'!$C7:$AU7,"H 0211")+COUNTIF('Plan ET'!$C8:$BW8,"H 0211"))</f>
        <v>0</v>
      </c>
      <c r="AC7" s="364">
        <f>SUM(COUNTIF('Plan MB'!$C7:$BE7,"H 0212")+COUNTIF('Plan WIW'!$C7:$AU7,"H 0212")+COUNTIF('Plan ET'!$C8:$BW8,"H 0212"))</f>
        <v>0</v>
      </c>
      <c r="AD7" s="364">
        <f>SUM(COUNTIF('Plan MB'!$C7:$BE7,"H 0213")+COUNTIF('Plan WIW'!$C7:$AU7,"H 0213")+COUNTIF('Plan ET'!$C8:$BW8,"H 0213"))</f>
        <v>0</v>
      </c>
      <c r="AE7" s="364">
        <f>SUM(COUNTIF('Plan MB'!$C7:$BE7,"H 0214")+COUNTIF('Plan WIW'!$C7:$AU7,"H 0214")+COUNTIF('Plan ET'!$C8:$BW8,"H 0214"))</f>
        <v>0</v>
      </c>
      <c r="AF7" s="364">
        <f>SUM(COUNTIF('Plan MB'!$C7:$BE7,"H 0215")+COUNTIF('Plan WIW'!$C7:$AU7,"H 0215")+COUNTIF('Plan ET'!$C8:$BW8,"H 0215"))</f>
        <v>0</v>
      </c>
      <c r="AG7" s="381">
        <f>SUM(COUNTIF('Plan MB'!$C7:$BE7,"H 0216")+COUNTIF('Plan WIW'!$C7:$AU7,"H 0216")+COUNTIF('Plan ET'!$C8:$BW8,"H 0216"))</f>
        <v>0</v>
      </c>
      <c r="AH7" s="364">
        <f>SUM(COUNTIF('Plan MB'!$C7:$BE7,"D 0215")+COUNTIF('Plan WIW'!$C7:$AU7,"D 0215")+COUNTIF('Plan ET'!$C8:$BW8,"D 0215"))</f>
        <v>0</v>
      </c>
      <c r="AI7" s="364">
        <f>SUM(COUNTIF('Plan MB'!$C7:$BE7,"E 0103")+COUNTIF('Plan WIW'!$C7:$AU7,"E 0103")+COUNTIF('Plan ET'!$C8:$BW8,"E 0103"))</f>
        <v>0</v>
      </c>
      <c r="AJ7" s="364">
        <f>SUM(COUNTIF('Plan MB'!$C7:$BE7,"E 0104")+COUNTIF('Plan WIW'!$C7:$AU7,"E 0104")+COUNTIF('Plan ET'!$C8:$BW8,"E 0104"))</f>
        <v>0</v>
      </c>
      <c r="AK7" s="364">
        <f>SUM(COUNTIF('Plan MB'!$C7:$BE7,"D 0201")+COUNTIF('Plan WIW'!$C7:$AU7,"D 0201")+COUNTIF('Plan ET'!$C8:$BW8,"D 0201"))</f>
        <v>0</v>
      </c>
      <c r="AL7" s="364">
        <f>SUM(COUNTIF('Plan MB'!$C7:$BE7,"D 0202")+COUNTIF('Plan WIW'!$C7:$AU7,"D 0202")+COUNTIF('Plan ET'!$C8:$BW8,"D 0202"))</f>
        <v>1</v>
      </c>
      <c r="AM7" s="364">
        <f>SUM(COUNTIF('Plan MB'!$C7:$BE7,"D 0203")+COUNTIF('Plan WIW'!$C7:$AU7,"D 0203")+COUNTIF('Plan ET'!$C8:$BW8,"D 0203"))</f>
        <v>0</v>
      </c>
      <c r="AN7" s="364">
        <f>SUM(COUNTIF('Plan MB'!$C7:$BE7,"B 0323")+COUNTIF('Plan WIW'!$C7:$AU7,"B 0323")+COUNTIF('Plan ET'!$C8:$BW8,"B 0323"))</f>
        <v>0</v>
      </c>
      <c r="AO7" s="364">
        <f>SUM(COUNTIF('Plan MB'!$C7:$BE7,"B 0406")+COUNTIF('Plan WIW'!$C7:$AU7,"B 0406")+COUNTIF('Plan ET'!$C8:$BW8,"B 0406"))</f>
        <v>0</v>
      </c>
      <c r="AP7" s="364">
        <f>SUM(COUNTIF('Plan MB'!$C7:$BE7,"B 0101")+COUNTIF('Plan WIW'!$C7:$AU7,"B 0101")+COUNTIF('Plan ET'!$C8:$BW8,"B 0101"))</f>
        <v>0</v>
      </c>
      <c r="AQ7" s="364">
        <f>SUM(COUNTIF('Plan MB'!$C7:$BE7,"B 0102")+COUNTIF('Plan WIW'!$C7:$AU7,"B 0102")+COUNTIF('Plan ET'!$C8:$BW8,"B 0102"))</f>
        <v>0</v>
      </c>
      <c r="AR7" s="364">
        <f>SUM(COUNTIF('Plan MB'!$C7:$BE7,"B 0231")+COUNTIF('Plan WIW'!$C7:$AU7,"B 0231")+COUNTIF('Plan ET'!$C8:$BW8,"B 0231"))</f>
        <v>0</v>
      </c>
      <c r="AS7" s="364">
        <f>SUM(COUNTIF('Plan MB'!$C7:$BE7,"B 0423")+COUNTIF('Plan WIW'!$C7:$AU7,"B 0423")+COUNTIF('Plan ET'!$C8:$BW8,"B 0423"))</f>
        <v>0</v>
      </c>
      <c r="AT7" s="364">
        <f>SUM(COUNTIF('Plan MB'!$C7:$BE7,"B 0422")+COUNTIF('Plan WIW'!$C7:$AU7,"B 0422")+COUNTIF('Plan ET'!$C8:$BW8,"B 0422"))</f>
        <v>0</v>
      </c>
    </row>
    <row r="8" spans="1:49" ht="12.75" customHeight="1">
      <c r="A8" s="1320"/>
      <c r="B8" s="1323"/>
      <c r="C8" s="364">
        <f>SUM(COUNTIF('Plan MB'!$C8:$BE8,"D 0107")+COUNTIF('Plan WIW'!$C8:$AU8,"D 0107")+COUNTIF('Plan ET'!$C9:$BW9,"D 0107"))</f>
        <v>0</v>
      </c>
      <c r="D8" s="364">
        <f>SUM(COUNTIF('Plan MB'!$C8:$BE8,"D 0108")+COUNTIF('Plan WIW'!$C8:$AU8,"D 0108")+COUNTIF('Plan ET'!$C9:$BW9,"D 0108"))</f>
        <v>0</v>
      </c>
      <c r="E8" s="364">
        <f>SUM(COUNTIF('Plan MB'!$C8:$BE8,"D 0110")+COUNTIF('Plan WIW'!$C8:$AU8,"D 0110")+COUNTIF('Plan ET'!$C9:$BW9,"D 0110"))</f>
        <v>0</v>
      </c>
      <c r="F8" s="364">
        <f>SUM(COUNTIF('Plan MB'!$C8:$BE8,"D 0111")+COUNTIF('Plan WIW'!$C8:$AU8,"D 0111")+COUNTIF('Plan ET'!$C9:$BW9,"D 0111"))</f>
        <v>0</v>
      </c>
      <c r="G8" s="364">
        <f>SUM(COUNTIF('Plan MB'!$C8:$BE8,"D 0113")+COUNTIF('Plan WIW'!$C8:$AU8,"D 0113")+COUNTIF('Plan ET'!$C9:$BW9,"D 0113"))</f>
        <v>0</v>
      </c>
      <c r="H8" s="364">
        <f>SUM(COUNTIF('Plan MB'!$C8:$BE8,"D 0117")+COUNTIF('Plan WIW'!$C8:$AU8,"D 0117")+COUNTIF('Plan ET'!$C9:$BW9,"D 0117"))</f>
        <v>0</v>
      </c>
      <c r="I8" s="364">
        <f>SUM(COUNTIF('Plan MB'!$C8:$BE8,"D 0207")+COUNTIF('Plan WIW'!$C8:$AU8,"D 0207")+COUNTIF('Plan ET'!$C9:$BW9,"D 0207"))</f>
        <v>0</v>
      </c>
      <c r="J8" s="364">
        <f>SUM(COUNTIF('Plan MB'!$C8:$BE8,"D 0210")+COUNTIF('Plan WIW'!$C8:$AU8,"D 0210")+COUNTIF('Plan ET'!$C9:$BW9,"D 0210"))</f>
        <v>0</v>
      </c>
      <c r="K8" s="364">
        <f>SUM(COUNTIF('Plan MB'!$C8:$BE8,"D 0214")+COUNTIF('Plan WIW'!$C8:$AU8,"D 0214")+COUNTIF('Plan ET'!$C9:$BW9,"D 0214"))</f>
        <v>0</v>
      </c>
      <c r="L8" s="364">
        <f>SUM(COUNTIF('Plan MB'!$C8:$BE8,"D 0301")+COUNTIF('Plan WIW'!$C8:$AU8,"D 0301")+COUNTIF('Plan ET'!$C9:$BW9,"D 0301"))</f>
        <v>0</v>
      </c>
      <c r="M8" s="364">
        <f>SUM(COUNTIF('Plan MB'!$C8:$BE8,"D 0302")+COUNTIF('Plan WIW'!$C8:$AU8,"D 0302")+COUNTIF('Plan ET'!$C9:$BW9,"D 0302"))</f>
        <v>0</v>
      </c>
      <c r="N8" s="364">
        <f>SUM(COUNTIF('Plan MB'!$C8:$BE8,"H 0001")+COUNTIF('Plan WIW'!$C8:$AU8,"H 0001")+COUNTIF('Plan ET'!$C9:$BW9,"H 0001"))</f>
        <v>0</v>
      </c>
      <c r="O8" s="364">
        <f>SUM(COUNTIF('Plan MB'!$C8:$BE8,"H 0002")+COUNTIF('Plan WIW'!$C8:$AU8,"H 0002")+COUNTIF('Plan ET'!$C9:$BW9,"H 0002"))</f>
        <v>0</v>
      </c>
      <c r="P8" s="364">
        <f>SUM(COUNTIF('Plan MB'!$C8:$BE8,"H 0003")+COUNTIF('Plan WIW'!$C8:$AU8,"H 0003")+COUNTIF('Plan ET'!$C9:$BW9,"H 0003"))</f>
        <v>0</v>
      </c>
      <c r="Q8" s="364">
        <f>SUM(COUNTIF('Plan MB'!$C8:$BE8,"H 0011")+COUNTIF('Plan WIW'!$C8:$AU8,"H 0011")+COUNTIF('Plan ET'!$C9:$BW9,"H 0011"))</f>
        <v>0</v>
      </c>
      <c r="R8" s="364">
        <f>SUM(COUNTIF('Plan MB'!$C8:$BE8,"H 0102")+COUNTIF('Plan WIW'!$C8:$AU8,"H 0102")+COUNTIF('Plan ET'!$C9:$BW9,"H 0102"))</f>
        <v>0</v>
      </c>
      <c r="S8" s="364">
        <f>SUM(COUNTIF('Plan MB'!$C8:$BE8,"H 0103")+COUNTIF('Plan WIW'!$C8:$AU8,"H 0103")+COUNTIF('Plan ET'!$C9:$BW9,"H 0103"))</f>
        <v>0</v>
      </c>
      <c r="T8" s="364">
        <f>SUM(COUNTIF('Plan MB'!$C8:$BE8,"H 0111")+COUNTIF('Plan WIW'!$C8:$AU8,"H 0111")+COUNTIF('Plan ET'!$C9:$BW9,"H 0111"))</f>
        <v>0</v>
      </c>
      <c r="U8" s="364">
        <f>SUM(COUNTIF('Plan MB'!$C8:$BE8,"H 0112")+COUNTIF('Plan WIW'!$C8:$AU8,"H 0112")+COUNTIF('Plan ET'!$C9:$BW9,"H 0112"))</f>
        <v>0</v>
      </c>
      <c r="V8" s="364">
        <f>SUM(COUNTIF('Plan MB'!$C8:$BE8,"H 0113")+COUNTIF('Plan WIW'!$C8:$AU8,"H 0113")+COUNTIF('Plan ET'!$C9:$BW9,"H 0113"))</f>
        <v>0</v>
      </c>
      <c r="W8" s="364">
        <f>SUM(COUNTIF('Plan MB'!$C8:$BE8,"H 0114")+COUNTIF('Plan WIW'!$C8:$AU8,"H 0114")+COUNTIF('Plan ET'!$C9:$BW9,"H 0114"))</f>
        <v>0</v>
      </c>
      <c r="X8" s="364">
        <f>SUM(COUNTIF('Plan MB'!$C8:$BE8,"H 0115")+COUNTIF('Plan WIW'!$C8:$AU8,"H 0115")+COUNTIF('Plan ET'!$C9:$BW9,"H 0115"))</f>
        <v>0</v>
      </c>
      <c r="Y8" s="364">
        <f>SUM(COUNTIF('Plan MB'!$C8:$BE8,"H 0116")+COUNTIF('Plan WIW'!$C8:$AU8,"H 0116")+COUNTIF('Plan ET'!$C9:$BW9,"H 0116"))</f>
        <v>0</v>
      </c>
      <c r="Z8" s="364">
        <f>SUM(COUNTIF('Plan MB'!$C8:$BE8,"H 0202")+COUNTIF('Plan WIW'!$C8:$AU8,"H 0202")+COUNTIF('Plan ET'!$C9:$BW9,"H 0202"))</f>
        <v>0</v>
      </c>
      <c r="AA8" s="364">
        <f>SUM(COUNTIF('Plan MB'!$C8:$BE8,"H 0203")+COUNTIF('Plan WIW'!$C8:$AU8,"H 0203")+COUNTIF('Plan ET'!$C9:$BW9,"H 0203"))</f>
        <v>0</v>
      </c>
      <c r="AB8" s="364">
        <f>SUM(COUNTIF('Plan MB'!$C8:$BE8,"H 0211")+COUNTIF('Plan WIW'!$C8:$AU8,"H 0211")+COUNTIF('Plan ET'!$C9:$BW9,"H 0211"))</f>
        <v>0</v>
      </c>
      <c r="AC8" s="364">
        <f>SUM(COUNTIF('Plan MB'!$C8:$BE8,"H 0212")+COUNTIF('Plan WIW'!$C8:$AU8,"H 0212")+COUNTIF('Plan ET'!$C9:$BW9,"H 0212"))</f>
        <v>0</v>
      </c>
      <c r="AD8" s="364">
        <f>SUM(COUNTIF('Plan MB'!$C8:$BE8,"H 0213")+COUNTIF('Plan WIW'!$C8:$AU8,"H 0213")+COUNTIF('Plan ET'!$C9:$BW9,"H 0213"))</f>
        <v>0</v>
      </c>
      <c r="AE8" s="364">
        <f>SUM(COUNTIF('Plan MB'!$C8:$BE8,"H 0214")+COUNTIF('Plan WIW'!$C8:$AU8,"H 0214")+COUNTIF('Plan ET'!$C9:$BW9,"H 0214"))</f>
        <v>0</v>
      </c>
      <c r="AF8" s="364">
        <f>SUM(COUNTIF('Plan MB'!$C8:$BE8,"H 0215")+COUNTIF('Plan WIW'!$C8:$AU8,"H 0215")+COUNTIF('Plan ET'!$C9:$BW9,"H 0215"))</f>
        <v>0</v>
      </c>
      <c r="AG8" s="381">
        <f>SUM(COUNTIF('Plan MB'!$C8:$BE8,"H 0216")+COUNTIF('Plan WIW'!$C8:$AU8,"H 0216")+COUNTIF('Plan ET'!$C9:$BW9,"H 0216"))</f>
        <v>0</v>
      </c>
      <c r="AH8" s="364">
        <f>SUM(COUNTIF('Plan MB'!$C8:$BE8,"D 0215")+COUNTIF('Plan WIW'!$C8:$AU8,"D 0215")+COUNTIF('Plan ET'!$C9:$BW9,"D 0215"))</f>
        <v>0</v>
      </c>
      <c r="AI8" s="364">
        <f>SUM(COUNTIF('Plan MB'!$C8:$BE8,"E 0103")+COUNTIF('Plan WIW'!$C8:$AU8,"E 0103")+COUNTIF('Plan ET'!$C9:$BW9,"E 0103"))</f>
        <v>0</v>
      </c>
      <c r="AJ8" s="364">
        <f>SUM(COUNTIF('Plan MB'!$C8:$BE8,"E 0104")+COUNTIF('Plan WIW'!$C8:$AU8,"E 0104")+COUNTIF('Plan ET'!$C9:$BW9,"E 0104"))</f>
        <v>0</v>
      </c>
      <c r="AK8" s="364">
        <f>SUM(COUNTIF('Plan MB'!$C8:$BE8,"D 0201")+COUNTIF('Plan WIW'!$C8:$AU8,"D 0201")+COUNTIF('Plan ET'!$C9:$BW9,"D 0201"))</f>
        <v>0</v>
      </c>
      <c r="AL8" s="364">
        <f>SUM(COUNTIF('Plan MB'!$C8:$BE8,"D 0202")+COUNTIF('Plan WIW'!$C8:$AU8,"D 0202")+COUNTIF('Plan ET'!$C9:$BW9,"D 0202"))</f>
        <v>0</v>
      </c>
      <c r="AM8" s="364">
        <f>SUM(COUNTIF('Plan MB'!$C8:$BE8,"D 0203")+COUNTIF('Plan WIW'!$C8:$AU8,"D 0203")+COUNTIF('Plan ET'!$C9:$BW9,"D 0203"))</f>
        <v>0</v>
      </c>
      <c r="AN8" s="364">
        <f>SUM(COUNTIF('Plan MB'!$C8:$BE8,"B 0323")+COUNTIF('Plan WIW'!$C8:$AU8,"B 0323")+COUNTIF('Plan ET'!$C9:$BW9,"B 0323"))</f>
        <v>0</v>
      </c>
      <c r="AO8" s="364">
        <f>SUM(COUNTIF('Plan MB'!$C8:$BE8,"B 0406")+COUNTIF('Plan WIW'!$C8:$AU8,"B 0406")+COUNTIF('Plan ET'!$C9:$BW9,"B 0406"))</f>
        <v>0</v>
      </c>
      <c r="AP8" s="364">
        <f>SUM(COUNTIF('Plan MB'!$C8:$BE8,"B 0101")+COUNTIF('Plan WIW'!$C8:$AU8,"B 0101")+COUNTIF('Plan ET'!$C9:$BW9,"B 0101"))</f>
        <v>0</v>
      </c>
      <c r="AQ8" s="364">
        <f>SUM(COUNTIF('Plan MB'!$C8:$BE8,"B 0102")+COUNTIF('Plan WIW'!$C8:$AU8,"B 0102")+COUNTIF('Plan ET'!$C9:$BW9,"B 0102"))</f>
        <v>0</v>
      </c>
      <c r="AR8" s="364">
        <f>SUM(COUNTIF('Plan MB'!$C8:$BE8,"B 0231")+COUNTIF('Plan WIW'!$C8:$AU8,"B 0231")+COUNTIF('Plan ET'!$C9:$BW9,"B 0231"))</f>
        <v>0</v>
      </c>
      <c r="AS8" s="364">
        <f>SUM(COUNTIF('Plan MB'!$C8:$BE8,"B 0423")+COUNTIF('Plan WIW'!$C8:$AU8,"B 0423")+COUNTIF('Plan ET'!$C9:$BW9,"B 0423"))</f>
        <v>0</v>
      </c>
      <c r="AT8" s="364">
        <f>SUM(COUNTIF('Plan MB'!$C8:$BE8,"B 0422")+COUNTIF('Plan WIW'!$C8:$AU8,"B 0422")+COUNTIF('Plan ET'!$C9:$BW9,"B 0422"))</f>
        <v>0</v>
      </c>
    </row>
    <row r="9" spans="1:49" ht="12.75" customHeight="1">
      <c r="A9" s="1320"/>
      <c r="B9" s="1323"/>
      <c r="C9" s="364">
        <f>SUM(COUNTIF('Plan MB'!$C9:$BE9,"D 0107")+COUNTIF('Plan WIW'!$C9:$AU9,"D 0107")+COUNTIF('Plan ET'!$C10:$BW10,"D 0107"))</f>
        <v>0</v>
      </c>
      <c r="D9" s="364">
        <f>SUM(COUNTIF('Plan MB'!$C9:$BE9,"D 0108")+COUNTIF('Plan WIW'!$C9:$AU9,"D 0108")+COUNTIF('Plan ET'!$C10:$BW10,"D 0108"))</f>
        <v>0</v>
      </c>
      <c r="E9" s="364">
        <f>SUM(COUNTIF('Plan MB'!$C9:$BE9,"D 0110")+COUNTIF('Plan WIW'!$C9:$AU9,"D 0110")+COUNTIF('Plan ET'!$C10:$BW10,"D 0110"))</f>
        <v>0</v>
      </c>
      <c r="F9" s="364">
        <f>SUM(COUNTIF('Plan MB'!$C9:$BE9,"D 0111")+COUNTIF('Plan WIW'!$C9:$AU9,"D 0111")+COUNTIF('Plan ET'!$C10:$BW10,"D 0111"))</f>
        <v>0</v>
      </c>
      <c r="G9" s="364">
        <f>SUM(COUNTIF('Plan MB'!$C9:$BE9,"D 0113")+COUNTIF('Plan WIW'!$C9:$AU9,"D 0113")+COUNTIF('Plan ET'!$C10:$BW10,"D 0113"))</f>
        <v>0</v>
      </c>
      <c r="H9" s="364">
        <f>SUM(COUNTIF('Plan MB'!$C9:$BE9,"D 0117")+COUNTIF('Plan WIW'!$C9:$AU9,"D 0117")+COUNTIF('Plan ET'!$C10:$BW10,"D 0117"))</f>
        <v>0</v>
      </c>
      <c r="I9" s="364">
        <f>SUM(COUNTIF('Plan MB'!$C9:$BE9,"D 0207")+COUNTIF('Plan WIW'!$C9:$AU9,"D 0207")+COUNTIF('Plan ET'!$C10:$BW10,"D 0207"))</f>
        <v>0</v>
      </c>
      <c r="J9" s="364">
        <f>SUM(COUNTIF('Plan MB'!$C9:$BE9,"D 0210")+COUNTIF('Plan WIW'!$C9:$AU9,"D 0210")+COUNTIF('Plan ET'!$C10:$BW10,"D 0210"))</f>
        <v>0</v>
      </c>
      <c r="K9" s="364">
        <f>SUM(COUNTIF('Plan MB'!$C9:$BE9,"D 0214")+COUNTIF('Plan WIW'!$C9:$AU9,"D 0214")+COUNTIF('Plan ET'!$C10:$BW10,"D 0214"))</f>
        <v>0</v>
      </c>
      <c r="L9" s="364">
        <f>SUM(COUNTIF('Plan MB'!$C9:$BE9,"D 0301")+COUNTIF('Plan WIW'!$C9:$AU9,"D 0301")+COUNTIF('Plan ET'!$C10:$BW10,"D 0301"))</f>
        <v>0</v>
      </c>
      <c r="M9" s="364">
        <f>SUM(COUNTIF('Plan MB'!$C9:$BE9,"D 0302")+COUNTIF('Plan WIW'!$C9:$AU9,"D 0302")+COUNTIF('Plan ET'!$C10:$BW10,"D 0302"))</f>
        <v>0</v>
      </c>
      <c r="N9" s="364">
        <f>SUM(COUNTIF('Plan MB'!$C9:$BE9,"H 0001")+COUNTIF('Plan WIW'!$C9:$AU9,"H 0001")+COUNTIF('Plan ET'!$C10:$BW10,"H 0001"))</f>
        <v>0</v>
      </c>
      <c r="O9" s="364">
        <f>SUM(COUNTIF('Plan MB'!$C9:$BE9,"H 0002")+COUNTIF('Plan WIW'!$C9:$AU9,"H 0002")+COUNTIF('Plan ET'!$C10:$BW10,"H 0002"))</f>
        <v>0</v>
      </c>
      <c r="P9" s="364">
        <f>SUM(COUNTIF('Plan MB'!$C9:$BE9,"H 0003")+COUNTIF('Plan WIW'!$C9:$AU9,"H 0003")+COUNTIF('Plan ET'!$C10:$BW10,"H 0003"))</f>
        <v>0</v>
      </c>
      <c r="Q9" s="364">
        <f>SUM(COUNTIF('Plan MB'!$C9:$BE9,"H 0011")+COUNTIF('Plan WIW'!$C9:$AU9,"H 0011")+COUNTIF('Plan ET'!$C10:$BW10,"H 0011"))</f>
        <v>0</v>
      </c>
      <c r="R9" s="364">
        <f>SUM(COUNTIF('Plan MB'!$C9:$BE9,"H 0102")+COUNTIF('Plan WIW'!$C9:$AU9,"H 0102")+COUNTIF('Plan ET'!$C10:$BW10,"H 0102"))</f>
        <v>0</v>
      </c>
      <c r="S9" s="364">
        <f>SUM(COUNTIF('Plan MB'!$C9:$BE9,"H 0103")+COUNTIF('Plan WIW'!$C9:$AU9,"H 0103")+COUNTIF('Plan ET'!$C10:$BW10,"H 0103"))</f>
        <v>0</v>
      </c>
      <c r="T9" s="364">
        <f>SUM(COUNTIF('Plan MB'!$C9:$BE9,"H 0111")+COUNTIF('Plan WIW'!$C9:$AU9,"H 0111")+COUNTIF('Plan ET'!$C10:$BW10,"H 0111"))</f>
        <v>0</v>
      </c>
      <c r="U9" s="364">
        <f>SUM(COUNTIF('Plan MB'!$C9:$BE9,"H 0112")+COUNTIF('Plan WIW'!$C9:$AU9,"H 0112")+COUNTIF('Plan ET'!$C10:$BW10,"H 0112"))</f>
        <v>0</v>
      </c>
      <c r="V9" s="364">
        <f>SUM(COUNTIF('Plan MB'!$C9:$BE9,"H 0113")+COUNTIF('Plan WIW'!$C9:$AU9,"H 0113")+COUNTIF('Plan ET'!$C10:$BW10,"H 0113"))</f>
        <v>0</v>
      </c>
      <c r="W9" s="364">
        <f>SUM(COUNTIF('Plan MB'!$C9:$BE9,"H 0114")+COUNTIF('Plan WIW'!$C9:$AU9,"H 0114")+COUNTIF('Plan ET'!$C10:$BW10,"H 0114"))</f>
        <v>0</v>
      </c>
      <c r="X9" s="364">
        <f>SUM(COUNTIF('Plan MB'!$C9:$BE9,"H 0115")+COUNTIF('Plan WIW'!$C9:$AU9,"H 0115")+COUNTIF('Plan ET'!$C10:$BW10,"H 0115"))</f>
        <v>0</v>
      </c>
      <c r="Y9" s="364">
        <f>SUM(COUNTIF('Plan MB'!$C9:$BE9,"H 0116")+COUNTIF('Plan WIW'!$C9:$AU9,"H 0116")+COUNTIF('Plan ET'!$C10:$BW10,"H 0116"))</f>
        <v>0</v>
      </c>
      <c r="Z9" s="364">
        <f>SUM(COUNTIF('Plan MB'!$C9:$BE9,"H 0202")+COUNTIF('Plan WIW'!$C9:$AU9,"H 0202")+COUNTIF('Plan ET'!$C10:$BW10,"H 0202"))</f>
        <v>0</v>
      </c>
      <c r="AA9" s="364">
        <f>SUM(COUNTIF('Plan MB'!$C9:$BE9,"H 0203")+COUNTIF('Plan WIW'!$C9:$AU9,"H 0203")+COUNTIF('Plan ET'!$C10:$BW10,"H 0203"))</f>
        <v>0</v>
      </c>
      <c r="AB9" s="364">
        <f>SUM(COUNTIF('Plan MB'!$C9:$BE9,"H 0211")+COUNTIF('Plan WIW'!$C9:$AU9,"H 0211")+COUNTIF('Plan ET'!$C10:$BW10,"H 0211"))</f>
        <v>0</v>
      </c>
      <c r="AC9" s="364">
        <f>SUM(COUNTIF('Plan MB'!$C9:$BE9,"H 0212")+COUNTIF('Plan WIW'!$C9:$AU9,"H 0212")+COUNTIF('Plan ET'!$C10:$BW10,"H 0212"))</f>
        <v>0</v>
      </c>
      <c r="AD9" s="364">
        <f>SUM(COUNTIF('Plan MB'!$C9:$BE9,"H 0213")+COUNTIF('Plan WIW'!$C9:$AU9,"H 0213")+COUNTIF('Plan ET'!$C10:$BW10,"H 0213"))</f>
        <v>0</v>
      </c>
      <c r="AE9" s="364">
        <f>SUM(COUNTIF('Plan MB'!$C9:$BE9,"H 0214")+COUNTIF('Plan WIW'!$C9:$AU9,"H 0214")+COUNTIF('Plan ET'!$C10:$BW10,"H 0214"))</f>
        <v>0</v>
      </c>
      <c r="AF9" s="364">
        <f>SUM(COUNTIF('Plan MB'!$C9:$BE9,"H 0215")+COUNTIF('Plan WIW'!$C9:$AU9,"H 0215")+COUNTIF('Plan ET'!$C10:$BW10,"H 0215"))</f>
        <v>0</v>
      </c>
      <c r="AG9" s="381">
        <f>SUM(COUNTIF('Plan MB'!$C9:$BE9,"H 0216")+COUNTIF('Plan WIW'!$C9:$AU9,"H 0216")+COUNTIF('Plan ET'!$C10:$BW10,"H 0216"))</f>
        <v>0</v>
      </c>
      <c r="AH9" s="364">
        <f>SUM(COUNTIF('Plan MB'!$C9:$BE9,"D 0215")+COUNTIF('Plan WIW'!$C9:$AU9,"D 0215")+COUNTIF('Plan ET'!$C10:$BW10,"D 0215"))</f>
        <v>0</v>
      </c>
      <c r="AI9" s="364">
        <f>SUM(COUNTIF('Plan MB'!$C9:$BE9,"E 0103")+COUNTIF('Plan WIW'!$C9:$AU9,"E 0103")+COUNTIF('Plan ET'!$C10:$BW10,"E 0103"))</f>
        <v>0</v>
      </c>
      <c r="AJ9" s="364">
        <f>SUM(COUNTIF('Plan MB'!$C9:$BE9,"E 0104")+COUNTIF('Plan WIW'!$C9:$AU9,"E 0104")+COUNTIF('Plan ET'!$C10:$BW10,"E 0104"))</f>
        <v>0</v>
      </c>
      <c r="AK9" s="364">
        <f>SUM(COUNTIF('Plan MB'!$C9:$BE9,"D 0201")+COUNTIF('Plan WIW'!$C9:$AU9,"D 0201")+COUNTIF('Plan ET'!$C10:$BW10,"D 0201"))</f>
        <v>0</v>
      </c>
      <c r="AL9" s="364">
        <f>SUM(COUNTIF('Plan MB'!$C9:$BE9,"D 0202")+COUNTIF('Plan WIW'!$C9:$AU9,"D 0202")+COUNTIF('Plan ET'!$C10:$BW10,"D 0202"))</f>
        <v>0</v>
      </c>
      <c r="AM9" s="364">
        <f>SUM(COUNTIF('Plan MB'!$C9:$BE9,"D 0203")+COUNTIF('Plan WIW'!$C9:$AU9,"D 0203")+COUNTIF('Plan ET'!$C10:$BW10,"D 0203"))</f>
        <v>0</v>
      </c>
      <c r="AN9" s="364">
        <f>SUM(COUNTIF('Plan MB'!$C9:$BE9,"B 0323")+COUNTIF('Plan WIW'!$C9:$AU9,"B 0323")+COUNTIF('Plan ET'!$C10:$BW10,"B 0323"))</f>
        <v>0</v>
      </c>
      <c r="AO9" s="364">
        <f>SUM(COUNTIF('Plan MB'!$C9:$BE9,"B 0406")+COUNTIF('Plan WIW'!$C9:$AU9,"B 0406")+COUNTIF('Plan ET'!$C10:$BW10,"B 0406"))</f>
        <v>0</v>
      </c>
      <c r="AP9" s="364">
        <f>SUM(COUNTIF('Plan MB'!$C9:$BE9,"B 0101")+COUNTIF('Plan WIW'!$C9:$AU9,"B 0101")+COUNTIF('Plan ET'!$C10:$BW10,"B 0101"))</f>
        <v>0</v>
      </c>
      <c r="AQ9" s="364">
        <f>SUM(COUNTIF('Plan MB'!$C9:$BE9,"B 0102")+COUNTIF('Plan WIW'!$C9:$AU9,"B 0102")+COUNTIF('Plan ET'!$C10:$BW10,"B 0102"))</f>
        <v>0</v>
      </c>
      <c r="AR9" s="364">
        <f>SUM(COUNTIF('Plan MB'!$C9:$BE9,"B 0231")+COUNTIF('Plan WIW'!$C9:$AU9,"B 0231")+COUNTIF('Plan ET'!$C10:$BW10,"B 0231"))</f>
        <v>0</v>
      </c>
      <c r="AS9" s="364">
        <f>SUM(COUNTIF('Plan MB'!$C9:$BE9,"B 0423")+COUNTIF('Plan WIW'!$C9:$AU9,"B 0423")+COUNTIF('Plan ET'!$C10:$BW10,"B 0423"))</f>
        <v>0</v>
      </c>
      <c r="AT9" s="364">
        <f>SUM(COUNTIF('Plan MB'!$C9:$BE9,"B 0422")+COUNTIF('Plan WIW'!$C9:$AU9,"B 0422")+COUNTIF('Plan ET'!$C10:$BW10,"B 0422"))</f>
        <v>0</v>
      </c>
    </row>
    <row r="10" spans="1:49" ht="12.75" customHeight="1">
      <c r="A10" s="1320"/>
      <c r="B10" s="1322">
        <v>10</v>
      </c>
      <c r="C10" s="379">
        <f>SUM(COUNTIF('Plan MB'!$C10:$BE10,"D 0107")+COUNTIF('Plan WIW'!$C10:$AU10,"D 0107")+COUNTIF('Plan ET'!$C11:$BW11,"D 0107"))</f>
        <v>1</v>
      </c>
      <c r="D10" s="364">
        <f>SUM(COUNTIF('Plan MB'!$C10:$BE10,"D 0108")+COUNTIF('Plan WIW'!$C10:$AU10,"D 0108")+COUNTIF('Plan ET'!$C11:$BW11,"D 0108"))</f>
        <v>0</v>
      </c>
      <c r="E10" s="364">
        <f>SUM(COUNTIF('Plan MB'!$C10:$BE10,"D 0110")+COUNTIF('Plan WIW'!$C10:$AU10,"D 0110")+COUNTIF('Plan ET'!$C11:$BW11,"D 0110"))</f>
        <v>0</v>
      </c>
      <c r="F10" s="389">
        <f>SUM(COUNTIF('Plan MB'!$C10:$BE10,"D 0111")+COUNTIF('Plan WIW'!$C10:$AU10,"D 0111")+COUNTIF('Plan ET'!$C11:$BW11,"D 0111"))</f>
        <v>1</v>
      </c>
      <c r="G10" s="380">
        <f>SUM(COUNTIF('Plan MB'!$C10:$BE10,"D 0113")+COUNTIF('Plan WIW'!$C10:$AU10,"D 0113")+COUNTIF('Plan ET'!$C11:$BW11,"D 0113"))</f>
        <v>2</v>
      </c>
      <c r="H10" s="324">
        <f>SUM(COUNTIF('Plan MB'!$C10:$BE10,"D 0117")+COUNTIF('Plan WIW'!$C10:$AU10,"D 0117")+COUNTIF('Plan ET'!$C11:$BW11,"D 0117"))</f>
        <v>0</v>
      </c>
      <c r="I10" s="364">
        <f>SUM(COUNTIF('Plan MB'!$C10:$BE10,"D 0207")+COUNTIF('Plan WIW'!$C10:$AU10,"D 0207")+COUNTIF('Plan ET'!$C11:$BW11,"D 0207"))</f>
        <v>0</v>
      </c>
      <c r="J10" s="379">
        <f>SUM(COUNTIF('Plan MB'!$C10:$BE10,"D 0210")+COUNTIF('Plan WIW'!$C10:$AU10,"D 0210")+COUNTIF('Plan ET'!$C11:$BW11,"D 0210"))</f>
        <v>2</v>
      </c>
      <c r="K10" s="324">
        <f>SUM(COUNTIF('Plan MB'!$C10:$BE10,"D 0214")+COUNTIF('Plan WIW'!$C10:$AU10,"D 0214")+COUNTIF('Plan ET'!$C11:$BW11,"D 0214"))</f>
        <v>0</v>
      </c>
      <c r="L10" s="324">
        <f>SUM(COUNTIF('Plan MB'!$C10:$BE10,"D 0301")+COUNTIF('Plan WIW'!$C10:$AU10,"D 0301")+COUNTIF('Plan ET'!$C11:$BW11,"D 0301"))</f>
        <v>0</v>
      </c>
      <c r="M10" s="324">
        <f>SUM(COUNTIF('Plan MB'!$C10:$BE10,"D 0302")+COUNTIF('Plan WIW'!$C10:$AU10,"D 0302")+COUNTIF('Plan ET'!$C11:$BW11,"D 0302"))</f>
        <v>0</v>
      </c>
      <c r="N10" s="364">
        <f>SUM(COUNTIF('Plan MB'!$C10:$BE10,"H 0001")+COUNTIF('Plan WIW'!$C10:$AU10,"H 0001")+COUNTIF('Plan ET'!$C11:$BW11,"H 0001"))</f>
        <v>0</v>
      </c>
      <c r="O10" s="364">
        <f>SUM(COUNTIF('Plan MB'!$C10:$BE10,"H 0002")+COUNTIF('Plan WIW'!$C10:$AU10,"H 0002")+COUNTIF('Plan ET'!$C11:$BW11,"H 0002"))</f>
        <v>1</v>
      </c>
      <c r="P10" s="387">
        <f>SUM(COUNTIF('Plan MB'!$C10:$BE10,"H 0003")+COUNTIF('Plan WIW'!$C10:$AU10,"H 0003")+COUNTIF('Plan ET'!$C11:$BW11,"H 0003"))</f>
        <v>2</v>
      </c>
      <c r="Q10" s="364">
        <f>SUM(COUNTIF('Plan MB'!$C10:$BE10,"H 0011")+COUNTIF('Plan WIW'!$C10:$AU10,"H 0011")+COUNTIF('Plan ET'!$C11:$BW11,"H 0011"))</f>
        <v>0</v>
      </c>
      <c r="R10" s="364">
        <f>SUM(COUNTIF('Plan MB'!$C10:$BE10,"H 0102")+COUNTIF('Plan WIW'!$C10:$AU10,"H 0102")+COUNTIF('Plan ET'!$C11:$BW11,"H 0102"))</f>
        <v>0</v>
      </c>
      <c r="S10" s="364">
        <f>SUM(COUNTIF('Plan MB'!$C10:$BE10,"H 0103")+COUNTIF('Plan WIW'!$C10:$AU10,"H 0103")+COUNTIF('Plan ET'!$C11:$BW11,"H 0103"))</f>
        <v>1</v>
      </c>
      <c r="T10" s="364">
        <f>SUM(COUNTIF('Plan MB'!$C10:$BE10,"H 0111")+COUNTIF('Plan WIW'!$C10:$AU10,"H 0111")+COUNTIF('Plan ET'!$C11:$BW11,"H 0111"))</f>
        <v>0</v>
      </c>
      <c r="U10" s="364">
        <f>SUM(COUNTIF('Plan MB'!$C10:$BE10,"H 0112")+COUNTIF('Plan WIW'!$C10:$AU10,"H 0112")+COUNTIF('Plan ET'!$C11:$BW11,"H 0112"))</f>
        <v>0</v>
      </c>
      <c r="V10" s="364">
        <f>SUM(COUNTIF('Plan MB'!$C10:$BE10,"H 0113")+COUNTIF('Plan WIW'!$C10:$AU10,"H 0113")+COUNTIF('Plan ET'!$C11:$BW11,"H 0113"))</f>
        <v>1</v>
      </c>
      <c r="W10" s="364">
        <f>SUM(COUNTIF('Plan MB'!$C10:$BE10,"H 0114")+COUNTIF('Plan WIW'!$C10:$AU10,"H 0114")+COUNTIF('Plan ET'!$C11:$BW11,"H 0114"))</f>
        <v>0</v>
      </c>
      <c r="X10" s="364">
        <f>SUM(COUNTIF('Plan MB'!$C10:$BE10,"H 0115")+COUNTIF('Plan WIW'!$C10:$AU10,"H 0115")+COUNTIF('Plan ET'!$C11:$BW11,"H 0115"))</f>
        <v>0</v>
      </c>
      <c r="Y10" s="364">
        <f>SUM(COUNTIF('Plan MB'!$C10:$BE10,"H 0116")+COUNTIF('Plan WIW'!$C10:$AU10,"H 0116")+COUNTIF('Plan ET'!$C11:$BW11,"H 0116"))</f>
        <v>1</v>
      </c>
      <c r="Z10" s="340">
        <f>SUM(COUNTIF('Plan MB'!$C10:$BE10,"H 0202")+COUNTIF('Plan WIW'!$C10:$AU10,"H 0202")+COUNTIF('Plan ET'!$C11:$BW11,"H 0202"))</f>
        <v>0</v>
      </c>
      <c r="AA10" s="340">
        <f>SUM(COUNTIF('Plan MB'!$C10:$BE10,"H 0203")+COUNTIF('Plan WIW'!$C10:$AU10,"H 0203")+COUNTIF('Plan ET'!$C11:$BW11,"H 0203"))</f>
        <v>0</v>
      </c>
      <c r="AB10" s="364">
        <f>SUM(COUNTIF('Plan MB'!$C10:$BE10,"H 0211")+COUNTIF('Plan WIW'!$C10:$AU10,"H 0211")+COUNTIF('Plan ET'!$C11:$BW11,"H 0211"))</f>
        <v>0</v>
      </c>
      <c r="AC10" s="364">
        <f>SUM(COUNTIF('Plan MB'!$C10:$BE10,"H 0212")+COUNTIF('Plan WIW'!$C10:$AU10,"H 0212")+COUNTIF('Plan ET'!$C11:$BW11,"H 0212"))</f>
        <v>0</v>
      </c>
      <c r="AD10" s="364">
        <f>SUM(COUNTIF('Plan MB'!$C10:$BE10,"H 0213")+COUNTIF('Plan WIW'!$C10:$AU10,"H 0213")+COUNTIF('Plan ET'!$C11:$BW11,"H 0213"))</f>
        <v>0</v>
      </c>
      <c r="AE10" s="364">
        <f>SUM(COUNTIF('Plan MB'!$C10:$BE10,"H 0214")+COUNTIF('Plan WIW'!$C10:$AU10,"H 0214")+COUNTIF('Plan ET'!$C11:$BW11,"H 0214"))</f>
        <v>0</v>
      </c>
      <c r="AF10" s="340">
        <f>SUM(COUNTIF('Plan MB'!$C10:$BE10,"H 0215")+COUNTIF('Plan WIW'!$C10:$AU10,"H 0215")+COUNTIF('Plan ET'!$C11:$BW11,"H 0215"))</f>
        <v>0</v>
      </c>
      <c r="AG10" s="381">
        <f>SUM(COUNTIF('Plan MB'!$C10:$BE10,"H 0216")+COUNTIF('Plan WIW'!$C10:$AU10,"H 0216")+COUNTIF('Plan ET'!$C11:$BW11,"H 0216"))</f>
        <v>0</v>
      </c>
      <c r="AH10" s="364">
        <f>SUM(COUNTIF('Plan MB'!$C10:$BE10,"D 0215")+COUNTIF('Plan WIW'!$C10:$AU10,"D 0215")+COUNTIF('Plan ET'!$C11:$BW11,"D 0215"))</f>
        <v>0</v>
      </c>
      <c r="AI10" s="364">
        <f>SUM(COUNTIF('Plan MB'!$C10:$BE10,"E 0103")+COUNTIF('Plan WIW'!$C10:$AU10,"E 0103")+COUNTIF('Plan ET'!$C11:$BW11,"E 0103"))</f>
        <v>0</v>
      </c>
      <c r="AJ10" s="364">
        <f>SUM(COUNTIF('Plan MB'!$C10:$BE10,"E 0104")+COUNTIF('Plan WIW'!$C10:$AU10,"E 0104")+COUNTIF('Plan ET'!$C11:$BW11,"E 0104"))</f>
        <v>0</v>
      </c>
      <c r="AK10" s="364">
        <f>SUM(COUNTIF('Plan MB'!$C10:$BE10,"D 0201")+COUNTIF('Plan WIW'!$C10:$AU10,"D 0201")+COUNTIF('Plan ET'!$C11:$BW11,"D 0201"))</f>
        <v>0</v>
      </c>
      <c r="AL10" s="364">
        <f>SUM(COUNTIF('Plan MB'!$C10:$BE10,"D 0202")+COUNTIF('Plan WIW'!$C10:$AU10,"D 0202")+COUNTIF('Plan ET'!$C11:$BW11,"D 0202"))</f>
        <v>0</v>
      </c>
      <c r="AM10" s="364">
        <f>SUM(COUNTIF('Plan MB'!$C10:$BE10,"D 0203")+COUNTIF('Plan WIW'!$C10:$AU10,"D 0203")+COUNTIF('Plan ET'!$C11:$BW11,"D 0203"))</f>
        <v>1</v>
      </c>
      <c r="AN10" s="364">
        <f>SUM(COUNTIF('Plan MB'!$C10:$BE10,"B 0323")+COUNTIF('Plan WIW'!$C10:$AU10,"B 0323")+COUNTIF('Plan ET'!$C11:$BW11,"B 0323"))</f>
        <v>1</v>
      </c>
      <c r="AO10" s="364">
        <f>SUM(COUNTIF('Plan MB'!$C10:$BE10,"B 0406")+COUNTIF('Plan WIW'!$C10:$AU10,"B 0406")+COUNTIF('Plan ET'!$C11:$BW11,"B 0406"))</f>
        <v>0</v>
      </c>
      <c r="AP10" s="364">
        <f>SUM(COUNTIF('Plan MB'!$C10:$BE10,"B 0101")+COUNTIF('Plan WIW'!$C10:$AU10,"B 0101")+COUNTIF('Plan ET'!$C11:$BW11,"B 0101"))</f>
        <v>0</v>
      </c>
      <c r="AQ10" s="364">
        <f>SUM(COUNTIF('Plan MB'!$C10:$BE10,"B 0102")+COUNTIF('Plan WIW'!$C10:$AU10,"B 0102")+COUNTIF('Plan ET'!$C11:$BW11,"B 0102"))</f>
        <v>0</v>
      </c>
      <c r="AR10" s="364">
        <f>SUM(COUNTIF('Plan MB'!$C10:$BE10,"B 0231")+COUNTIF('Plan WIW'!$C10:$AU10,"B 0231")+COUNTIF('Plan ET'!$C11:$BW11,"B 0231"))</f>
        <v>0</v>
      </c>
      <c r="AS10" s="364">
        <f>SUM(COUNTIF('Plan MB'!$C10:$BE10,"B 0423")+COUNTIF('Plan WIW'!$C10:$AU10,"B 0423")+COUNTIF('Plan ET'!$C11:$BW11,"B 0423"))</f>
        <v>1</v>
      </c>
      <c r="AT10" s="364">
        <f>SUM(COUNTIF('Plan MB'!$C10:$BE10,"B 0422")+COUNTIF('Plan WIW'!$C10:$AU10,"B 0422")+COUNTIF('Plan ET'!$C11:$BW11,"B 0422"))</f>
        <v>0</v>
      </c>
      <c r="AV10" s="7"/>
      <c r="AW10" s="7"/>
    </row>
    <row r="11" spans="1:49" ht="12.75" customHeight="1">
      <c r="A11" s="1320"/>
      <c r="B11" s="1323"/>
      <c r="C11" s="364">
        <f>SUM(COUNTIF('Plan MB'!$C11:$BE11,"D 0107")+COUNTIF('Plan WIW'!$C11:$AU11,"D 0107")+COUNTIF('Plan ET'!$C12:$BW12,"D 0107"))</f>
        <v>0</v>
      </c>
      <c r="D11" s="364">
        <f>SUM(COUNTIF('Plan MB'!$C11:$BE11,"D 0108")+COUNTIF('Plan WIW'!$C11:$AU11,"D 0108")+COUNTIF('Plan ET'!$C12:$BW12,"D 0108"))</f>
        <v>0</v>
      </c>
      <c r="E11" s="364">
        <f>SUM(COUNTIF('Plan MB'!$C11:$BE11,"D 0110")+COUNTIF('Plan WIW'!$C11:$AU11,"D 0110")+COUNTIF('Plan ET'!$C12:$BW12,"D 0110"))</f>
        <v>0</v>
      </c>
      <c r="F11" s="389">
        <f>SUM(COUNTIF('Plan MB'!$C11:$BE11,"D 0111")+COUNTIF('Plan WIW'!$C11:$AU11,"D 0111")+COUNTIF('Plan ET'!$C12:$BW12,"D 0111"))</f>
        <v>1</v>
      </c>
      <c r="G11" s="380">
        <f>SUM(COUNTIF('Plan MB'!$C11:$BE11,"D 0113")+COUNTIF('Plan WIW'!$C11:$AU11,"D 0113")+COUNTIF('Plan ET'!$C12:$BW12,"D 0113"))</f>
        <v>1</v>
      </c>
      <c r="H11" s="324">
        <f>SUM(COUNTIF('Plan MB'!$C11:$BE11,"D 0117")+COUNTIF('Plan WIW'!$C11:$AU11,"D 0117")+COUNTIF('Plan ET'!$C12:$BW12,"D 0117"))</f>
        <v>0</v>
      </c>
      <c r="I11" s="364">
        <f>SUM(COUNTIF('Plan MB'!$C11:$BE11,"D 0207")+COUNTIF('Plan WIW'!$C11:$AU11,"D 0207")+COUNTIF('Plan ET'!$C12:$BW12,"D 0207"))</f>
        <v>0</v>
      </c>
      <c r="J11" s="364">
        <f>SUM(COUNTIF('Plan MB'!$C11:$BE11,"D 0210")+COUNTIF('Plan WIW'!$C11:$AU11,"D 0210")+COUNTIF('Plan ET'!$C12:$BW12,"D 0210"))</f>
        <v>0</v>
      </c>
      <c r="K11" s="324">
        <f>SUM(COUNTIF('Plan MB'!$C11:$BE11,"D 0214")+COUNTIF('Plan WIW'!$C11:$AU11,"D 0214")+COUNTIF('Plan ET'!$C12:$BW12,"D 0214"))</f>
        <v>0</v>
      </c>
      <c r="L11" s="324">
        <f>SUM(COUNTIF('Plan MB'!$C11:$BE11,"D 0301")+COUNTIF('Plan WIW'!$C11:$AU11,"D 0301")+COUNTIF('Plan ET'!$C12:$BW12,"D 0301"))</f>
        <v>0</v>
      </c>
      <c r="M11" s="324">
        <f>SUM(COUNTIF('Plan MB'!$C11:$BE11,"D 0302")+COUNTIF('Plan WIW'!$C11:$AU11,"D 0302")+COUNTIF('Plan ET'!$C12:$BW12,"D 0302"))</f>
        <v>0</v>
      </c>
      <c r="N11" s="364">
        <f>SUM(COUNTIF('Plan MB'!$C11:$BE11,"H 0001")+COUNTIF('Plan WIW'!$C11:$AU11,"H 0001")+COUNTIF('Plan ET'!$C12:$BW12,"H 0001"))</f>
        <v>0</v>
      </c>
      <c r="O11" s="364">
        <f>SUM(COUNTIF('Plan MB'!$C11:$BE11,"H 0002")+COUNTIF('Plan WIW'!$C11:$AU11,"H 0002")+COUNTIF('Plan ET'!$C12:$BW12,"H 0002"))</f>
        <v>0</v>
      </c>
      <c r="P11" s="364">
        <f>SUM(COUNTIF('Plan MB'!$C11:$BE11,"H 0003")+COUNTIF('Plan WIW'!$C11:$AU11,"H 0003")+COUNTIF('Plan ET'!$C12:$BW12,"H 0003"))</f>
        <v>0</v>
      </c>
      <c r="Q11" s="364">
        <f>SUM(COUNTIF('Plan MB'!$C11:$BE11,"H 0011")+COUNTIF('Plan WIW'!$C11:$AU11,"H 0011")+COUNTIF('Plan ET'!$C12:$BW12,"H 0011"))</f>
        <v>0</v>
      </c>
      <c r="R11" s="364">
        <f>SUM(COUNTIF('Plan MB'!$C11:$BE11,"H 0102")+COUNTIF('Plan WIW'!$C11:$AU11,"H 0102")+COUNTIF('Plan ET'!$C12:$BW12,"H 0102"))</f>
        <v>0</v>
      </c>
      <c r="S11" s="364">
        <f>SUM(COUNTIF('Plan MB'!$C11:$BE11,"H 0103")+COUNTIF('Plan WIW'!$C11:$AU11,"H 0103")+COUNTIF('Plan ET'!$C12:$BW12,"H 0103"))</f>
        <v>0</v>
      </c>
      <c r="T11" s="364">
        <f>SUM(COUNTIF('Plan MB'!$C11:$BE11,"H 0111")+COUNTIF('Plan WIW'!$C11:$AU11,"H 0111")+COUNTIF('Plan ET'!$C12:$BW12,"H 0111"))</f>
        <v>0</v>
      </c>
      <c r="U11" s="364">
        <f>SUM(COUNTIF('Plan MB'!$C11:$BE11,"H 0112")+COUNTIF('Plan WIW'!$C11:$AU11,"H 0112")+COUNTIF('Plan ET'!$C12:$BW12,"H 0112"))</f>
        <v>0</v>
      </c>
      <c r="V11" s="364">
        <f>SUM(COUNTIF('Plan MB'!$C11:$BE11,"H 0113")+COUNTIF('Plan WIW'!$C11:$AU11,"H 0113")+COUNTIF('Plan ET'!$C12:$BW12,"H 0113"))</f>
        <v>0</v>
      </c>
      <c r="W11" s="364">
        <f>SUM(COUNTIF('Plan MB'!$C11:$BE11,"H 0114")+COUNTIF('Plan WIW'!$C11:$AU11,"H 0114")+COUNTIF('Plan ET'!$C12:$BW12,"H 0114"))</f>
        <v>0</v>
      </c>
      <c r="X11" s="364">
        <f>SUM(COUNTIF('Plan MB'!$C11:$BE11,"H 0115")+COUNTIF('Plan WIW'!$C11:$AU11,"H 0115")+COUNTIF('Plan ET'!$C12:$BW12,"H 0115"))</f>
        <v>0</v>
      </c>
      <c r="Y11" s="364">
        <f>SUM(COUNTIF('Plan MB'!$C11:$BE11,"H 0116")+COUNTIF('Plan WIW'!$C11:$AU11,"H 0116")+COUNTIF('Plan ET'!$C12:$BW12,"H 0116"))</f>
        <v>0</v>
      </c>
      <c r="Z11" s="340">
        <f>SUM(COUNTIF('Plan MB'!$C11:$BE11,"H 0202")+COUNTIF('Plan WIW'!$C11:$AU11,"H 0202")+COUNTIF('Plan ET'!$C12:$BW12,"H 0202"))</f>
        <v>0</v>
      </c>
      <c r="AA11" s="340">
        <f>SUM(COUNTIF('Plan MB'!$C11:$BE11,"H 0203")+COUNTIF('Plan WIW'!$C11:$AU11,"H 0203")+COUNTIF('Plan ET'!$C12:$BW12,"H 0203"))</f>
        <v>0</v>
      </c>
      <c r="AB11" s="364">
        <f>SUM(COUNTIF('Plan MB'!$C11:$BE11,"H 0211")+COUNTIF('Plan WIW'!$C11:$AU11,"H 0211")+COUNTIF('Plan ET'!$C12:$BW12,"H 0211"))</f>
        <v>0</v>
      </c>
      <c r="AC11" s="364">
        <f>SUM(COUNTIF('Plan MB'!$C11:$BE11,"H 0212")+COUNTIF('Plan WIW'!$C11:$AU11,"H 0212")+COUNTIF('Plan ET'!$C12:$BW12,"H 0212"))</f>
        <v>0</v>
      </c>
      <c r="AD11" s="364">
        <f>SUM(COUNTIF('Plan MB'!$C11:$BE11,"H 0213")+COUNTIF('Plan WIW'!$C11:$AU11,"H 0213")+COUNTIF('Plan ET'!$C12:$BW12,"H 0213"))</f>
        <v>0</v>
      </c>
      <c r="AE11" s="364">
        <f>SUM(COUNTIF('Plan MB'!$C11:$BE11,"H 0214")+COUNTIF('Plan WIW'!$C11:$AU11,"H 0214")+COUNTIF('Plan ET'!$C12:$BW12,"H 0214"))</f>
        <v>0</v>
      </c>
      <c r="AF11" s="340">
        <f>SUM(COUNTIF('Plan MB'!$C11:$BE11,"H 0215")+COUNTIF('Plan WIW'!$C11:$AU11,"H 0215")+COUNTIF('Plan ET'!$C12:$BW12,"H 0215"))</f>
        <v>0</v>
      </c>
      <c r="AG11" s="381">
        <f>SUM(COUNTIF('Plan MB'!$C11:$BE11,"H 0216")+COUNTIF('Plan WIW'!$C11:$AU11,"H 0216")+COUNTIF('Plan ET'!$C12:$BW12,"H 0216"))</f>
        <v>0</v>
      </c>
      <c r="AH11" s="364">
        <f>SUM(COUNTIF('Plan MB'!$C11:$BE11,"D 0215")+COUNTIF('Plan WIW'!$C11:$AU11,"D 0215")+COUNTIF('Plan ET'!$C12:$BW12,"D 0215"))</f>
        <v>0</v>
      </c>
      <c r="AI11" s="364">
        <f>SUM(COUNTIF('Plan MB'!$C11:$BE11,"E 0103")+COUNTIF('Plan WIW'!$C11:$AU11,"E 0103")+COUNTIF('Plan ET'!$C12:$BW12,"E 0103"))</f>
        <v>0</v>
      </c>
      <c r="AJ11" s="364">
        <f>SUM(COUNTIF('Plan MB'!$C11:$BE11,"E 0104")+COUNTIF('Plan WIW'!$C11:$AU11,"E 0104")+COUNTIF('Plan ET'!$C12:$BW12,"E 0104"))</f>
        <v>0</v>
      </c>
      <c r="AK11" s="364">
        <f>SUM(COUNTIF('Plan MB'!$C11:$BE11,"D 0201")+COUNTIF('Plan WIW'!$C11:$AU11,"D 0201")+COUNTIF('Plan ET'!$C12:$BW12,"D 0201"))</f>
        <v>0</v>
      </c>
      <c r="AL11" s="364">
        <f>SUM(COUNTIF('Plan MB'!$C11:$BE11,"D 0202")+COUNTIF('Plan WIW'!$C11:$AU11,"D 0202")+COUNTIF('Plan ET'!$C12:$BW12,"D 0202"))</f>
        <v>1</v>
      </c>
      <c r="AM11" s="364">
        <f>SUM(COUNTIF('Plan MB'!$C11:$BE11,"D 0203")+COUNTIF('Plan WIW'!$C11:$AU11,"D 0203")+COUNTIF('Plan ET'!$C12:$BW12,"D 0203"))</f>
        <v>0</v>
      </c>
      <c r="AN11" s="364">
        <f>SUM(COUNTIF('Plan MB'!$C11:$BE11,"B 0323")+COUNTIF('Plan WIW'!$C11:$AU11,"B 0323")+COUNTIF('Plan ET'!$C12:$BW12,"B 0323"))</f>
        <v>0</v>
      </c>
      <c r="AO11" s="364">
        <f>SUM(COUNTIF('Plan MB'!$C11:$BE11,"B 0406")+COUNTIF('Plan WIW'!$C11:$AU11,"B 0406")+COUNTIF('Plan ET'!$C12:$BW12,"B 0406"))</f>
        <v>0</v>
      </c>
      <c r="AP11" s="364">
        <f>SUM(COUNTIF('Plan MB'!$C11:$BE11,"B 0101")+COUNTIF('Plan WIW'!$C11:$AU11,"B 0101")+COUNTIF('Plan ET'!$C12:$BW12,"B 0101"))</f>
        <v>0</v>
      </c>
      <c r="AQ11" s="364">
        <f>SUM(COUNTIF('Plan MB'!$C11:$BE11,"B 0102")+COUNTIF('Plan WIW'!$C11:$AU11,"B 0102")+COUNTIF('Plan ET'!$C12:$BW12,"B 0102"))</f>
        <v>0</v>
      </c>
      <c r="AR11" s="364">
        <f>SUM(COUNTIF('Plan MB'!$C11:$BE11,"B 0231")+COUNTIF('Plan WIW'!$C11:$AU11,"B 0231")+COUNTIF('Plan ET'!$C12:$BW12,"B 0231"))</f>
        <v>0</v>
      </c>
      <c r="AS11" s="364">
        <f>SUM(COUNTIF('Plan MB'!$C11:$BE11,"B 0423")+COUNTIF('Plan WIW'!$C11:$AU11,"B 0423")+COUNTIF('Plan ET'!$C12:$BW12,"B 0423"))</f>
        <v>0</v>
      </c>
      <c r="AT11" s="364">
        <f>SUM(COUNTIF('Plan MB'!$C11:$BE11,"B 0422")+COUNTIF('Plan WIW'!$C11:$AU11,"B 0422")+COUNTIF('Plan ET'!$C12:$BW12,"B 0422"))</f>
        <v>0</v>
      </c>
    </row>
    <row r="12" spans="1:49" s="215" customFormat="1" ht="12.75" customHeight="1">
      <c r="A12" s="1320"/>
      <c r="B12" s="1323"/>
      <c r="C12" s="379">
        <f>SUM(COUNTIF('Plan MB'!$C12:$BE12,"D 0107")+COUNTIF('Plan WIW'!$C12:$AU12,"D 0107")+COUNTIF('Plan ET'!$C13:$BW13,"D 0107"))</f>
        <v>0</v>
      </c>
      <c r="D12" s="364">
        <f>SUM(COUNTIF('Plan MB'!$C12:$BE12,"D 0108")+COUNTIF('Plan WIW'!$C12:$AU12,"D 0108")+COUNTIF('Plan ET'!$C13:$BW13,"D 0108"))</f>
        <v>2</v>
      </c>
      <c r="E12" s="364">
        <f>SUM(COUNTIF('Plan MB'!$C12:$BE12,"D 0110")+COUNTIF('Plan WIW'!$C12:$AU12,"D 0110")+COUNTIF('Plan ET'!$C13:$BW13,"D 0110"))</f>
        <v>0</v>
      </c>
      <c r="F12" s="364">
        <f>SUM(COUNTIF('Plan MB'!$C12:$BE12,"D 0111")+COUNTIF('Plan WIW'!$C12:$AU12,"D 0111")+COUNTIF('Plan ET'!$C13:$BW13,"D 0111"))</f>
        <v>0</v>
      </c>
      <c r="G12" s="364">
        <f>SUM(COUNTIF('Plan MB'!$C12:$BE12,"D 0113")+COUNTIF('Plan WIW'!$C12:$AU12,"D 0113")+COUNTIF('Plan ET'!$C13:$BW13,"D 0113"))</f>
        <v>0</v>
      </c>
      <c r="H12" s="324">
        <f>SUM(COUNTIF('Plan MB'!$C12:$BE12,"D 0117")+COUNTIF('Plan WIW'!$C12:$AU12,"D 0117")+COUNTIF('Plan ET'!$C13:$BW13,"D 0117"))</f>
        <v>0</v>
      </c>
      <c r="I12" s="364">
        <f>SUM(COUNTIF('Plan MB'!$C12:$BE12,"D 0207")+COUNTIF('Plan WIW'!$C12:$AU12,"D 0207")+COUNTIF('Plan ET'!$C13:$BW13,"D 0207"))</f>
        <v>0</v>
      </c>
      <c r="J12" s="364">
        <f>SUM(COUNTIF('Plan MB'!$C12:$BE12,"D 0210")+COUNTIF('Plan WIW'!$C12:$AU12,"D 0210")+COUNTIF('Plan ET'!$C13:$BW13,"D 0210"))</f>
        <v>0</v>
      </c>
      <c r="K12" s="324">
        <f>SUM(COUNTIF('Plan MB'!$C12:$BE12,"D 0214")+COUNTIF('Plan WIW'!$C12:$AU12,"D 0214")+COUNTIF('Plan ET'!$C13:$BW13,"D 0214"))</f>
        <v>0</v>
      </c>
      <c r="L12" s="324">
        <f>SUM(COUNTIF('Plan MB'!$C12:$BE12,"D 0301")+COUNTIF('Plan WIW'!$C12:$AU12,"D 0301")+COUNTIF('Plan ET'!$C13:$BW13,"D 0301"))</f>
        <v>0</v>
      </c>
      <c r="M12" s="324">
        <f>SUM(COUNTIF('Plan MB'!$C12:$BE12,"D 0302")+COUNTIF('Plan WIW'!$C12:$AU12,"D 0302")+COUNTIF('Plan ET'!$C13:$BW13,"D 0302"))</f>
        <v>0</v>
      </c>
      <c r="N12" s="364">
        <f>SUM(COUNTIF('Plan MB'!$C12:$BE12,"H 0001")+COUNTIF('Plan WIW'!$C12:$AU12,"H 0001")+COUNTIF('Plan ET'!$C13:$BW13,"H 0001"))</f>
        <v>0</v>
      </c>
      <c r="O12" s="364">
        <f>SUM(COUNTIF('Plan MB'!$C12:$BE12,"H 0002")+COUNTIF('Plan WIW'!$C12:$AU12,"H 0002")+COUNTIF('Plan ET'!$C13:$BW13,"H 0002"))</f>
        <v>1</v>
      </c>
      <c r="P12" s="364">
        <f>SUM(COUNTIF('Plan MB'!$C12:$BE12,"H 0003")+COUNTIF('Plan WIW'!$C12:$AU12,"H 0003")+COUNTIF('Plan ET'!$C13:$BW13,"H 0003"))</f>
        <v>0</v>
      </c>
      <c r="Q12" s="364">
        <f>SUM(COUNTIF('Plan MB'!$C12:$BE12,"H 0011")+COUNTIF('Plan WIW'!$C12:$AU12,"H 0011")+COUNTIF('Plan ET'!$C13:$BW13,"H 0011"))</f>
        <v>0</v>
      </c>
      <c r="R12" s="364">
        <f>SUM(COUNTIF('Plan MB'!$C12:$BE12,"H 0102")+COUNTIF('Plan WIW'!$C12:$AU12,"H 0102")+COUNTIF('Plan ET'!$C13:$BW13,"H 0102"))</f>
        <v>0</v>
      </c>
      <c r="S12" s="364">
        <f>SUM(COUNTIF('Plan MB'!$C12:$BE12,"H 0103")+COUNTIF('Plan WIW'!$C12:$AU12,"H 0103")+COUNTIF('Plan ET'!$C13:$BW13,"H 0103"))</f>
        <v>0</v>
      </c>
      <c r="T12" s="364">
        <f>SUM(COUNTIF('Plan MB'!$C12:$BE12,"H 0111")+COUNTIF('Plan WIW'!$C12:$AU12,"H 0111")+COUNTIF('Plan ET'!$C13:$BW13,"H 0111"))</f>
        <v>0</v>
      </c>
      <c r="U12" s="364">
        <f>SUM(COUNTIF('Plan MB'!$C12:$BE12,"H 0112")+COUNTIF('Plan WIW'!$C12:$AU12,"H 0112")+COUNTIF('Plan ET'!$C13:$BW13,"H 0112"))</f>
        <v>0</v>
      </c>
      <c r="V12" s="364">
        <f>SUM(COUNTIF('Plan MB'!$C12:$BE12,"H 0113")+COUNTIF('Plan WIW'!$C12:$AU12,"H 0113")+COUNTIF('Plan ET'!$C13:$BW13,"H 0113"))</f>
        <v>0</v>
      </c>
      <c r="W12" s="364">
        <f>SUM(COUNTIF('Plan MB'!$C12:$BE12,"H 0114")+COUNTIF('Plan WIW'!$C12:$AU12,"H 0114")+COUNTIF('Plan ET'!$C13:$BW13,"H 0114"))</f>
        <v>0</v>
      </c>
      <c r="X12" s="364">
        <f>SUM(COUNTIF('Plan MB'!$C12:$BE12,"H 0115")+COUNTIF('Plan WIW'!$C12:$AU12,"H 0115")+COUNTIF('Plan ET'!$C13:$BW13,"H 0115"))</f>
        <v>0</v>
      </c>
      <c r="Y12" s="364">
        <f>SUM(COUNTIF('Plan MB'!$C12:$BE12,"H 0116")+COUNTIF('Plan WIW'!$C12:$AU12,"H 0116")+COUNTIF('Plan ET'!$C13:$BW13,"H 0116"))</f>
        <v>0</v>
      </c>
      <c r="Z12" s="340">
        <f>SUM(COUNTIF('Plan MB'!$C12:$BE12,"H 0202")+COUNTIF('Plan WIW'!$C12:$AU12,"H 0202")+COUNTIF('Plan ET'!$C13:$BW13,"H 0202"))</f>
        <v>0</v>
      </c>
      <c r="AA12" s="340">
        <f>SUM(COUNTIF('Plan MB'!$C12:$BE12,"H 0203")+COUNTIF('Plan WIW'!$C12:$AU12,"H 0203")+COUNTIF('Plan ET'!$C13:$BW13,"H 0203"))</f>
        <v>0</v>
      </c>
      <c r="AB12" s="364">
        <f>SUM(COUNTIF('Plan MB'!$C12:$BE12,"H 0211")+COUNTIF('Plan WIW'!$C12:$AU12,"H 0211")+COUNTIF('Plan ET'!$C13:$BW13,"H 0211"))</f>
        <v>0</v>
      </c>
      <c r="AC12" s="364">
        <f>SUM(COUNTIF('Plan MB'!$C12:$BE12,"H 0212")+COUNTIF('Plan WIW'!$C12:$AU12,"H 0212")+COUNTIF('Plan ET'!$C13:$BW13,"H 0212"))</f>
        <v>0</v>
      </c>
      <c r="AD12" s="364">
        <f>SUM(COUNTIF('Plan MB'!$C12:$BE12,"H 0213")+COUNTIF('Plan WIW'!$C12:$AU12,"H 0213")+COUNTIF('Plan ET'!$C13:$BW13,"H 0213"))</f>
        <v>0</v>
      </c>
      <c r="AE12" s="364">
        <f>SUM(COUNTIF('Plan MB'!$C12:$BE12,"H 0214")+COUNTIF('Plan WIW'!$C12:$AU12,"H 0214")+COUNTIF('Plan ET'!$C13:$BW13,"H 0214"))</f>
        <v>0</v>
      </c>
      <c r="AF12" s="340">
        <f>SUM(COUNTIF('Plan MB'!$C12:$BE12,"H 0215")+COUNTIF('Plan WIW'!$C12:$AU12,"H 0215")+COUNTIF('Plan ET'!$C13:$BW13,"H 0215"))</f>
        <v>0</v>
      </c>
      <c r="AG12" s="381">
        <f>SUM(COUNTIF('Plan MB'!$C12:$BE12,"H 0216")+COUNTIF('Plan WIW'!$C12:$AU12,"H 0216")+COUNTIF('Plan ET'!$C13:$BW13,"H 0216"))</f>
        <v>0</v>
      </c>
      <c r="AH12" s="364">
        <f>SUM(COUNTIF('Plan MB'!$C12:$BE12,"D 0215")+COUNTIF('Plan WIW'!$C12:$AU12,"D 0215")+COUNTIF('Plan ET'!$C13:$BW13,"D 0215"))</f>
        <v>0</v>
      </c>
      <c r="AI12" s="364">
        <f>SUM(COUNTIF('Plan MB'!$C12:$BE12,"E 0103")+COUNTIF('Plan WIW'!$C12:$AU12,"E 0103")+COUNTIF('Plan ET'!$C13:$BW13,"E 0103"))</f>
        <v>0</v>
      </c>
      <c r="AJ12" s="364">
        <f>SUM(COUNTIF('Plan MB'!$C12:$BE12,"E 0104")+COUNTIF('Plan WIW'!$C12:$AU12,"E 0104")+COUNTIF('Plan ET'!$C13:$BW13,"E 0104"))</f>
        <v>0</v>
      </c>
      <c r="AK12" s="364">
        <f>SUM(COUNTIF('Plan MB'!$C12:$BE12,"D 0201")+COUNTIF('Plan WIW'!$C12:$AU12,"D 0201")+COUNTIF('Plan ET'!$C13:$BW13,"D 0201"))</f>
        <v>0</v>
      </c>
      <c r="AL12" s="364">
        <f>SUM(COUNTIF('Plan MB'!$C12:$BE12,"D 0202")+COUNTIF('Plan WIW'!$C12:$AU12,"D 0202")+COUNTIF('Plan ET'!$C13:$BW13,"D 0202"))</f>
        <v>0</v>
      </c>
      <c r="AM12" s="364">
        <f>SUM(COUNTIF('Plan MB'!$C12:$BE12,"D 0203")+COUNTIF('Plan WIW'!$C12:$AU12,"D 0203")+COUNTIF('Plan ET'!$C13:$BW13,"D 0203"))</f>
        <v>0</v>
      </c>
      <c r="AN12" s="364">
        <f>SUM(COUNTIF('Plan MB'!$C12:$BE12,"B 0323")+COUNTIF('Plan WIW'!$C12:$AU12,"B 0323")+COUNTIF('Plan ET'!$C13:$BW13,"B 0323"))</f>
        <v>0</v>
      </c>
      <c r="AO12" s="364">
        <f>SUM(COUNTIF('Plan MB'!$C12:$BE12,"B 0406")+COUNTIF('Plan WIW'!$C12:$AU12,"B 0406")+COUNTIF('Plan ET'!$C13:$BW13,"B 0406"))</f>
        <v>0</v>
      </c>
      <c r="AP12" s="364">
        <f>SUM(COUNTIF('Plan MB'!$C12:$BE12,"B 0101")+COUNTIF('Plan WIW'!$C12:$AU12,"B 0101")+COUNTIF('Plan ET'!$C13:$BW13,"B 0101"))</f>
        <v>0</v>
      </c>
      <c r="AQ12" s="364">
        <f>SUM(COUNTIF('Plan MB'!$C12:$BE12,"B 0102")+COUNTIF('Plan WIW'!$C12:$AU12,"B 0102")+COUNTIF('Plan ET'!$C13:$BW13,"B 0102"))</f>
        <v>0</v>
      </c>
      <c r="AR12" s="364">
        <f>SUM(COUNTIF('Plan MB'!$C12:$BE12,"B 0231")+COUNTIF('Plan WIW'!$C12:$AU12,"B 0231")+COUNTIF('Plan ET'!$C13:$BW13,"B 0231"))</f>
        <v>0</v>
      </c>
      <c r="AS12" s="364">
        <f>SUM(COUNTIF('Plan MB'!$C12:$BE12,"B 0423")+COUNTIF('Plan WIW'!$C12:$AU12,"B 0423")+COUNTIF('Plan ET'!$C13:$BW13,"B 0423"))</f>
        <v>0</v>
      </c>
      <c r="AT12" s="364">
        <f>SUM(COUNTIF('Plan MB'!$C12:$BE12,"B 0422")+COUNTIF('Plan WIW'!$C12:$AU12,"B 0422")+COUNTIF('Plan ET'!$C13:$BW13,"B 0422"))</f>
        <v>0</v>
      </c>
    </row>
    <row r="13" spans="1:49" ht="12.75" customHeight="1">
      <c r="A13" s="1320"/>
      <c r="B13" s="1323"/>
      <c r="C13" s="364">
        <f>SUM(COUNTIF('Plan MB'!$C13:$BE13,"D 0107")+COUNTIF('Plan WIW'!$C13:$AU13,"D 0107")+COUNTIF('Plan ET'!$C14:$BW14,"D 0107"))</f>
        <v>0</v>
      </c>
      <c r="D13" s="364">
        <f>SUM(COUNTIF('Plan MB'!$C13:$BE13,"D 0108")+COUNTIF('Plan WIW'!$C13:$AU13,"D 0108")+COUNTIF('Plan ET'!$C14:$BW14,"D 0108"))</f>
        <v>0</v>
      </c>
      <c r="E13" s="364">
        <f>SUM(COUNTIF('Plan MB'!$C13:$BE13,"D 0110")+COUNTIF('Plan WIW'!$C13:$AU13,"D 0110")+COUNTIF('Plan ET'!$C14:$BW14,"D 0110"))</f>
        <v>0</v>
      </c>
      <c r="F13" s="364">
        <f>SUM(COUNTIF('Plan MB'!$C13:$BE13,"D 0111")+COUNTIF('Plan WIW'!$C13:$AU13,"D 0111")+COUNTIF('Plan ET'!$C14:$BW14,"D 0111"))</f>
        <v>0</v>
      </c>
      <c r="G13" s="364">
        <f>SUM(COUNTIF('Plan MB'!$C13:$BE13,"D 0113")+COUNTIF('Plan WIW'!$C13:$AU13,"D 0113")+COUNTIF('Plan ET'!$C14:$BW14,"D 0113"))</f>
        <v>0</v>
      </c>
      <c r="H13" s="324">
        <f>SUM(COUNTIF('Plan MB'!$C13:$BE13,"D 0117")+COUNTIF('Plan WIW'!$C13:$AU13,"D 0117")+COUNTIF('Plan ET'!$C14:$BW14,"D 0117"))</f>
        <v>0</v>
      </c>
      <c r="I13" s="364">
        <f>SUM(COUNTIF('Plan MB'!$C13:$BE13,"D 0207")+COUNTIF('Plan WIW'!$C13:$AU13,"D 0207")+COUNTIF('Plan ET'!$C14:$BW14,"D 0207"))</f>
        <v>0</v>
      </c>
      <c r="J13" s="364">
        <f>SUM(COUNTIF('Plan MB'!$C13:$BE13,"D 0210")+COUNTIF('Plan WIW'!$C13:$AU13,"D 0210")+COUNTIF('Plan ET'!$C14:$BW14,"D 0210"))</f>
        <v>0</v>
      </c>
      <c r="K13" s="324">
        <f>SUM(COUNTIF('Plan MB'!$C13:$BE13,"D 0214")+COUNTIF('Plan WIW'!$C13:$AU13,"D 0214")+COUNTIF('Plan ET'!$C14:$BW14,"D 0214"))</f>
        <v>0</v>
      </c>
      <c r="L13" s="324">
        <f>SUM(COUNTIF('Plan MB'!$C13:$BE13,"D 0301")+COUNTIF('Plan WIW'!$C13:$AU13,"D 0301")+COUNTIF('Plan ET'!$C14:$BW14,"D 0301"))</f>
        <v>0</v>
      </c>
      <c r="M13" s="324">
        <f>SUM(COUNTIF('Plan MB'!$C13:$BE13,"D 0302")+COUNTIF('Plan WIW'!$C13:$AU13,"D 0302")+COUNTIF('Plan ET'!$C14:$BW14,"D 0302"))</f>
        <v>0</v>
      </c>
      <c r="N13" s="364">
        <f>SUM(COUNTIF('Plan MB'!$C13:$BE13,"H 0001")+COUNTIF('Plan WIW'!$C13:$AU13,"H 0001")+COUNTIF('Plan ET'!$C14:$BW14,"H 0001"))</f>
        <v>0</v>
      </c>
      <c r="O13" s="364">
        <f>SUM(COUNTIF('Plan MB'!$C13:$BE13,"H 0002")+COUNTIF('Plan WIW'!$C13:$AU13,"H 0002")+COUNTIF('Plan ET'!$C14:$BW14,"H 0002"))</f>
        <v>0</v>
      </c>
      <c r="P13" s="364">
        <f>SUM(COUNTIF('Plan MB'!$C13:$BE13,"H 0003")+COUNTIF('Plan WIW'!$C13:$AU13,"H 0003")+COUNTIF('Plan ET'!$C14:$BW14,"H 0003"))</f>
        <v>0</v>
      </c>
      <c r="Q13" s="364">
        <f>SUM(COUNTIF('Plan MB'!$C13:$BE13,"H 0011")+COUNTIF('Plan WIW'!$C13:$AU13,"H 0011")+COUNTIF('Plan ET'!$C14:$BW14,"H 0011"))</f>
        <v>0</v>
      </c>
      <c r="R13" s="364">
        <f>SUM(COUNTIF('Plan MB'!$C13:$BE13,"H 0102")+COUNTIF('Plan WIW'!$C13:$AU13,"H 0102")+COUNTIF('Plan ET'!$C14:$BW14,"H 0102"))</f>
        <v>0</v>
      </c>
      <c r="S13" s="364">
        <f>SUM(COUNTIF('Plan MB'!$C13:$BE13,"H 0103")+COUNTIF('Plan WIW'!$C13:$AU13,"H 0103")+COUNTIF('Plan ET'!$C14:$BW14,"H 0103"))</f>
        <v>0</v>
      </c>
      <c r="T13" s="364">
        <f>SUM(COUNTIF('Plan MB'!$C13:$BE13,"H 0111")+COUNTIF('Plan WIW'!$C13:$AU13,"H 0111")+COUNTIF('Plan ET'!$C14:$BW14,"H 0111"))</f>
        <v>0</v>
      </c>
      <c r="U13" s="364">
        <f>SUM(COUNTIF('Plan MB'!$C13:$BE13,"H 0112")+COUNTIF('Plan WIW'!$C13:$AU13,"H 0112")+COUNTIF('Plan ET'!$C14:$BW14,"H 0112"))</f>
        <v>0</v>
      </c>
      <c r="V13" s="364">
        <f>SUM(COUNTIF('Plan MB'!$C13:$BE13,"H 0113")+COUNTIF('Plan WIW'!$C13:$AU13,"H 0113")+COUNTIF('Plan ET'!$C14:$BW14,"H 0113"))</f>
        <v>0</v>
      </c>
      <c r="W13" s="364">
        <f>SUM(COUNTIF('Plan MB'!$C13:$BE13,"H 0114")+COUNTIF('Plan WIW'!$C13:$AU13,"H 0114")+COUNTIF('Plan ET'!$C14:$BW14,"H 0114"))</f>
        <v>0</v>
      </c>
      <c r="X13" s="364">
        <f>SUM(COUNTIF('Plan MB'!$C13:$BE13,"H 0115")+COUNTIF('Plan WIW'!$C13:$AU13,"H 0115")+COUNTIF('Plan ET'!$C14:$BW14,"H 0115"))</f>
        <v>0</v>
      </c>
      <c r="Y13" s="364">
        <f>SUM(COUNTIF('Plan MB'!$C13:$BE13,"H 0116")+COUNTIF('Plan WIW'!$C13:$AU13,"H 0116")+COUNTIF('Plan ET'!$C14:$BW14,"H 0116"))</f>
        <v>0</v>
      </c>
      <c r="Z13" s="340">
        <f>SUM(COUNTIF('Plan MB'!$C13:$BE13,"H 0202")+COUNTIF('Plan WIW'!$C13:$AU13,"H 0202")+COUNTIF('Plan ET'!$C14:$BW14,"H 0202"))</f>
        <v>0</v>
      </c>
      <c r="AA13" s="340">
        <f>SUM(COUNTIF('Plan MB'!$C13:$BE13,"H 0203")+COUNTIF('Plan WIW'!$C13:$AU13,"H 0203")+COUNTIF('Plan ET'!$C14:$BW14,"H 0203"))</f>
        <v>0</v>
      </c>
      <c r="AB13" s="364">
        <f>SUM(COUNTIF('Plan MB'!$C13:$BE13,"H 0211")+COUNTIF('Plan WIW'!$C13:$AU13,"H 0211")+COUNTIF('Plan ET'!$C14:$BW14,"H 0211"))</f>
        <v>0</v>
      </c>
      <c r="AC13" s="364">
        <f>SUM(COUNTIF('Plan MB'!$C13:$BE13,"H 0212")+COUNTIF('Plan WIW'!$C13:$AU13,"H 0212")+COUNTIF('Plan ET'!$C14:$BW14,"H 0212"))</f>
        <v>0</v>
      </c>
      <c r="AD13" s="364">
        <f>SUM(COUNTIF('Plan MB'!$C13:$BE13,"H 0213")+COUNTIF('Plan WIW'!$C13:$AU13,"H 0213")+COUNTIF('Plan ET'!$C14:$BW14,"H 0213"))</f>
        <v>0</v>
      </c>
      <c r="AE13" s="364">
        <f>SUM(COUNTIF('Plan MB'!$C13:$BE13,"H 0214")+COUNTIF('Plan WIW'!$C13:$AU13,"H 0214")+COUNTIF('Plan ET'!$C14:$BW14,"H 0214"))</f>
        <v>0</v>
      </c>
      <c r="AF13" s="340">
        <f>SUM(COUNTIF('Plan MB'!$C13:$BE13,"H 0215")+COUNTIF('Plan WIW'!$C13:$AU13,"H 0215")+COUNTIF('Plan ET'!$C14:$BW14,"H 0215"))</f>
        <v>0</v>
      </c>
      <c r="AG13" s="381">
        <f>SUM(COUNTIF('Plan MB'!$C13:$BE13,"H 0216")+COUNTIF('Plan WIW'!$C13:$AU13,"H 0216")+COUNTIF('Plan ET'!$C14:$BW14,"H 0216"))</f>
        <v>0</v>
      </c>
      <c r="AH13" s="364">
        <f>SUM(COUNTIF('Plan MB'!$C13:$BE13,"D 0215")+COUNTIF('Plan WIW'!$C13:$AU13,"D 0215")+COUNTIF('Plan ET'!$C14:$BW14,"D 0215"))</f>
        <v>0</v>
      </c>
      <c r="AI13" s="364">
        <f>SUM(COUNTIF('Plan MB'!$C13:$BE13,"E 0103")+COUNTIF('Plan WIW'!$C13:$AU13,"E 0103")+COUNTIF('Plan ET'!$C14:$BW14,"E 0103"))</f>
        <v>0</v>
      </c>
      <c r="AJ13" s="364">
        <f>SUM(COUNTIF('Plan MB'!$C13:$BE13,"E 0104")+COUNTIF('Plan WIW'!$C13:$AU13,"E 0104")+COUNTIF('Plan ET'!$C14:$BW14,"E 0104"))</f>
        <v>0</v>
      </c>
      <c r="AK13" s="364">
        <f>SUM(COUNTIF('Plan MB'!$C13:$BE13,"D 0201")+COUNTIF('Plan WIW'!$C13:$AU13,"D 0201")+COUNTIF('Plan ET'!$C14:$BW14,"D 0201"))</f>
        <v>0</v>
      </c>
      <c r="AL13" s="364">
        <f>SUM(COUNTIF('Plan MB'!$C13:$BE13,"D 0202")+COUNTIF('Plan WIW'!$C13:$AU13,"D 0202")+COUNTIF('Plan ET'!$C14:$BW14,"D 0202"))</f>
        <v>0</v>
      </c>
      <c r="AM13" s="364">
        <f>SUM(COUNTIF('Plan MB'!$C13:$BE13,"D 0203")+COUNTIF('Plan WIW'!$C13:$AU13,"D 0203")+COUNTIF('Plan ET'!$C14:$BW14,"D 0203"))</f>
        <v>0</v>
      </c>
      <c r="AN13" s="364">
        <f>SUM(COUNTIF('Plan MB'!$C13:$BE13,"B 0323")+COUNTIF('Plan WIW'!$C13:$AU13,"B 0323")+COUNTIF('Plan ET'!$C14:$BW14,"B 0323"))</f>
        <v>0</v>
      </c>
      <c r="AO13" s="364">
        <f>SUM(COUNTIF('Plan MB'!$C13:$BE13,"B 0406")+COUNTIF('Plan WIW'!$C13:$AU13,"B 0406")+COUNTIF('Plan ET'!$C14:$BW14,"B 0406"))</f>
        <v>0</v>
      </c>
      <c r="AP13" s="364">
        <f>SUM(COUNTIF('Plan MB'!$C13:$BE13,"B 0101")+COUNTIF('Plan WIW'!$C13:$AU13,"B 0101")+COUNTIF('Plan ET'!$C14:$BW14,"B 0101"))</f>
        <v>0</v>
      </c>
      <c r="AQ13" s="364">
        <f>SUM(COUNTIF('Plan MB'!$C13:$BE13,"B 0102")+COUNTIF('Plan WIW'!$C13:$AU13,"B 0102")+COUNTIF('Plan ET'!$C14:$BW14,"B 0102"))</f>
        <v>0</v>
      </c>
      <c r="AR13" s="364">
        <f>SUM(COUNTIF('Plan MB'!$C13:$BE13,"B 0231")+COUNTIF('Plan WIW'!$C13:$AU13,"B 0231")+COUNTIF('Plan ET'!$C14:$BW14,"B 0231"))</f>
        <v>0</v>
      </c>
      <c r="AS13" s="364">
        <f>SUM(COUNTIF('Plan MB'!$C13:$BE13,"B 0423")+COUNTIF('Plan WIW'!$C13:$AU13,"B 0423")+COUNTIF('Plan ET'!$C14:$BW14,"B 0423"))</f>
        <v>0</v>
      </c>
      <c r="AT13" s="364">
        <f>SUM(COUNTIF('Plan MB'!$C13:$BE13,"B 0422")+COUNTIF('Plan WIW'!$C13:$AU13,"B 0422")+COUNTIF('Plan ET'!$C14:$BW14,"B 0422"))</f>
        <v>0</v>
      </c>
    </row>
    <row r="14" spans="1:49" ht="12.75" customHeight="1">
      <c r="A14" s="1320"/>
      <c r="B14" s="1324"/>
      <c r="C14" s="364">
        <f>SUM(COUNTIF('Plan MB'!$C14:$BE14,"D 0107")+COUNTIF('Plan WIW'!$C14:$AU14,"D 0107")+COUNTIF('Plan ET'!$C15:$BW15,"D 0107"))</f>
        <v>0</v>
      </c>
      <c r="D14" s="364">
        <f>SUM(COUNTIF('Plan MB'!$C14:$BE14,"D 0108")+COUNTIF('Plan WIW'!$C14:$AU14,"D 0108")+COUNTIF('Plan ET'!$C15:$BW15,"D 0108"))</f>
        <v>0</v>
      </c>
      <c r="E14" s="364">
        <f>SUM(COUNTIF('Plan MB'!$C14:$BE14,"D 0110")+COUNTIF('Plan WIW'!$C14:$AU14,"D 0110")+COUNTIF('Plan ET'!$C15:$BW15,"D 0110"))</f>
        <v>0</v>
      </c>
      <c r="F14" s="364">
        <f>SUM(COUNTIF('Plan MB'!$C14:$BE14,"D 0111")+COUNTIF('Plan WIW'!$C14:$AU14,"D 0111")+COUNTIF('Plan ET'!$C15:$BW15,"D 0111"))</f>
        <v>0</v>
      </c>
      <c r="G14" s="364">
        <f>SUM(COUNTIF('Plan MB'!$C14:$BE14,"D 0113")+COUNTIF('Plan WIW'!$C14:$AU14,"D 0113")+COUNTIF('Plan ET'!$C15:$BW15,"D 0113"))</f>
        <v>0</v>
      </c>
      <c r="H14" s="324">
        <f>SUM(COUNTIF('Plan MB'!$C14:$BE14,"D 0117")+COUNTIF('Plan WIW'!$C14:$AU14,"D 0117")+COUNTIF('Plan ET'!$C15:$BW15,"D 0117"))</f>
        <v>0</v>
      </c>
      <c r="I14" s="364">
        <f>SUM(COUNTIF('Plan MB'!$C14:$BE14,"D 0207")+COUNTIF('Plan WIW'!$C14:$AU14,"D 0207")+COUNTIF('Plan ET'!$C15:$BW15,"D 0207"))</f>
        <v>0</v>
      </c>
      <c r="J14" s="364">
        <f>SUM(COUNTIF('Plan MB'!$C14:$BE14,"D 0210")+COUNTIF('Plan WIW'!$C14:$AU14,"D 0210")+COUNTIF('Plan ET'!$C15:$BW15,"D 0210"))</f>
        <v>0</v>
      </c>
      <c r="K14" s="324">
        <f>SUM(COUNTIF('Plan MB'!$C14:$BE14,"D 0214")+COUNTIF('Plan WIW'!$C14:$AU14,"D 0214")+COUNTIF('Plan ET'!$C15:$BW15,"D 0214"))</f>
        <v>0</v>
      </c>
      <c r="L14" s="324">
        <f>SUM(COUNTIF('Plan MB'!$C14:$BE14,"D 0301")+COUNTIF('Plan WIW'!$C14:$AU14,"D 0301")+COUNTIF('Plan ET'!$C15:$BW15,"D 0301"))</f>
        <v>0</v>
      </c>
      <c r="M14" s="324">
        <f>SUM(COUNTIF('Plan MB'!$C14:$BE14,"D 0302")+COUNTIF('Plan WIW'!$C14:$AU14,"D 0302")+COUNTIF('Plan ET'!$C15:$BW15,"D 0302"))</f>
        <v>0</v>
      </c>
      <c r="N14" s="364">
        <f>SUM(COUNTIF('Plan MB'!$C14:$BE14,"H 0001")+COUNTIF('Plan WIW'!$C14:$AU14,"H 0001")+COUNTIF('Plan ET'!$C15:$BW15,"H 0001"))</f>
        <v>0</v>
      </c>
      <c r="O14" s="364">
        <f>SUM(COUNTIF('Plan MB'!$C14:$BE14,"H 0002")+COUNTIF('Plan WIW'!$C14:$AU14,"H 0002")+COUNTIF('Plan ET'!$C15:$BW15,"H 0002"))</f>
        <v>0</v>
      </c>
      <c r="P14" s="364">
        <f>SUM(COUNTIF('Plan MB'!$C14:$BE14,"H 0003")+COUNTIF('Plan WIW'!$C14:$AU14,"H 0003")+COUNTIF('Plan ET'!$C15:$BW15,"H 0003"))</f>
        <v>0</v>
      </c>
      <c r="Q14" s="364">
        <f>SUM(COUNTIF('Plan MB'!$C14:$BE14,"H 0011")+COUNTIF('Plan WIW'!$C14:$AU14,"H 0011")+COUNTIF('Plan ET'!$C15:$BW15,"H 0011"))</f>
        <v>0</v>
      </c>
      <c r="R14" s="364">
        <f>SUM(COUNTIF('Plan MB'!$C14:$BE14,"H 0102")+COUNTIF('Plan WIW'!$C14:$AU14,"H 0102")+COUNTIF('Plan ET'!$C15:$BW15,"H 0102"))</f>
        <v>0</v>
      </c>
      <c r="S14" s="364">
        <f>SUM(COUNTIF('Plan MB'!$C14:$BE14,"H 0103")+COUNTIF('Plan WIW'!$C14:$AU14,"H 0103")+COUNTIF('Plan ET'!$C15:$BW15,"H 0103"))</f>
        <v>0</v>
      </c>
      <c r="T14" s="364">
        <f>SUM(COUNTIF('Plan MB'!$C14:$BE14,"H 0111")+COUNTIF('Plan WIW'!$C14:$AU14,"H 0111")+COUNTIF('Plan ET'!$C15:$BW15,"H 0111"))</f>
        <v>0</v>
      </c>
      <c r="U14" s="364">
        <f>SUM(COUNTIF('Plan MB'!$C14:$BE14,"H 0112")+COUNTIF('Plan WIW'!$C14:$AU14,"H 0112")+COUNTIF('Plan ET'!$C15:$BW15,"H 0112"))</f>
        <v>0</v>
      </c>
      <c r="V14" s="364">
        <f>SUM(COUNTIF('Plan MB'!$C14:$BE14,"H 0113")+COUNTIF('Plan WIW'!$C14:$AU14,"H 0113")+COUNTIF('Plan ET'!$C15:$BW15,"H 0113"))</f>
        <v>0</v>
      </c>
      <c r="W14" s="364">
        <f>SUM(COUNTIF('Plan MB'!$C14:$BE14,"H 0114")+COUNTIF('Plan WIW'!$C14:$AU14,"H 0114")+COUNTIF('Plan ET'!$C15:$BW15,"H 0114"))</f>
        <v>0</v>
      </c>
      <c r="X14" s="364">
        <f>SUM(COUNTIF('Plan MB'!$C14:$BE14,"H 0115")+COUNTIF('Plan WIW'!$C14:$AU14,"H 0115")+COUNTIF('Plan ET'!$C15:$BW15,"H 0115"))</f>
        <v>0</v>
      </c>
      <c r="Y14" s="364">
        <f>SUM(COUNTIF('Plan MB'!$C14:$BE14,"H 0116")+COUNTIF('Plan WIW'!$C14:$AU14,"H 0116")+COUNTIF('Plan ET'!$C15:$BW15,"H 0116"))</f>
        <v>0</v>
      </c>
      <c r="Z14" s="340">
        <f>SUM(COUNTIF('Plan MB'!$C14:$BE14,"H 0202")+COUNTIF('Plan WIW'!$C14:$AU14,"H 0202")+COUNTIF('Plan ET'!$C15:$BW15,"H 0202"))</f>
        <v>0</v>
      </c>
      <c r="AA14" s="340">
        <f>SUM(COUNTIF('Plan MB'!$C14:$BE14,"H 0203")+COUNTIF('Plan WIW'!$C14:$AU14,"H 0203")+COUNTIF('Plan ET'!$C15:$BW15,"H 0203"))</f>
        <v>0</v>
      </c>
      <c r="AB14" s="364">
        <f>SUM(COUNTIF('Plan MB'!$C14:$BE14,"H 0211")+COUNTIF('Plan WIW'!$C14:$AU14,"H 0211")+COUNTIF('Plan ET'!$C15:$BW15,"H 0211"))</f>
        <v>0</v>
      </c>
      <c r="AC14" s="364">
        <f>SUM(COUNTIF('Plan MB'!$C14:$BE14,"H 0212")+COUNTIF('Plan WIW'!$C14:$AU14,"H 0212")+COUNTIF('Plan ET'!$C15:$BW15,"H 0212"))</f>
        <v>0</v>
      </c>
      <c r="AD14" s="364">
        <f>SUM(COUNTIF('Plan MB'!$C14:$BE14,"H 0213")+COUNTIF('Plan WIW'!$C14:$AU14,"H 0213")+COUNTIF('Plan ET'!$C15:$BW15,"H 0213"))</f>
        <v>0</v>
      </c>
      <c r="AE14" s="364">
        <f>SUM(COUNTIF('Plan MB'!$C14:$BE14,"H 0214")+COUNTIF('Plan WIW'!$C14:$AU14,"H 0214")+COUNTIF('Plan ET'!$C15:$BW15,"H 0214"))</f>
        <v>0</v>
      </c>
      <c r="AF14" s="340">
        <f>SUM(COUNTIF('Plan MB'!$C14:$BE14,"H 0215")+COUNTIF('Plan WIW'!$C14:$AU14,"H 0215")+COUNTIF('Plan ET'!$C15:$BW15,"H 0215"))</f>
        <v>0</v>
      </c>
      <c r="AG14" s="381">
        <f>SUM(COUNTIF('Plan MB'!$C14:$BE14,"H 0216")+COUNTIF('Plan WIW'!$C14:$AU14,"H 0216")+COUNTIF('Plan ET'!$C15:$BW15,"H 0216"))</f>
        <v>0</v>
      </c>
      <c r="AH14" s="364">
        <f>SUM(COUNTIF('Plan MB'!$C14:$BE14,"D 0215")+COUNTIF('Plan WIW'!$C14:$AU14,"D 0215")+COUNTIF('Plan ET'!$C15:$BW15,"D 0215"))</f>
        <v>0</v>
      </c>
      <c r="AI14" s="364">
        <f>SUM(COUNTIF('Plan MB'!$C14:$BE14,"E 0103")+COUNTIF('Plan WIW'!$C14:$AU14,"E 0103")+COUNTIF('Plan ET'!$C15:$BW15,"E 0103"))</f>
        <v>0</v>
      </c>
      <c r="AJ14" s="364">
        <f>SUM(COUNTIF('Plan MB'!$C14:$BE14,"E 0104")+COUNTIF('Plan WIW'!$C14:$AU14,"E 0104")+COUNTIF('Plan ET'!$C15:$BW15,"E 0104"))</f>
        <v>0</v>
      </c>
      <c r="AK14" s="364">
        <f>SUM(COUNTIF('Plan MB'!$C14:$BE14,"D 0201")+COUNTIF('Plan WIW'!$C14:$AU14,"D 0201")+COUNTIF('Plan ET'!$C15:$BW15,"D 0201"))</f>
        <v>0</v>
      </c>
      <c r="AL14" s="364">
        <f>SUM(COUNTIF('Plan MB'!$C14:$BE14,"D 0202")+COUNTIF('Plan WIW'!$C14:$AU14,"D 0202")+COUNTIF('Plan ET'!$C15:$BW15,"D 0202"))</f>
        <v>0</v>
      </c>
      <c r="AM14" s="364">
        <f>SUM(COUNTIF('Plan MB'!$C14:$BE14,"D 0203")+COUNTIF('Plan WIW'!$C14:$AU14,"D 0203")+COUNTIF('Plan ET'!$C15:$BW15,"D 0203"))</f>
        <v>0</v>
      </c>
      <c r="AN14" s="364">
        <f>SUM(COUNTIF('Plan MB'!$C14:$BE14,"B 0323")+COUNTIF('Plan WIW'!$C14:$AU14,"B 0323")+COUNTIF('Plan ET'!$C15:$BW15,"B 0323"))</f>
        <v>0</v>
      </c>
      <c r="AO14" s="364">
        <f>SUM(COUNTIF('Plan MB'!$C14:$BE14,"B 0406")+COUNTIF('Plan WIW'!$C14:$AU14,"B 0406")+COUNTIF('Plan ET'!$C15:$BW15,"B 0406"))</f>
        <v>0</v>
      </c>
      <c r="AP14" s="364">
        <f>SUM(COUNTIF('Plan MB'!$C14:$BE14,"B 0101")+COUNTIF('Plan WIW'!$C14:$AU14,"B 0101")+COUNTIF('Plan ET'!$C15:$BW15,"B 0101"))</f>
        <v>0</v>
      </c>
      <c r="AQ14" s="364">
        <f>SUM(COUNTIF('Plan MB'!$C14:$BE14,"B 0102")+COUNTIF('Plan WIW'!$C14:$AU14,"B 0102")+COUNTIF('Plan ET'!$C15:$BW15,"B 0102"))</f>
        <v>0</v>
      </c>
      <c r="AR14" s="364">
        <f>SUM(COUNTIF('Plan MB'!$C14:$BE14,"B 0231")+COUNTIF('Plan WIW'!$C14:$AU14,"B 0231")+COUNTIF('Plan ET'!$C15:$BW15,"B 0231"))</f>
        <v>0</v>
      </c>
      <c r="AS14" s="364">
        <f>SUM(COUNTIF('Plan MB'!$C14:$BE14,"B 0423")+COUNTIF('Plan WIW'!$C14:$AU14,"B 0423")+COUNTIF('Plan ET'!$C15:$BW15,"B 0423"))</f>
        <v>0</v>
      </c>
      <c r="AT14" s="364">
        <f>SUM(COUNTIF('Plan MB'!$C14:$BE14,"B 0422")+COUNTIF('Plan WIW'!$C14:$AU14,"B 0422")+COUNTIF('Plan ET'!$C15:$BW15,"B 0422"))</f>
        <v>0</v>
      </c>
    </row>
    <row r="15" spans="1:49" ht="12.75" customHeight="1">
      <c r="A15" s="1320"/>
      <c r="B15" s="1322">
        <v>12</v>
      </c>
      <c r="C15" s="364">
        <f>SUM(COUNTIF('Plan MB'!$C15:$BE15,"D 0107")+COUNTIF('Plan WIW'!$C15:$AU15,"D 0107")+COUNTIF('Plan ET'!$C16:$BW16,"D 0107"))</f>
        <v>1</v>
      </c>
      <c r="D15" s="364">
        <f>SUM(COUNTIF('Plan MB'!$C15:$BE15,"D 0108")+COUNTIF('Plan WIW'!$C15:$AU15,"D 0108")+COUNTIF('Plan ET'!$C16:$BW16,"D 0108"))</f>
        <v>1</v>
      </c>
      <c r="E15" s="340">
        <f>SUM(COUNTIF('Plan MB'!$C15:$BE15,"D 0110")+COUNTIF('Plan WIW'!$C15:$AU15,"D 0110")+COUNTIF('Plan ET'!$C16:$BW16,"D 0110"))</f>
        <v>0</v>
      </c>
      <c r="F15" s="364">
        <f>SUM(COUNTIF('Plan MB'!$C15:$BE15,"D 0111")+COUNTIF('Plan WIW'!$C15:$AU15,"D 0111")+COUNTIF('Plan ET'!$C16:$BW16,"D 0111"))</f>
        <v>1</v>
      </c>
      <c r="G15" s="364">
        <f>SUM(COUNTIF('Plan MB'!$C15:$BE15,"D 0113")+COUNTIF('Plan WIW'!$C15:$AU15,"D 0113")+COUNTIF('Plan ET'!$C16:$BW16,"D 0113"))</f>
        <v>0</v>
      </c>
      <c r="H15" s="324">
        <f>SUM(COUNTIF('Plan MB'!$C15:$BE15,"D 0117")+COUNTIF('Plan WIW'!$C15:$AU15,"D 0117")+COUNTIF('Plan ET'!$C16:$BW16,"D 0117"))</f>
        <v>0</v>
      </c>
      <c r="I15" s="364">
        <f>SUM(COUNTIF('Plan MB'!$C15:$BE15,"D 0207")+COUNTIF('Plan WIW'!$C15:$AU15,"D 0207")+COUNTIF('Plan ET'!$C16:$BW16,"D 0207"))</f>
        <v>1</v>
      </c>
      <c r="J15" s="364">
        <f>SUM(COUNTIF('Plan MB'!$C15:$BE15,"D 0210")+COUNTIF('Plan WIW'!$C15:$AU15,"D 0210")+COUNTIF('Plan ET'!$C16:$BW16,"D 0210"))</f>
        <v>0</v>
      </c>
      <c r="K15" s="324">
        <f>SUM(COUNTIF('Plan MB'!$C15:$BE15,"D 0214")+COUNTIF('Plan WIW'!$C15:$AU15,"D 0214")+COUNTIF('Plan ET'!$C16:$BW16,"D 0214"))</f>
        <v>0</v>
      </c>
      <c r="L15" s="324">
        <f>SUM(COUNTIF('Plan MB'!$C15:$BE15,"D 0301")+COUNTIF('Plan WIW'!$C15:$AU15,"D 0301")+COUNTIF('Plan ET'!$C16:$BW16,"D 0301"))</f>
        <v>0</v>
      </c>
      <c r="M15" s="324">
        <f>SUM(COUNTIF('Plan MB'!$C15:$BE15,"D 0302")+COUNTIF('Plan WIW'!$C15:$AU15,"D 0302")+COUNTIF('Plan ET'!$C16:$BW16,"D 0302"))</f>
        <v>0</v>
      </c>
      <c r="N15" s="364">
        <f>SUM(COUNTIF('Plan MB'!$C15:$BE15,"H 0001")+COUNTIF('Plan WIW'!$C15:$AU15,"H 0001")+COUNTIF('Plan ET'!$C16:$BW16,"H 0001"))</f>
        <v>2</v>
      </c>
      <c r="O15" s="364">
        <f>SUM(COUNTIF('Plan MB'!$C15:$BE15,"H 0002")+COUNTIF('Plan WIW'!$C15:$AU15,"H 0002")+COUNTIF('Plan ET'!$C16:$BW16,"H 0002"))</f>
        <v>0</v>
      </c>
      <c r="P15" s="387">
        <f>SUM(COUNTIF('Plan MB'!$C15:$BE15,"H 0003")+COUNTIF('Plan WIW'!$C15:$AU15,"H 0003")+COUNTIF('Plan ET'!$C16:$BW16,"H 0003"))</f>
        <v>2</v>
      </c>
      <c r="Q15" s="364">
        <f>SUM(COUNTIF('Plan MB'!$C15:$BE15,"H 0011")+COUNTIF('Plan WIW'!$C15:$AU15,"H 0011")+COUNTIF('Plan ET'!$C16:$BW16,"H 0011"))</f>
        <v>0</v>
      </c>
      <c r="R15" s="392">
        <f>SUM(COUNTIF('Plan MB'!$C15:$BE15,"H 0102")+COUNTIF('Plan WIW'!$C15:$AU15,"H 0102")+COUNTIF('Plan ET'!$C16:$BW16,"H 0102"))</f>
        <v>0</v>
      </c>
      <c r="S15" s="389">
        <f>SUM(COUNTIF('Plan MB'!$C15:$BE15,"H 0103")+COUNTIF('Plan WIW'!$C15:$AU15,"H 0103")+COUNTIF('Plan ET'!$C16:$BW16,"H 0103"))</f>
        <v>2</v>
      </c>
      <c r="T15" s="364">
        <f>SUM(COUNTIF('Plan MB'!$C15:$BE15,"H 0111")+COUNTIF('Plan WIW'!$C15:$AU15,"H 0111")+COUNTIF('Plan ET'!$C16:$BW16,"H 0111"))</f>
        <v>0</v>
      </c>
      <c r="U15" s="364">
        <f>SUM(COUNTIF('Plan MB'!$C15:$BE15,"H 0112")+COUNTIF('Plan WIW'!$C15:$AU15,"H 0112")+COUNTIF('Plan ET'!$C16:$BW16,"H 0112"))</f>
        <v>0</v>
      </c>
      <c r="V15" s="364">
        <f>SUM(COUNTIF('Plan MB'!$C15:$BE15,"H 0113")+COUNTIF('Plan WIW'!$C15:$AU15,"H 0113")+COUNTIF('Plan ET'!$C16:$BW16,"H 0113"))</f>
        <v>1</v>
      </c>
      <c r="W15" s="364">
        <f>SUM(COUNTIF('Plan MB'!$C15:$BE15,"H 0114")+COUNTIF('Plan WIW'!$C15:$AU15,"H 0114")+COUNTIF('Plan ET'!$C16:$BW16,"H 0114"))</f>
        <v>1</v>
      </c>
      <c r="X15" s="364">
        <f>SUM(COUNTIF('Plan MB'!$C15:$BE15,"H 0115")+COUNTIF('Plan WIW'!$C15:$AU15,"H 0115")+COUNTIF('Plan ET'!$C16:$BW16,"H 0115"))</f>
        <v>0</v>
      </c>
      <c r="Y15" s="364">
        <f>SUM(COUNTIF('Plan MB'!$C15:$BE15,"H 0116")+COUNTIF('Plan WIW'!$C15:$AU15,"H 0116")+COUNTIF('Plan ET'!$C16:$BW16,"H 0116"))</f>
        <v>1</v>
      </c>
      <c r="Z15" s="340">
        <f>SUM(COUNTIF('Plan MB'!$C15:$BE15,"H 0202")+COUNTIF('Plan WIW'!$C15:$AU15,"H 0202")+COUNTIF('Plan ET'!$C16:$BW16,"H 0202"))</f>
        <v>0</v>
      </c>
      <c r="AA15" s="340">
        <f>SUM(COUNTIF('Plan MB'!$C15:$BE15,"H 0203")+COUNTIF('Plan WIW'!$C15:$AU15,"H 0203")+COUNTIF('Plan ET'!$C16:$BW16,"H 0203"))</f>
        <v>0</v>
      </c>
      <c r="AB15" s="364">
        <f>SUM(COUNTIF('Plan MB'!$C15:$BE15,"H 0211")+COUNTIF('Plan WIW'!$C15:$AU15,"H 0211")+COUNTIF('Plan ET'!$C16:$BW16,"H 0211"))</f>
        <v>0</v>
      </c>
      <c r="AC15" s="364">
        <f>SUM(COUNTIF('Plan MB'!$C15:$BE15,"H 0212")+COUNTIF('Plan WIW'!$C15:$AU15,"H 0212")+COUNTIF('Plan ET'!$C16:$BW16,"H 0212"))</f>
        <v>0</v>
      </c>
      <c r="AD15" s="364">
        <f>SUM(COUNTIF('Plan MB'!$C15:$BE15,"H 0213")+COUNTIF('Plan WIW'!$C15:$AU15,"H 0213")+COUNTIF('Plan ET'!$C16:$BW16,"H 0213"))</f>
        <v>0</v>
      </c>
      <c r="AE15" s="364">
        <f>SUM(COUNTIF('Plan MB'!$C15:$BE15,"H 0214")+COUNTIF('Plan WIW'!$C15:$AU15,"H 0214")+COUNTIF('Plan ET'!$C16:$BW16,"H 0214"))</f>
        <v>1</v>
      </c>
      <c r="AF15" s="340">
        <f>SUM(COUNTIF('Plan MB'!$C15:$BE15,"H 0215")+COUNTIF('Plan WIW'!$C15:$AU15,"H 0215")+COUNTIF('Plan ET'!$C16:$BW16,"H 0215"))</f>
        <v>0</v>
      </c>
      <c r="AG15" s="381">
        <f>SUM(COUNTIF('Plan MB'!$C15:$BE15,"H 0216")+COUNTIF('Plan WIW'!$C15:$AU15,"H 0216")+COUNTIF('Plan ET'!$C16:$BW16,"H 0216"))</f>
        <v>0</v>
      </c>
      <c r="AH15" s="364">
        <f>SUM(COUNTIF('Plan MB'!$C15:$BE15,"D 0215")+COUNTIF('Plan WIW'!$C15:$AU15,"D 0215")+COUNTIF('Plan ET'!$C16:$BW16,"D 0215"))</f>
        <v>0</v>
      </c>
      <c r="AI15" s="364">
        <f>SUM(COUNTIF('Plan MB'!$C15:$BE15,"E 0103")+COUNTIF('Plan WIW'!$C15:$AU15,"E 0103")+COUNTIF('Plan ET'!$C16:$BW16,"E 0103"))</f>
        <v>0</v>
      </c>
      <c r="AJ15" s="364">
        <f>SUM(COUNTIF('Plan MB'!$C15:$BE15,"E 0104")+COUNTIF('Plan WIW'!$C15:$AU15,"E 0104")+COUNTIF('Plan ET'!$C16:$BW16,"E 0104"))</f>
        <v>0</v>
      </c>
      <c r="AK15" s="364">
        <f>SUM(COUNTIF('Plan MB'!$C15:$BE15,"D 0201")+COUNTIF('Plan WIW'!$C15:$AU15,"D 0201")+COUNTIF('Plan ET'!$C16:$BW16,"D 0201"))</f>
        <v>0</v>
      </c>
      <c r="AL15" s="364">
        <f>SUM(COUNTIF('Plan MB'!$C15:$BE15,"D 0202")+COUNTIF('Plan WIW'!$C15:$AU15,"D 0202")+COUNTIF('Plan ET'!$C16:$BW16,"D 0202"))</f>
        <v>0</v>
      </c>
      <c r="AM15" s="364">
        <f>SUM(COUNTIF('Plan MB'!$C15:$BE15,"D 0203")+COUNTIF('Plan WIW'!$C15:$AU15,"D 0203")+COUNTIF('Plan ET'!$C16:$BW16,"D 0203"))</f>
        <v>1</v>
      </c>
      <c r="AN15" s="364">
        <f>SUM(COUNTIF('Plan MB'!$C15:$BE15,"B 0323")+COUNTIF('Plan WIW'!$C15:$AU15,"B 0323")+COUNTIF('Plan ET'!$C16:$BW16,"B 0323"))</f>
        <v>0</v>
      </c>
      <c r="AO15" s="364">
        <f>SUM(COUNTIF('Plan MB'!$C15:$BE15,"B 0406")+COUNTIF('Plan WIW'!$C15:$AU15,"B 0406")+COUNTIF('Plan ET'!$C16:$BW16,"B 0406"))</f>
        <v>1</v>
      </c>
      <c r="AP15" s="364">
        <f>SUM(COUNTIF('Plan MB'!$C15:$BE15,"B 0101")+COUNTIF('Plan WIW'!$C15:$AU15,"B 0101")+COUNTIF('Plan ET'!$C16:$BW16,"B 0101"))</f>
        <v>0</v>
      </c>
      <c r="AQ15" s="364">
        <f>SUM(COUNTIF('Plan MB'!$C15:$BE15,"B 0102")+COUNTIF('Plan WIW'!$C15:$AU15,"B 0102")+COUNTIF('Plan ET'!$C16:$BW16,"B 0102"))</f>
        <v>0</v>
      </c>
      <c r="AR15" s="364">
        <f>SUM(COUNTIF('Plan MB'!$C15:$BE15,"B 0231")+COUNTIF('Plan WIW'!$C15:$AU15,"B 0231")+COUNTIF('Plan ET'!$C16:$BW16,"B 0231"))</f>
        <v>0</v>
      </c>
      <c r="AS15" s="364">
        <f>SUM(COUNTIF('Plan MB'!$C15:$BE15,"B 0423")+COUNTIF('Plan WIW'!$C15:$AU15,"B 0423")+COUNTIF('Plan ET'!$C16:$BW16,"B 0423"))</f>
        <v>0</v>
      </c>
      <c r="AT15" s="364">
        <f>SUM(COUNTIF('Plan MB'!$C15:$BE15,"B 0422")+COUNTIF('Plan WIW'!$C15:$AU15,"B 0422")+COUNTIF('Plan ET'!$C16:$BW16,"B 0422"))</f>
        <v>1</v>
      </c>
    </row>
    <row r="16" spans="1:49" ht="12.75" customHeight="1">
      <c r="A16" s="1320"/>
      <c r="B16" s="1323"/>
      <c r="C16" s="364">
        <f>SUM(COUNTIF('Plan MB'!$C16:$BE16,"D 0107")+COUNTIF('Plan WIW'!$C16:$AU16,"D 0107")+COUNTIF('Plan ET'!$C17:$BW17,"D 0107"))</f>
        <v>0</v>
      </c>
      <c r="D16" s="364">
        <f>SUM(COUNTIF('Plan MB'!$C16:$BE16,"D 0108")+COUNTIF('Plan WIW'!$C16:$AU16,"D 0108")+COUNTIF('Plan ET'!$C17:$BW17,"D 0108"))</f>
        <v>0</v>
      </c>
      <c r="E16" s="340">
        <f>SUM(COUNTIF('Plan MB'!$C16:$BE16,"D 0110")+COUNTIF('Plan WIW'!$C16:$AU16,"D 0110")+COUNTIF('Plan ET'!$C17:$BW17,"D 0110"))</f>
        <v>0</v>
      </c>
      <c r="F16" s="364">
        <f>SUM(COUNTIF('Plan MB'!$C16:$BE16,"D 0111")+COUNTIF('Plan WIW'!$C16:$AU16,"D 0111")+COUNTIF('Plan ET'!$C17:$BW17,"D 0111"))</f>
        <v>0</v>
      </c>
      <c r="G16" s="364">
        <f>SUM(COUNTIF('Plan MB'!$C16:$BE16,"D 0113")+COUNTIF('Plan WIW'!$C16:$AU16,"D 0113")+COUNTIF('Plan ET'!$C17:$BW17,"D 0113"))</f>
        <v>0</v>
      </c>
      <c r="H16" s="324">
        <f>SUM(COUNTIF('Plan MB'!$C16:$BE16,"D 0117")+COUNTIF('Plan WIW'!$C16:$AU16,"D 0117")+COUNTIF('Plan ET'!$C17:$BW17,"D 0117"))</f>
        <v>0</v>
      </c>
      <c r="I16" s="364">
        <f>SUM(COUNTIF('Plan MB'!$C16:$BE16,"D 0207")+COUNTIF('Plan WIW'!$C16:$AU16,"D 0207")+COUNTIF('Plan ET'!$C17:$BW17,"D 0207"))</f>
        <v>0</v>
      </c>
      <c r="J16" s="364">
        <f>SUM(COUNTIF('Plan MB'!$C16:$BE16,"D 0210")+COUNTIF('Plan WIW'!$C16:$AU16,"D 0210")+COUNTIF('Plan ET'!$C17:$BW17,"D 0210"))</f>
        <v>0</v>
      </c>
      <c r="K16" s="324">
        <f>SUM(COUNTIF('Plan MB'!$C16:$BE16,"D 0214")+COUNTIF('Plan WIW'!$C16:$AU16,"D 0214")+COUNTIF('Plan ET'!$C17:$BW17,"D 0214"))</f>
        <v>0</v>
      </c>
      <c r="L16" s="324">
        <f>SUM(COUNTIF('Plan MB'!$C16:$BE16,"D 0301")+COUNTIF('Plan WIW'!$C16:$AU16,"D 0301")+COUNTIF('Plan ET'!$C17:$BW17,"D 0301"))</f>
        <v>0</v>
      </c>
      <c r="M16" s="324">
        <f>SUM(COUNTIF('Plan MB'!$C16:$BE16,"D 0302")+COUNTIF('Plan WIW'!$C16:$AU16,"D 0302")+COUNTIF('Plan ET'!$C17:$BW17,"D 0302"))</f>
        <v>0</v>
      </c>
      <c r="N16" s="364">
        <f>SUM(COUNTIF('Plan MB'!$C16:$BE16,"H 0001")+COUNTIF('Plan WIW'!$C16:$AU16,"H 0001")+COUNTIF('Plan ET'!$C17:$BW17,"H 0001"))</f>
        <v>0</v>
      </c>
      <c r="O16" s="364">
        <f>SUM(COUNTIF('Plan MB'!$C16:$BE16,"H 0002")+COUNTIF('Plan WIW'!$C16:$AU16,"H 0002")+COUNTIF('Plan ET'!$C17:$BW17,"H 0002"))</f>
        <v>0</v>
      </c>
      <c r="P16" s="364">
        <f>SUM(COUNTIF('Plan MB'!$C16:$BE16,"H 0003")+COUNTIF('Plan WIW'!$C16:$AU16,"H 0003")+COUNTIF('Plan ET'!$C17:$BW17,"H 0003"))</f>
        <v>0</v>
      </c>
      <c r="Q16" s="364">
        <f>SUM(COUNTIF('Plan MB'!$C16:$BE16,"H 0011")+COUNTIF('Plan WIW'!$C16:$AU16,"H 0011")+COUNTIF('Plan ET'!$C17:$BW17,"H 0011"))</f>
        <v>0</v>
      </c>
      <c r="R16" s="392">
        <f>SUM(COUNTIF('Plan MB'!$C16:$BE16,"H 0102")+COUNTIF('Plan WIW'!$C16:$AU16,"H 0102")+COUNTIF('Plan ET'!$C17:$BW17,"H 0102"))</f>
        <v>0</v>
      </c>
      <c r="S16" s="364">
        <f>SUM(COUNTIF('Plan MB'!$C16:$BE16,"H 0103")+COUNTIF('Plan WIW'!$C16:$AU16,"H 0103")+COUNTIF('Plan ET'!$C17:$BW17,"H 0103"))</f>
        <v>0</v>
      </c>
      <c r="T16" s="364">
        <f>SUM(COUNTIF('Plan MB'!$C16:$BE16,"H 0111")+COUNTIF('Plan WIW'!$C16:$AU16,"H 0111")+COUNTIF('Plan ET'!$C17:$BW17,"H 0111"))</f>
        <v>0</v>
      </c>
      <c r="U16" s="364">
        <f>SUM(COUNTIF('Plan MB'!$C16:$BE16,"H 0112")+COUNTIF('Plan WIW'!$C16:$AU16,"H 0112")+COUNTIF('Plan ET'!$C17:$BW17,"H 0112"))</f>
        <v>0</v>
      </c>
      <c r="V16" s="364">
        <f>SUM(COUNTIF('Plan MB'!$C16:$BE16,"H 0113")+COUNTIF('Plan WIW'!$C16:$AU16,"H 0113")+COUNTIF('Plan ET'!$C17:$BW17,"H 0113"))</f>
        <v>0</v>
      </c>
      <c r="W16" s="364">
        <f>SUM(COUNTIF('Plan MB'!$C16:$BE16,"H 0114")+COUNTIF('Plan WIW'!$C16:$AU16,"H 0114")+COUNTIF('Plan ET'!$C17:$BW17,"H 0114"))</f>
        <v>1</v>
      </c>
      <c r="X16" s="364">
        <f>SUM(COUNTIF('Plan MB'!$C16:$BE16,"H 0115")+COUNTIF('Plan WIW'!$C16:$AU16,"H 0115")+COUNTIF('Plan ET'!$C17:$BW17,"H 0115"))</f>
        <v>0</v>
      </c>
      <c r="Y16" s="364">
        <f>SUM(COUNTIF('Plan MB'!$C16:$BE16,"H 0116")+COUNTIF('Plan WIW'!$C16:$AU16,"H 0116")+COUNTIF('Plan ET'!$C17:$BW17,"H 0116"))</f>
        <v>0</v>
      </c>
      <c r="Z16" s="340">
        <f>SUM(COUNTIF('Plan MB'!$C16:$BE16,"H 0202")+COUNTIF('Plan WIW'!$C16:$AU16,"H 0202")+COUNTIF('Plan ET'!$C17:$BW17,"H 0202"))</f>
        <v>0</v>
      </c>
      <c r="AA16" s="340">
        <f>SUM(COUNTIF('Plan MB'!$C16:$BE16,"H 0203")+COUNTIF('Plan WIW'!$C16:$AU16,"H 0203")+COUNTIF('Plan ET'!$C17:$BW17,"H 0203"))</f>
        <v>0</v>
      </c>
      <c r="AB16" s="364">
        <f>SUM(COUNTIF('Plan MB'!$C16:$BE16,"H 0211")+COUNTIF('Plan WIW'!$C16:$AU16,"H 0211")+COUNTIF('Plan ET'!$C17:$BW17,"H 0211"))</f>
        <v>0</v>
      </c>
      <c r="AC16" s="364">
        <f>SUM(COUNTIF('Plan MB'!$C16:$BE16,"H 0212")+COUNTIF('Plan WIW'!$C16:$AU16,"H 0212")+COUNTIF('Plan ET'!$C17:$BW17,"H 0212"))</f>
        <v>0</v>
      </c>
      <c r="AD16" s="364">
        <f>SUM(COUNTIF('Plan MB'!$C16:$BE16,"H 0213")+COUNTIF('Plan WIW'!$C16:$AU16,"H 0213")+COUNTIF('Plan ET'!$C17:$BW17,"H 0213"))</f>
        <v>0</v>
      </c>
      <c r="AE16" s="364">
        <f>SUM(COUNTIF('Plan MB'!$C16:$BE16,"H 0214")+COUNTIF('Plan WIW'!$C16:$AU16,"H 0214")+COUNTIF('Plan ET'!$C17:$BW17,"H 0214"))</f>
        <v>1</v>
      </c>
      <c r="AF16" s="340">
        <f>SUM(COUNTIF('Plan MB'!$C16:$BE16,"H 0215")+COUNTIF('Plan WIW'!$C16:$AU16,"H 0215")+COUNTIF('Plan ET'!$C17:$BW17,"H 0215"))</f>
        <v>0</v>
      </c>
      <c r="AG16" s="381">
        <f>SUM(COUNTIF('Plan MB'!$C16:$BE16,"H 0216")+COUNTIF('Plan WIW'!$C16:$AU16,"H 0216")+COUNTIF('Plan ET'!$C17:$BW17,"H 0216"))</f>
        <v>0</v>
      </c>
      <c r="AH16" s="364">
        <f>SUM(COUNTIF('Plan MB'!$C16:$BE16,"D 0215")+COUNTIF('Plan WIW'!$C16:$AU16,"D 0215")+COUNTIF('Plan ET'!$C17:$BW17,"D 0215"))</f>
        <v>0</v>
      </c>
      <c r="AI16" s="364">
        <f>SUM(COUNTIF('Plan MB'!$C16:$BE16,"E 0103")+COUNTIF('Plan WIW'!$C16:$AU16,"E 0103")+COUNTIF('Plan ET'!$C17:$BW17,"E 0103"))</f>
        <v>0</v>
      </c>
      <c r="AJ16" s="364">
        <f>SUM(COUNTIF('Plan MB'!$C16:$BE16,"E 0104")+COUNTIF('Plan WIW'!$C16:$AU16,"E 0104")+COUNTIF('Plan ET'!$C17:$BW17,"E 0104"))</f>
        <v>0</v>
      </c>
      <c r="AK16" s="364">
        <f>SUM(COUNTIF('Plan MB'!$C16:$BE16,"D 0201")+COUNTIF('Plan WIW'!$C16:$AU16,"D 0201")+COUNTIF('Plan ET'!$C17:$BW17,"D 0201"))</f>
        <v>0</v>
      </c>
      <c r="AL16" s="364">
        <f>SUM(COUNTIF('Plan MB'!$C16:$BE16,"D 0202")+COUNTIF('Plan WIW'!$C16:$AU16,"D 0202")+COUNTIF('Plan ET'!$C17:$BW17,"D 0202"))</f>
        <v>1</v>
      </c>
      <c r="AM16" s="364">
        <f>SUM(COUNTIF('Plan MB'!$C16:$BE16,"D 0203")+COUNTIF('Plan WIW'!$C16:$AU16,"D 0203")+COUNTIF('Plan ET'!$C17:$BW17,"D 0203"))</f>
        <v>0</v>
      </c>
      <c r="AN16" s="364">
        <f>SUM(COUNTIF('Plan MB'!$C16:$BE16,"B 0323")+COUNTIF('Plan WIW'!$C16:$AU16,"B 0323")+COUNTIF('Plan ET'!$C17:$BW17,"B 0323"))</f>
        <v>1</v>
      </c>
      <c r="AO16" s="364">
        <f>SUM(COUNTIF('Plan MB'!$C16:$BE16,"B 0406")+COUNTIF('Plan WIW'!$C16:$AU16,"B 0406")+COUNTIF('Plan ET'!$C17:$BW17,"B 0406"))</f>
        <v>0</v>
      </c>
      <c r="AP16" s="364">
        <f>SUM(COUNTIF('Plan MB'!$C16:$BE16,"B 0101")+COUNTIF('Plan WIW'!$C16:$AU16,"B 0101")+COUNTIF('Plan ET'!$C17:$BW17,"B 0101"))</f>
        <v>0</v>
      </c>
      <c r="AQ16" s="364">
        <f>SUM(COUNTIF('Plan MB'!$C16:$BE16,"B 0102")+COUNTIF('Plan WIW'!$C16:$AU16,"B 0102")+COUNTIF('Plan ET'!$C17:$BW17,"B 0102"))</f>
        <v>0</v>
      </c>
      <c r="AR16" s="364">
        <f>SUM(COUNTIF('Plan MB'!$C16:$BE16,"B 0231")+COUNTIF('Plan WIW'!$C16:$AU16,"B 0231")+COUNTIF('Plan ET'!$C17:$BW17,"B 0231"))</f>
        <v>0</v>
      </c>
      <c r="AS16" s="364">
        <f>SUM(COUNTIF('Plan MB'!$C16:$BE16,"B 0423")+COUNTIF('Plan WIW'!$C16:$AU16,"B 0423")+COUNTIF('Plan ET'!$C17:$BW17,"B 0423"))</f>
        <v>0</v>
      </c>
      <c r="AT16" s="364">
        <f>SUM(COUNTIF('Plan MB'!$C16:$BE16,"B 0422")+COUNTIF('Plan WIW'!$C16:$AU16,"B 0422")+COUNTIF('Plan ET'!$C17:$BW17,"B 0422"))</f>
        <v>0</v>
      </c>
    </row>
    <row r="17" spans="1:46" s="215" customFormat="1" ht="12.75" customHeight="1">
      <c r="A17" s="1320"/>
      <c r="B17" s="1323"/>
      <c r="C17" s="364">
        <f>SUM(COUNTIF('Plan MB'!$C17:$BE17,"D 0107")+COUNTIF('Plan WIW'!$C17:$AU17,"D 0107")+COUNTIF('Plan ET'!$C18:$BW18,"D 0107"))</f>
        <v>0</v>
      </c>
      <c r="D17" s="364">
        <f>SUM(COUNTIF('Plan MB'!$C17:$BE17,"D 0108")+COUNTIF('Plan WIW'!$C17:$AU17,"D 0108")+COUNTIF('Plan ET'!$C18:$BW18,"D 0108"))</f>
        <v>0</v>
      </c>
      <c r="E17" s="340">
        <f>SUM(COUNTIF('Plan MB'!$C17:$BE17,"D 0110")+COUNTIF('Plan WIW'!$C17:$AU17,"D 0110")+COUNTIF('Plan ET'!$C18:$BW18,"D 0110"))</f>
        <v>0</v>
      </c>
      <c r="F17" s="364">
        <f>SUM(COUNTIF('Plan MB'!$C17:$BE17,"D 0111")+COUNTIF('Plan WIW'!$C17:$AU17,"D 0111")+COUNTIF('Plan ET'!$C18:$BW18,"D 0111"))</f>
        <v>0</v>
      </c>
      <c r="G17" s="364">
        <f>SUM(COUNTIF('Plan MB'!$C17:$BE17,"D 0113")+COUNTIF('Plan WIW'!$C17:$AU17,"D 0113")+COUNTIF('Plan ET'!$C18:$BW18,"D 0113"))</f>
        <v>0</v>
      </c>
      <c r="H17" s="324">
        <f>SUM(COUNTIF('Plan MB'!$C17:$BE17,"D 0117")+COUNTIF('Plan WIW'!$C17:$AU17,"D 0117")+COUNTIF('Plan ET'!$C18:$BW18,"D 0117"))</f>
        <v>0</v>
      </c>
      <c r="I17" s="364">
        <f>SUM(COUNTIF('Plan MB'!$C17:$BE17,"D 0207")+COUNTIF('Plan WIW'!$C17:$AU17,"D 0207")+COUNTIF('Plan ET'!$C18:$BW18,"D 0207"))</f>
        <v>0</v>
      </c>
      <c r="J17" s="364">
        <f>SUM(COUNTIF('Plan MB'!$C17:$BE17,"D 0210")+COUNTIF('Plan WIW'!$C17:$AU17,"D 0210")+COUNTIF('Plan ET'!$C18:$BW18,"D 0210"))</f>
        <v>0</v>
      </c>
      <c r="K17" s="324">
        <f>SUM(COUNTIF('Plan MB'!$C17:$BE17,"D 0214")+COUNTIF('Plan WIW'!$C17:$AU17,"D 0214")+COUNTIF('Plan ET'!$C18:$BW18,"D 0214"))</f>
        <v>0</v>
      </c>
      <c r="L17" s="324">
        <f>SUM(COUNTIF('Plan MB'!$C17:$BE17,"D 0301")+COUNTIF('Plan WIW'!$C17:$AU17,"D 0301")+COUNTIF('Plan ET'!$C18:$BW18,"D 0301"))</f>
        <v>0</v>
      </c>
      <c r="M17" s="324">
        <f>SUM(COUNTIF('Plan MB'!$C17:$BE17,"D 0302")+COUNTIF('Plan WIW'!$C17:$AU17,"D 0302")+COUNTIF('Plan ET'!$C18:$BW18,"D 0302"))</f>
        <v>0</v>
      </c>
      <c r="N17" s="364">
        <f>SUM(COUNTIF('Plan MB'!$C17:$BE17,"H 0001")+COUNTIF('Plan WIW'!$C17:$AU17,"H 0001")+COUNTIF('Plan ET'!$C18:$BW18,"H 0001"))</f>
        <v>0</v>
      </c>
      <c r="O17" s="364">
        <f>SUM(COUNTIF('Plan MB'!$C17:$BE17,"H 0002")+COUNTIF('Plan WIW'!$C17:$AU17,"H 0002")+COUNTIF('Plan ET'!$C18:$BW18,"H 0002"))</f>
        <v>0</v>
      </c>
      <c r="P17" s="364">
        <f>SUM(COUNTIF('Plan MB'!$C17:$BE17,"H 0003")+COUNTIF('Plan WIW'!$C17:$AU17,"H 0003")+COUNTIF('Plan ET'!$C18:$BW18,"H 0003"))</f>
        <v>0</v>
      </c>
      <c r="Q17" s="364">
        <f>SUM(COUNTIF('Plan MB'!$C17:$BE17,"H 0011")+COUNTIF('Plan WIW'!$C17:$AU17,"H 0011")+COUNTIF('Plan ET'!$C18:$BW18,"H 0011"))</f>
        <v>0</v>
      </c>
      <c r="R17" s="392">
        <f>SUM(COUNTIF('Plan MB'!$C17:$BE17,"H 0102")+COUNTIF('Plan WIW'!$C17:$AU17,"H 0102")+COUNTIF('Plan ET'!$C18:$BW18,"H 0102"))</f>
        <v>0</v>
      </c>
      <c r="S17" s="364">
        <f>SUM(COUNTIF('Plan MB'!$C17:$BE17,"H 0103")+COUNTIF('Plan WIW'!$C17:$AU17,"H 0103")+COUNTIF('Plan ET'!$C18:$BW18,"H 0103"))</f>
        <v>0</v>
      </c>
      <c r="T17" s="364">
        <f>SUM(COUNTIF('Plan MB'!$C17:$BE17,"H 0111")+COUNTIF('Plan WIW'!$C17:$AU17,"H 0111")+COUNTIF('Plan ET'!$C18:$BW18,"H 0111"))</f>
        <v>0</v>
      </c>
      <c r="U17" s="364">
        <f>SUM(COUNTIF('Plan MB'!$C17:$BE17,"H 0112")+COUNTIF('Plan WIW'!$C17:$AU17,"H 0112")+COUNTIF('Plan ET'!$C18:$BW18,"H 0112"))</f>
        <v>0</v>
      </c>
      <c r="V17" s="364">
        <f>SUM(COUNTIF('Plan MB'!$C17:$BE17,"H 0113")+COUNTIF('Plan WIW'!$C17:$AU17,"H 0113")+COUNTIF('Plan ET'!$C18:$BW18,"H 0113"))</f>
        <v>0</v>
      </c>
      <c r="W17" s="364">
        <f>SUM(COUNTIF('Plan MB'!$C17:$BE17,"H 0114")+COUNTIF('Plan WIW'!$C17:$AU17,"H 0114")+COUNTIF('Plan ET'!$C18:$BW18,"H 0114"))</f>
        <v>0</v>
      </c>
      <c r="X17" s="364">
        <f>SUM(COUNTIF('Plan MB'!$C17:$BE17,"H 0115")+COUNTIF('Plan WIW'!$C17:$AU17,"H 0115")+COUNTIF('Plan ET'!$C18:$BW18,"H 0115"))</f>
        <v>0</v>
      </c>
      <c r="Y17" s="364">
        <f>SUM(COUNTIF('Plan MB'!$C17:$BE17,"H 0116")+COUNTIF('Plan WIW'!$C17:$AU17,"H 0116")+COUNTIF('Plan ET'!$C18:$BW18,"H 0116"))</f>
        <v>0</v>
      </c>
      <c r="Z17" s="340">
        <f>SUM(COUNTIF('Plan MB'!$C17:$BE17,"H 0202")+COUNTIF('Plan WIW'!$C17:$AU17,"H 0202")+COUNTIF('Plan ET'!$C18:$BW18,"H 0202"))</f>
        <v>0</v>
      </c>
      <c r="AA17" s="340">
        <f>SUM(COUNTIF('Plan MB'!$C17:$BE17,"H 0203")+COUNTIF('Plan WIW'!$C17:$AU17,"H 0203")+COUNTIF('Plan ET'!$C18:$BW18,"H 0203"))</f>
        <v>0</v>
      </c>
      <c r="AB17" s="364">
        <f>SUM(COUNTIF('Plan MB'!$C17:$BE17,"H 0211")+COUNTIF('Plan WIW'!$C17:$AU17,"H 0211")+COUNTIF('Plan ET'!$C18:$BW18,"H 0211"))</f>
        <v>0</v>
      </c>
      <c r="AC17" s="364">
        <f>SUM(COUNTIF('Plan MB'!$C17:$BE17,"H 0212")+COUNTIF('Plan WIW'!$C17:$AU17,"H 0212")+COUNTIF('Plan ET'!$C18:$BW18,"H 0212"))</f>
        <v>0</v>
      </c>
      <c r="AD17" s="364">
        <f>SUM(COUNTIF('Plan MB'!$C17:$BE17,"H 0213")+COUNTIF('Plan WIW'!$C17:$AU17,"H 0213")+COUNTIF('Plan ET'!$C18:$BW18,"H 0213"))</f>
        <v>0</v>
      </c>
      <c r="AE17" s="364">
        <f>SUM(COUNTIF('Plan MB'!$C17:$BE17,"H 0214")+COUNTIF('Plan WIW'!$C17:$AU17,"H 0214")+COUNTIF('Plan ET'!$C18:$BW18,"H 0214"))</f>
        <v>0</v>
      </c>
      <c r="AF17" s="340">
        <f>SUM(COUNTIF('Plan MB'!$C17:$BE17,"H 0215")+COUNTIF('Plan WIW'!$C17:$AU17,"H 0215")+COUNTIF('Plan ET'!$C18:$BW18,"H 0215"))</f>
        <v>0</v>
      </c>
      <c r="AG17" s="381">
        <f>SUM(COUNTIF('Plan MB'!$C17:$BE17,"H 0216")+COUNTIF('Plan WIW'!$C17:$AU17,"H 0216")+COUNTIF('Plan ET'!$C18:$BW18,"H 0216"))</f>
        <v>0</v>
      </c>
      <c r="AH17" s="364">
        <f>SUM(COUNTIF('Plan MB'!$C17:$BE17,"D 0215")+COUNTIF('Plan WIW'!$C17:$AU17,"D 0215")+COUNTIF('Plan ET'!$C18:$BW18,"D 0215"))</f>
        <v>0</v>
      </c>
      <c r="AI17" s="364">
        <f>SUM(COUNTIF('Plan MB'!$C17:$BE17,"E 0103")+COUNTIF('Plan WIW'!$C17:$AU17,"E 0103")+COUNTIF('Plan ET'!$C18:$BW18,"E 0103"))</f>
        <v>0</v>
      </c>
      <c r="AJ17" s="364">
        <f>SUM(COUNTIF('Plan MB'!$C17:$BE17,"E 0104")+COUNTIF('Plan WIW'!$C17:$AU17,"E 0104")+COUNTIF('Plan ET'!$C18:$BW18,"E 0104"))</f>
        <v>0</v>
      </c>
      <c r="AK17" s="364">
        <f>SUM(COUNTIF('Plan MB'!$C17:$BE17,"D 0201")+COUNTIF('Plan WIW'!$C17:$AU17,"D 0201")+COUNTIF('Plan ET'!$C18:$BW18,"D 0201"))</f>
        <v>0</v>
      </c>
      <c r="AL17" s="364">
        <f>SUM(COUNTIF('Plan MB'!$C17:$BE17,"D 0202")+COUNTIF('Plan WIW'!$C17:$AU17,"D 0202")+COUNTIF('Plan ET'!$C18:$BW18,"D 0202"))</f>
        <v>0</v>
      </c>
      <c r="AM17" s="364">
        <f>SUM(COUNTIF('Plan MB'!$C17:$BE17,"D 0203")+COUNTIF('Plan WIW'!$C17:$AU17,"D 0203")+COUNTIF('Plan ET'!$C18:$BW18,"D 0203"))</f>
        <v>0</v>
      </c>
      <c r="AN17" s="364">
        <f>SUM(COUNTIF('Plan MB'!$C17:$BE17,"B 0323")+COUNTIF('Plan WIW'!$C17:$AU17,"B 0323")+COUNTIF('Plan ET'!$C18:$BW18,"B 0323"))</f>
        <v>0</v>
      </c>
      <c r="AO17" s="364">
        <f>SUM(COUNTIF('Plan MB'!$C17:$BE17,"B 0406")+COUNTIF('Plan WIW'!$C17:$AU17,"B 0406")+COUNTIF('Plan ET'!$C18:$BW18,"B 0406"))</f>
        <v>0</v>
      </c>
      <c r="AP17" s="364">
        <f>SUM(COUNTIF('Plan MB'!$C17:$BE17,"B 0101")+COUNTIF('Plan WIW'!$C17:$AU17,"B 0101")+COUNTIF('Plan ET'!$C18:$BW18,"B 0101"))</f>
        <v>0</v>
      </c>
      <c r="AQ17" s="364">
        <f>SUM(COUNTIF('Plan MB'!$C17:$BE17,"B 0102")+COUNTIF('Plan WIW'!$C17:$AU17,"B 0102")+COUNTIF('Plan ET'!$C18:$BW18,"B 0102"))</f>
        <v>0</v>
      </c>
      <c r="AR17" s="364">
        <f>SUM(COUNTIF('Plan MB'!$C17:$BE17,"B 0231")+COUNTIF('Plan WIW'!$C17:$AU17,"B 0231")+COUNTIF('Plan ET'!$C18:$BW18,"B 0231"))</f>
        <v>0</v>
      </c>
      <c r="AS17" s="364">
        <f>SUM(COUNTIF('Plan MB'!$C17:$BE17,"B 0423")+COUNTIF('Plan WIW'!$C17:$AU17,"B 0423")+COUNTIF('Plan ET'!$C18:$BW18,"B 0423"))</f>
        <v>0</v>
      </c>
      <c r="AT17" s="364">
        <f>SUM(COUNTIF('Plan MB'!$C17:$BE17,"B 0422")+COUNTIF('Plan WIW'!$C17:$AU17,"B 0422")+COUNTIF('Plan ET'!$C18:$BW18,"B 0422"))</f>
        <v>0</v>
      </c>
    </row>
    <row r="18" spans="1:46" ht="12.75" customHeight="1">
      <c r="A18" s="1320"/>
      <c r="B18" s="1323"/>
      <c r="C18" s="364">
        <f>SUM(COUNTIF('Plan MB'!$C18:$BE18,"D 0107")+COUNTIF('Plan WIW'!$C18:$AU18,"D 0107")+COUNTIF('Plan ET'!$C19:$BW19,"D 0107"))</f>
        <v>0</v>
      </c>
      <c r="D18" s="364">
        <f>SUM(COUNTIF('Plan MB'!$C18:$BE18,"D 0108")+COUNTIF('Plan WIW'!$C18:$AU18,"D 0108")+COUNTIF('Plan ET'!$C19:$BW19,"D 0108"))</f>
        <v>0</v>
      </c>
      <c r="E18" s="340">
        <f>SUM(COUNTIF('Plan MB'!$C18:$BE18,"D 0110")+COUNTIF('Plan WIW'!$C18:$AU18,"D 0110")+COUNTIF('Plan ET'!$C19:$BW19,"D 0110"))</f>
        <v>0</v>
      </c>
      <c r="F18" s="364">
        <f>SUM(COUNTIF('Plan MB'!$C18:$BE18,"D 0111")+COUNTIF('Plan WIW'!$C18:$AU18,"D 0111")+COUNTIF('Plan ET'!$C19:$BW19,"D 0111"))</f>
        <v>0</v>
      </c>
      <c r="G18" s="364">
        <f>SUM(COUNTIF('Plan MB'!$C18:$BE18,"D 0113")+COUNTIF('Plan WIW'!$C18:$AU18,"D 0113")+COUNTIF('Plan ET'!$C19:$BW19,"D 0113"))</f>
        <v>0</v>
      </c>
      <c r="H18" s="324">
        <f>SUM(COUNTIF('Plan MB'!$C18:$BE18,"D 0117")+COUNTIF('Plan WIW'!$C18:$AU18,"D 0117")+COUNTIF('Plan ET'!$C19:$BW19,"D 0117"))</f>
        <v>0</v>
      </c>
      <c r="I18" s="364">
        <f>SUM(COUNTIF('Plan MB'!$C18:$BE18,"D 0207")+COUNTIF('Plan WIW'!$C18:$AU18,"D 0207")+COUNTIF('Plan ET'!$C19:$BW19,"D 0207"))</f>
        <v>0</v>
      </c>
      <c r="J18" s="364">
        <f>SUM(COUNTIF('Plan MB'!$C18:$BE18,"D 0210")+COUNTIF('Plan WIW'!$C18:$AU18,"D 0210")+COUNTIF('Plan ET'!$C19:$BW19,"D 0210"))</f>
        <v>0</v>
      </c>
      <c r="K18" s="324">
        <f>SUM(COUNTIF('Plan MB'!$C18:$BE18,"D 0214")+COUNTIF('Plan WIW'!$C18:$AU18,"D 0214")+COUNTIF('Plan ET'!$C19:$BW19,"D 0214"))</f>
        <v>0</v>
      </c>
      <c r="L18" s="324">
        <f>SUM(COUNTIF('Plan MB'!$C18:$BE18,"D 0301")+COUNTIF('Plan WIW'!$C18:$AU18,"D 0301")+COUNTIF('Plan ET'!$C19:$BW19,"D 0301"))</f>
        <v>0</v>
      </c>
      <c r="M18" s="324">
        <f>SUM(COUNTIF('Plan MB'!$C18:$BE18,"D 0302")+COUNTIF('Plan WIW'!$C18:$AU18,"D 0302")+COUNTIF('Plan ET'!$C19:$BW19,"D 0302"))</f>
        <v>0</v>
      </c>
      <c r="N18" s="364">
        <f>SUM(COUNTIF('Plan MB'!$C18:$BE18,"H 0001")+COUNTIF('Plan WIW'!$C18:$AU18,"H 0001")+COUNTIF('Plan ET'!$C19:$BW19,"H 0001"))</f>
        <v>0</v>
      </c>
      <c r="O18" s="364">
        <f>SUM(COUNTIF('Plan MB'!$C18:$BE18,"H 0002")+COUNTIF('Plan WIW'!$C18:$AU18,"H 0002")+COUNTIF('Plan ET'!$C19:$BW19,"H 0002"))</f>
        <v>0</v>
      </c>
      <c r="P18" s="364">
        <f>SUM(COUNTIF('Plan MB'!$C18:$BE18,"H 0003")+COUNTIF('Plan WIW'!$C18:$AU18,"H 0003")+COUNTIF('Plan ET'!$C19:$BW19,"H 0003"))</f>
        <v>0</v>
      </c>
      <c r="Q18" s="364">
        <f>SUM(COUNTIF('Plan MB'!$C18:$BE18,"H 0011")+COUNTIF('Plan WIW'!$C18:$AU18,"H 0011")+COUNTIF('Plan ET'!$C19:$BW19,"H 0011"))</f>
        <v>0</v>
      </c>
      <c r="R18" s="392">
        <f>SUM(COUNTIF('Plan MB'!$C18:$BE18,"H 0102")+COUNTIF('Plan WIW'!$C18:$AU18,"H 0102")+COUNTIF('Plan ET'!$C19:$BW19,"H 0102"))</f>
        <v>0</v>
      </c>
      <c r="S18" s="364">
        <f>SUM(COUNTIF('Plan MB'!$C18:$BE18,"H 0103")+COUNTIF('Plan WIW'!$C18:$AU18,"H 0103")+COUNTIF('Plan ET'!$C19:$BW19,"H 0103"))</f>
        <v>0</v>
      </c>
      <c r="T18" s="364">
        <f>SUM(COUNTIF('Plan MB'!$C18:$BE18,"H 0111")+COUNTIF('Plan WIW'!$C18:$AU18,"H 0111")+COUNTIF('Plan ET'!$C19:$BW19,"H 0111"))</f>
        <v>0</v>
      </c>
      <c r="U18" s="364">
        <f>SUM(COUNTIF('Plan MB'!$C18:$BE18,"H 0112")+COUNTIF('Plan WIW'!$C18:$AU18,"H 0112")+COUNTIF('Plan ET'!$C19:$BW19,"H 0112"))</f>
        <v>0</v>
      </c>
      <c r="V18" s="364">
        <f>SUM(COUNTIF('Plan MB'!$C18:$BE18,"H 0113")+COUNTIF('Plan WIW'!$C18:$AU18,"H 0113")+COUNTIF('Plan ET'!$C19:$BW19,"H 0113"))</f>
        <v>0</v>
      </c>
      <c r="W18" s="364">
        <f>SUM(COUNTIF('Plan MB'!$C18:$BE18,"H 0114")+COUNTIF('Plan WIW'!$C18:$AU18,"H 0114")+COUNTIF('Plan ET'!$C19:$BW19,"H 0114"))</f>
        <v>0</v>
      </c>
      <c r="X18" s="364">
        <f>SUM(COUNTIF('Plan MB'!$C18:$BE18,"H 0115")+COUNTIF('Plan WIW'!$C18:$AU18,"H 0115")+COUNTIF('Plan ET'!$C19:$BW19,"H 0115"))</f>
        <v>0</v>
      </c>
      <c r="Y18" s="364">
        <f>SUM(COUNTIF('Plan MB'!$C18:$BE18,"H 0116")+COUNTIF('Plan WIW'!$C18:$AU18,"H 0116")+COUNTIF('Plan ET'!$C19:$BW19,"H 0116"))</f>
        <v>0</v>
      </c>
      <c r="Z18" s="340">
        <f>SUM(COUNTIF('Plan MB'!$C18:$BE18,"H 0202")+COUNTIF('Plan WIW'!$C18:$AU18,"H 0202")+COUNTIF('Plan ET'!$C19:$BW19,"H 0202"))</f>
        <v>0</v>
      </c>
      <c r="AA18" s="340">
        <f>SUM(COUNTIF('Plan MB'!$C18:$BE18,"H 0203")+COUNTIF('Plan WIW'!$C18:$AU18,"H 0203")+COUNTIF('Plan ET'!$C19:$BW19,"H 0203"))</f>
        <v>0</v>
      </c>
      <c r="AB18" s="364">
        <f>SUM(COUNTIF('Plan MB'!$C18:$BE18,"H 0211")+COUNTIF('Plan WIW'!$C18:$AU18,"H 0211")+COUNTIF('Plan ET'!$C19:$BW19,"H 0211"))</f>
        <v>0</v>
      </c>
      <c r="AC18" s="364">
        <f>SUM(COUNTIF('Plan MB'!$C18:$BE18,"H 0212")+COUNTIF('Plan WIW'!$C18:$AU18,"H 0212")+COUNTIF('Plan ET'!$C19:$BW19,"H 0212"))</f>
        <v>0</v>
      </c>
      <c r="AD18" s="364">
        <f>SUM(COUNTIF('Plan MB'!$C18:$BE18,"H 0213")+COUNTIF('Plan WIW'!$C18:$AU18,"H 0213")+COUNTIF('Plan ET'!$C19:$BW19,"H 0213"))</f>
        <v>0</v>
      </c>
      <c r="AE18" s="364">
        <f>SUM(COUNTIF('Plan MB'!$C18:$BE18,"H 0214")+COUNTIF('Plan WIW'!$C18:$AU18,"H 0214")+COUNTIF('Plan ET'!$C19:$BW19,"H 0214"))</f>
        <v>0</v>
      </c>
      <c r="AF18" s="340">
        <f>SUM(COUNTIF('Plan MB'!$C18:$BE18,"H 0215")+COUNTIF('Plan WIW'!$C18:$AU18,"H 0215")+COUNTIF('Plan ET'!$C19:$BW19,"H 0215"))</f>
        <v>0</v>
      </c>
      <c r="AG18" s="381">
        <f>SUM(COUNTIF('Plan MB'!$C18:$BE18,"H 0216")+COUNTIF('Plan WIW'!$C18:$AU18,"H 0216")+COUNTIF('Plan ET'!$C19:$BW19,"H 0216"))</f>
        <v>0</v>
      </c>
      <c r="AH18" s="364">
        <f>SUM(COUNTIF('Plan MB'!$C18:$BE18,"D 0215")+COUNTIF('Plan WIW'!$C18:$AU18,"D 0215")+COUNTIF('Plan ET'!$C19:$BW19,"D 0215"))</f>
        <v>0</v>
      </c>
      <c r="AI18" s="364">
        <f>SUM(COUNTIF('Plan MB'!$C18:$BE18,"E 0103")+COUNTIF('Plan WIW'!$C18:$AU18,"E 0103")+COUNTIF('Plan ET'!$C19:$BW19,"E 0103"))</f>
        <v>0</v>
      </c>
      <c r="AJ18" s="364">
        <f>SUM(COUNTIF('Plan MB'!$C18:$BE18,"E 0104")+COUNTIF('Plan WIW'!$C18:$AU18,"E 0104")+COUNTIF('Plan ET'!$C19:$BW19,"E 0104"))</f>
        <v>0</v>
      </c>
      <c r="AK18" s="364">
        <f>SUM(COUNTIF('Plan MB'!$C18:$BE18,"D 0201")+COUNTIF('Plan WIW'!$C18:$AU18,"D 0201")+COUNTIF('Plan ET'!$C19:$BW19,"D 0201"))</f>
        <v>0</v>
      </c>
      <c r="AL18" s="364">
        <f>SUM(COUNTIF('Plan MB'!$C18:$BE18,"D 0202")+COUNTIF('Plan WIW'!$C18:$AU18,"D 0202")+COUNTIF('Plan ET'!$C19:$BW19,"D 0202"))</f>
        <v>0</v>
      </c>
      <c r="AM18" s="364">
        <f>SUM(COUNTIF('Plan MB'!$C18:$BE18,"D 0203")+COUNTIF('Plan WIW'!$C18:$AU18,"D 0203")+COUNTIF('Plan ET'!$C19:$BW19,"D 0203"))</f>
        <v>0</v>
      </c>
      <c r="AN18" s="364">
        <f>SUM(COUNTIF('Plan MB'!$C18:$BE18,"B 0323")+COUNTIF('Plan WIW'!$C18:$AU18,"B 0323")+COUNTIF('Plan ET'!$C19:$BW19,"B 0323"))</f>
        <v>0</v>
      </c>
      <c r="AO18" s="364">
        <f>SUM(COUNTIF('Plan MB'!$C18:$BE18,"B 0406")+COUNTIF('Plan WIW'!$C18:$AU18,"B 0406")+COUNTIF('Plan ET'!$C19:$BW19,"B 0406"))</f>
        <v>0</v>
      </c>
      <c r="AP18" s="364">
        <f>SUM(COUNTIF('Plan MB'!$C18:$BE18,"B 0101")+COUNTIF('Plan WIW'!$C18:$AU18,"B 0101")+COUNTIF('Plan ET'!$C19:$BW19,"B 0101"))</f>
        <v>0</v>
      </c>
      <c r="AQ18" s="364">
        <f>SUM(COUNTIF('Plan MB'!$C18:$BE18,"B 0102")+COUNTIF('Plan WIW'!$C18:$AU18,"B 0102")+COUNTIF('Plan ET'!$C19:$BW19,"B 0102"))</f>
        <v>0</v>
      </c>
      <c r="AR18" s="364">
        <f>SUM(COUNTIF('Plan MB'!$C18:$BE18,"B 0231")+COUNTIF('Plan WIW'!$C18:$AU18,"B 0231")+COUNTIF('Plan ET'!$C19:$BW19,"B 0231"))</f>
        <v>0</v>
      </c>
      <c r="AS18" s="364">
        <f>SUM(COUNTIF('Plan MB'!$C18:$BE18,"B 0423")+COUNTIF('Plan WIW'!$C18:$AU18,"B 0423")+COUNTIF('Plan ET'!$C19:$BW19,"B 0423"))</f>
        <v>0</v>
      </c>
      <c r="AT18" s="364">
        <f>SUM(COUNTIF('Plan MB'!$C18:$BE18,"B 0422")+COUNTIF('Plan WIW'!$C18:$AU18,"B 0422")+COUNTIF('Plan ET'!$C19:$BW19,"B 0422"))</f>
        <v>0</v>
      </c>
    </row>
    <row r="19" spans="1:46" ht="12.75" customHeight="1">
      <c r="A19" s="1320"/>
      <c r="B19" s="1324"/>
      <c r="C19" s="364">
        <f>SUM(COUNTIF('Plan MB'!$C19:$BE19,"D 0107")+COUNTIF('Plan WIW'!$C19:$AU19,"D 0107")+COUNTIF('Plan ET'!$C20:$BW20,"D 0107"))</f>
        <v>0</v>
      </c>
      <c r="D19" s="364">
        <f>SUM(COUNTIF('Plan MB'!$C19:$BE19,"D 0108")+COUNTIF('Plan WIW'!$C19:$AU19,"D 0108")+COUNTIF('Plan ET'!$C20:$BW20,"D 0108"))</f>
        <v>0</v>
      </c>
      <c r="E19" s="340">
        <f>SUM(COUNTIF('Plan MB'!$C19:$BE19,"D 0110")+COUNTIF('Plan WIW'!$C19:$AU19,"D 0110")+COUNTIF('Plan ET'!$C20:$BW20,"D 0110"))</f>
        <v>0</v>
      </c>
      <c r="F19" s="364">
        <f>SUM(COUNTIF('Plan MB'!$C19:$BE19,"D 0111")+COUNTIF('Plan WIW'!$C19:$AU19,"D 0111")+COUNTIF('Plan ET'!$C20:$BW20,"D 0111"))</f>
        <v>0</v>
      </c>
      <c r="G19" s="364">
        <f>SUM(COUNTIF('Plan MB'!$C19:$BE19,"D 0113")+COUNTIF('Plan WIW'!$C19:$AU19,"D 0113")+COUNTIF('Plan ET'!$C20:$BW20,"D 0113"))</f>
        <v>0</v>
      </c>
      <c r="H19" s="324">
        <f>SUM(COUNTIF('Plan MB'!$C19:$BE19,"D 0117")+COUNTIF('Plan WIW'!$C19:$AU19,"D 0117")+COUNTIF('Plan ET'!$C20:$BW20,"D 0117"))</f>
        <v>0</v>
      </c>
      <c r="I19" s="364">
        <f>SUM(COUNTIF('Plan MB'!$C19:$BE19,"D 0207")+COUNTIF('Plan WIW'!$C19:$AU19,"D 0207")+COUNTIF('Plan ET'!$C20:$BW20,"D 0207"))</f>
        <v>0</v>
      </c>
      <c r="J19" s="364">
        <f>SUM(COUNTIF('Plan MB'!$C19:$BE19,"D 0210")+COUNTIF('Plan WIW'!$C19:$AU19,"D 0210")+COUNTIF('Plan ET'!$C20:$BW20,"D 0210"))</f>
        <v>0</v>
      </c>
      <c r="K19" s="324">
        <f>SUM(COUNTIF('Plan MB'!$C19:$BE19,"D 0214")+COUNTIF('Plan WIW'!$C19:$AU19,"D 0214")+COUNTIF('Plan ET'!$C20:$BW20,"D 0214"))</f>
        <v>0</v>
      </c>
      <c r="L19" s="324">
        <f>SUM(COUNTIF('Plan MB'!$C19:$BE19,"D 0301")+COUNTIF('Plan WIW'!$C19:$AU19,"D 0301")+COUNTIF('Plan ET'!$C20:$BW20,"D 0301"))</f>
        <v>0</v>
      </c>
      <c r="M19" s="324">
        <f>SUM(COUNTIF('Plan MB'!$C19:$BE19,"D 0302")+COUNTIF('Plan WIW'!$C19:$AU19,"D 0302")+COUNTIF('Plan ET'!$C20:$BW20,"D 0302"))</f>
        <v>0</v>
      </c>
      <c r="N19" s="364">
        <f>SUM(COUNTIF('Plan MB'!$C19:$BE19,"H 0001")+COUNTIF('Plan WIW'!$C19:$AU19,"H 0001")+COUNTIF('Plan ET'!$C20:$BW20,"H 0001"))</f>
        <v>0</v>
      </c>
      <c r="O19" s="364">
        <f>SUM(COUNTIF('Plan MB'!$C19:$BE19,"H 0002")+COUNTIF('Plan WIW'!$C19:$AU19,"H 0002")+COUNTIF('Plan ET'!$C20:$BW20,"H 0002"))</f>
        <v>0</v>
      </c>
      <c r="P19" s="364">
        <f>SUM(COUNTIF('Plan MB'!$C19:$BE19,"H 0003")+COUNTIF('Plan WIW'!$C19:$AU19,"H 0003")+COUNTIF('Plan ET'!$C20:$BW20,"H 0003"))</f>
        <v>0</v>
      </c>
      <c r="Q19" s="364">
        <f>SUM(COUNTIF('Plan MB'!$C19:$BE19,"H 0011")+COUNTIF('Plan WIW'!$C19:$AU19,"H 0011")+COUNTIF('Plan ET'!$C20:$BW20,"H 0011"))</f>
        <v>0</v>
      </c>
      <c r="R19" s="392">
        <f>SUM(COUNTIF('Plan MB'!$C19:$BE19,"H 0102")+COUNTIF('Plan WIW'!$C19:$AU19,"H 0102")+COUNTIF('Plan ET'!$C20:$BW20,"H 0102"))</f>
        <v>0</v>
      </c>
      <c r="S19" s="364">
        <f>SUM(COUNTIF('Plan MB'!$C19:$BE19,"H 0103")+COUNTIF('Plan WIW'!$C19:$AU19,"H 0103")+COUNTIF('Plan ET'!$C20:$BW20,"H 0103"))</f>
        <v>0</v>
      </c>
      <c r="T19" s="364">
        <f>SUM(COUNTIF('Plan MB'!$C19:$BE19,"H 0111")+COUNTIF('Plan WIW'!$C19:$AU19,"H 0111")+COUNTIF('Plan ET'!$C20:$BW20,"H 0111"))</f>
        <v>0</v>
      </c>
      <c r="U19" s="364">
        <f>SUM(COUNTIF('Plan MB'!$C19:$BE19,"H 0112")+COUNTIF('Plan WIW'!$C19:$AU19,"H 0112")+COUNTIF('Plan ET'!$C20:$BW20,"H 0112"))</f>
        <v>0</v>
      </c>
      <c r="V19" s="364">
        <f>SUM(COUNTIF('Plan MB'!$C19:$BE19,"H 0113")+COUNTIF('Plan WIW'!$C19:$AU19,"H 0113")+COUNTIF('Plan ET'!$C20:$BW20,"H 0113"))</f>
        <v>0</v>
      </c>
      <c r="W19" s="364">
        <f>SUM(COUNTIF('Plan MB'!$C19:$BE19,"H 0114")+COUNTIF('Plan WIW'!$C19:$AU19,"H 0114")+COUNTIF('Plan ET'!$C20:$BW20,"H 0114"))</f>
        <v>0</v>
      </c>
      <c r="X19" s="364">
        <f>SUM(COUNTIF('Plan MB'!$C19:$BE19,"H 0115")+COUNTIF('Plan WIW'!$C19:$AU19,"H 0115")+COUNTIF('Plan ET'!$C20:$BW20,"H 0115"))</f>
        <v>0</v>
      </c>
      <c r="Y19" s="364">
        <f>SUM(COUNTIF('Plan MB'!$C19:$BE19,"H 0116")+COUNTIF('Plan WIW'!$C19:$AU19,"H 0116")+COUNTIF('Plan ET'!$C20:$BW20,"H 0116"))</f>
        <v>0</v>
      </c>
      <c r="Z19" s="340">
        <f>SUM(COUNTIF('Plan MB'!$C19:$BE19,"H 0202")+COUNTIF('Plan WIW'!$C19:$AU19,"H 0202")+COUNTIF('Plan ET'!$C20:$BW20,"H 0202"))</f>
        <v>0</v>
      </c>
      <c r="AA19" s="340">
        <f>SUM(COUNTIF('Plan MB'!$C19:$BE19,"H 0203")+COUNTIF('Plan WIW'!$C19:$AU19,"H 0203")+COUNTIF('Plan ET'!$C20:$BW20,"H 0203"))</f>
        <v>0</v>
      </c>
      <c r="AB19" s="364">
        <f>SUM(COUNTIF('Plan MB'!$C19:$BE19,"H 0211")+COUNTIF('Plan WIW'!$C19:$AU19,"H 0211")+COUNTIF('Plan ET'!$C20:$BW20,"H 0211"))</f>
        <v>0</v>
      </c>
      <c r="AC19" s="364">
        <f>SUM(COUNTIF('Plan MB'!$C19:$BE19,"H 0212")+COUNTIF('Plan WIW'!$C19:$AU19,"H 0212")+COUNTIF('Plan ET'!$C20:$BW20,"H 0212"))</f>
        <v>0</v>
      </c>
      <c r="AD19" s="364">
        <f>SUM(COUNTIF('Plan MB'!$C19:$BE19,"H 0213")+COUNTIF('Plan WIW'!$C19:$AU19,"H 0213")+COUNTIF('Plan ET'!$C20:$BW20,"H 0213"))</f>
        <v>0</v>
      </c>
      <c r="AE19" s="364">
        <f>SUM(COUNTIF('Plan MB'!$C19:$BE19,"H 0214")+COUNTIF('Plan WIW'!$C19:$AU19,"H 0214")+COUNTIF('Plan ET'!$C20:$BW20,"H 0214"))</f>
        <v>0</v>
      </c>
      <c r="AF19" s="340">
        <f>SUM(COUNTIF('Plan MB'!$C19:$BE19,"H 0215")+COUNTIF('Plan WIW'!$C19:$AU19,"H 0215")+COUNTIF('Plan ET'!$C20:$BW20,"H 0215"))</f>
        <v>0</v>
      </c>
      <c r="AG19" s="381">
        <f>SUM(COUNTIF('Plan MB'!$C19:$BE19,"H 0216")+COUNTIF('Plan WIW'!$C19:$AU19,"H 0216")+COUNTIF('Plan ET'!$C20:$BW20,"H 0216"))</f>
        <v>0</v>
      </c>
      <c r="AH19" s="364">
        <f>SUM(COUNTIF('Plan MB'!$C19:$BE19,"D 0215")+COUNTIF('Plan WIW'!$C19:$AU19,"D 0215")+COUNTIF('Plan ET'!$C20:$BW20,"D 0215"))</f>
        <v>0</v>
      </c>
      <c r="AI19" s="364">
        <f>SUM(COUNTIF('Plan MB'!$C19:$BE19,"E 0103")+COUNTIF('Plan WIW'!$C19:$AU19,"E 0103")+COUNTIF('Plan ET'!$C20:$BW20,"E 0103"))</f>
        <v>0</v>
      </c>
      <c r="AJ19" s="364">
        <f>SUM(COUNTIF('Plan MB'!$C19:$BE19,"E 0104")+COUNTIF('Plan WIW'!$C19:$AU19,"E 0104")+COUNTIF('Plan ET'!$C20:$BW20,"E 0104"))</f>
        <v>0</v>
      </c>
      <c r="AK19" s="364">
        <f>SUM(COUNTIF('Plan MB'!$C19:$BE19,"D 0201")+COUNTIF('Plan WIW'!$C19:$AU19,"D 0201")+COUNTIF('Plan ET'!$C20:$BW20,"D 0201"))</f>
        <v>0</v>
      </c>
      <c r="AL19" s="364">
        <f>SUM(COUNTIF('Plan MB'!$C19:$BE19,"D 0202")+COUNTIF('Plan WIW'!$C19:$AU19,"D 0202")+COUNTIF('Plan ET'!$C20:$BW20,"D 0202"))</f>
        <v>0</v>
      </c>
      <c r="AM19" s="364">
        <f>SUM(COUNTIF('Plan MB'!$C19:$BE19,"D 0203")+COUNTIF('Plan WIW'!$C19:$AU19,"D 0203")+COUNTIF('Plan ET'!$C20:$BW20,"D 0203"))</f>
        <v>0</v>
      </c>
      <c r="AN19" s="364">
        <f>SUM(COUNTIF('Plan MB'!$C19:$BE19,"B 0323")+COUNTIF('Plan WIW'!$C19:$AU19,"B 0323")+COUNTIF('Plan ET'!$C20:$BW20,"B 0323"))</f>
        <v>0</v>
      </c>
      <c r="AO19" s="364">
        <f>SUM(COUNTIF('Plan MB'!$C19:$BE19,"B 0406")+COUNTIF('Plan WIW'!$C19:$AU19,"B 0406")+COUNTIF('Plan ET'!$C20:$BW20,"B 0406"))</f>
        <v>0</v>
      </c>
      <c r="AP19" s="364">
        <f>SUM(COUNTIF('Plan MB'!$C19:$BE19,"B 0101")+COUNTIF('Plan WIW'!$C19:$AU19,"B 0101")+COUNTIF('Plan ET'!$C20:$BW20,"B 0101"))</f>
        <v>0</v>
      </c>
      <c r="AQ19" s="364">
        <f>SUM(COUNTIF('Plan MB'!$C19:$BE19,"B 0102")+COUNTIF('Plan WIW'!$C19:$AU19,"B 0102")+COUNTIF('Plan ET'!$C20:$BW20,"B 0102"))</f>
        <v>0</v>
      </c>
      <c r="AR19" s="364">
        <f>SUM(COUNTIF('Plan MB'!$C19:$BE19,"B 0231")+COUNTIF('Plan WIW'!$C19:$AU19,"B 0231")+COUNTIF('Plan ET'!$C20:$BW20,"B 0231"))</f>
        <v>0</v>
      </c>
      <c r="AS19" s="364">
        <f>SUM(COUNTIF('Plan MB'!$C19:$BE19,"B 0423")+COUNTIF('Plan WIW'!$C19:$AU19,"B 0423")+COUNTIF('Plan ET'!$C20:$BW20,"B 0423"))</f>
        <v>0</v>
      </c>
      <c r="AT19" s="364">
        <f>SUM(COUNTIF('Plan MB'!$C19:$BE19,"B 0422")+COUNTIF('Plan WIW'!$C19:$AU19,"B 0422")+COUNTIF('Plan ET'!$C20:$BW20,"B 0422"))</f>
        <v>0</v>
      </c>
    </row>
    <row r="20" spans="1:46" ht="12.75" customHeight="1">
      <c r="A20" s="1320"/>
      <c r="B20" s="1322">
        <v>14</v>
      </c>
      <c r="C20" s="380">
        <f>SUM(COUNTIF('Plan MB'!$C20:$BE20,"D 0107")+COUNTIF('Plan WIW'!$C20:$AU20,"D 0107")+COUNTIF('Plan ET'!$C21:$BW21,"D 0107"))</f>
        <v>1</v>
      </c>
      <c r="D20" s="364">
        <f>SUM(COUNTIF('Plan MB'!$C20:$BE20,"D 0108")+COUNTIF('Plan WIW'!$C20:$AU20,"D 0108")+COUNTIF('Plan ET'!$C21:$BW21,"D 0108"))</f>
        <v>1</v>
      </c>
      <c r="E20" s="364">
        <f>SUM(COUNTIF('Plan MB'!$C20:$BE20,"D 0110")+COUNTIF('Plan WIW'!$C20:$AU20,"D 0110")+COUNTIF('Plan ET'!$C21:$BW21,"D 0110"))</f>
        <v>0</v>
      </c>
      <c r="F20" s="364">
        <f>SUM(COUNTIF('Plan MB'!$C20:$BE20,"D 0111")+COUNTIF('Plan WIW'!$C20:$AU20,"D 0111")+COUNTIF('Plan ET'!$C21:$BW21,"D 0111"))</f>
        <v>1</v>
      </c>
      <c r="G20" s="364">
        <f>SUM(COUNTIF('Plan MB'!$C20:$BE20,"D 0113")+COUNTIF('Plan WIW'!$C20:$AU20,"D 0113")+COUNTIF('Plan ET'!$C21:$BW21,"D 0113"))</f>
        <v>0</v>
      </c>
      <c r="H20" s="324">
        <f>SUM(COUNTIF('Plan MB'!$C20:$BE20,"D 0117")+COUNTIF('Plan WIW'!$C20:$AU20,"D 0117")+COUNTIF('Plan ET'!$C21:$BW21,"D 0117"))</f>
        <v>0</v>
      </c>
      <c r="I20" s="324">
        <f>SUM(COUNTIF('Plan MB'!$C20:$BE20,"D 0207")+COUNTIF('Plan WIW'!$C20:$AU20,"D 0207")+COUNTIF('Plan ET'!$C21:$BW21,"D 0207"))</f>
        <v>0</v>
      </c>
      <c r="J20" s="364">
        <f>SUM(COUNTIF('Plan MB'!$C20:$BE20,"D 0210")+COUNTIF('Plan WIW'!$C20:$AU20,"D 0210")+COUNTIF('Plan ET'!$C21:$BW21,"D 0210"))</f>
        <v>0</v>
      </c>
      <c r="K20" s="324">
        <f>SUM(COUNTIF('Plan MB'!$C20:$BE20,"D 0214")+COUNTIF('Plan WIW'!$C20:$AU20,"D 0214")+COUNTIF('Plan ET'!$C21:$BW21,"D 0214"))</f>
        <v>0</v>
      </c>
      <c r="L20" s="324">
        <f>SUM(COUNTIF('Plan MB'!$C20:$BE20,"D 0301")+COUNTIF('Plan WIW'!$C20:$AU20,"D 0301")+COUNTIF('Plan ET'!$C21:$BW21,"D 0301"))</f>
        <v>0</v>
      </c>
      <c r="M20" s="324">
        <f>SUM(COUNTIF('Plan MB'!$C20:$BE20,"D 0302")+COUNTIF('Plan WIW'!$C20:$AU20,"D 0302")+COUNTIF('Plan ET'!$C21:$BW21,"D 0302"))</f>
        <v>0</v>
      </c>
      <c r="N20" s="364">
        <f>SUM(COUNTIF('Plan MB'!$C20:$BE20,"H 0001")+COUNTIF('Plan WIW'!$C20:$AU20,"H 0001")+COUNTIF('Plan ET'!$C21:$BW21,"H 0001"))</f>
        <v>0</v>
      </c>
      <c r="O20" s="379">
        <f>SUM(COUNTIF('Plan MB'!$C20:$BE20,"H 0002")+COUNTIF('Plan WIW'!$C20:$AU20,"H 0002")+COUNTIF('Plan ET'!$C21:$BW21,"H 0002"))</f>
        <v>2</v>
      </c>
      <c r="P20" s="364">
        <f>SUM(COUNTIF('Plan MB'!$C20:$BE20,"H 0003")+COUNTIF('Plan WIW'!$C20:$AU20,"H 0003")+COUNTIF('Plan ET'!$C21:$BW21,"H 0003"))</f>
        <v>1</v>
      </c>
      <c r="Q20" s="364">
        <f>SUM(COUNTIF('Plan MB'!$C20:$BE20,"H 0011")+COUNTIF('Plan WIW'!$C20:$AU20,"H 0011")+COUNTIF('Plan ET'!$C21:$BW21,"H 0011"))</f>
        <v>0</v>
      </c>
      <c r="R20" s="364">
        <f>SUM(COUNTIF('Plan MB'!$C20:$BE20,"H 0102")+COUNTIF('Plan WIW'!$C20:$AU20,"H 0102")+COUNTIF('Plan ET'!$C21:$BW21,"H 0102"))</f>
        <v>0</v>
      </c>
      <c r="S20" s="364">
        <f>SUM(COUNTIF('Plan MB'!$C20:$BE20,"H 0103")+COUNTIF('Plan WIW'!$C20:$AU20,"H 0103")+COUNTIF('Plan ET'!$C21:$BW21,"H 0103"))</f>
        <v>1</v>
      </c>
      <c r="T20" s="364">
        <f>SUM(COUNTIF('Plan MB'!$C20:$BE20,"H 0111")+COUNTIF('Plan WIW'!$C20:$AU20,"H 0111")+COUNTIF('Plan ET'!$C21:$BW21,"H 0111"))</f>
        <v>0</v>
      </c>
      <c r="U20" s="364">
        <f>SUM(COUNTIF('Plan MB'!$C20:$BE20,"H 0112")+COUNTIF('Plan WIW'!$C20:$AU20,"H 0112")+COUNTIF('Plan ET'!$C21:$BW21,"H 0112"))</f>
        <v>0</v>
      </c>
      <c r="V20" s="364">
        <f>SUM(COUNTIF('Plan MB'!$C20:$BE20,"H 0113")+COUNTIF('Plan WIW'!$C20:$AU20,"H 0113")+COUNTIF('Plan ET'!$C21:$BW21,"H 0113"))</f>
        <v>0</v>
      </c>
      <c r="W20" s="364">
        <f>SUM(COUNTIF('Plan MB'!$C20:$BE20,"H 0114")+COUNTIF('Plan WIW'!$C20:$AU20,"H 0114")+COUNTIF('Plan ET'!$C21:$BW21,"H 0114"))</f>
        <v>0</v>
      </c>
      <c r="X20" s="364">
        <f>SUM(COUNTIF('Plan MB'!$C20:$BE20,"H 0115")+COUNTIF('Plan WIW'!$C20:$AU20,"H 0115")+COUNTIF('Plan ET'!$C21:$BW21,"H 0115"))</f>
        <v>0</v>
      </c>
      <c r="Y20" s="364">
        <f>SUM(COUNTIF('Plan MB'!$C20:$BE20,"H 0116")+COUNTIF('Plan WIW'!$C20:$AU20,"H 0116")+COUNTIF('Plan ET'!$C21:$BW21,"H 0116"))</f>
        <v>1</v>
      </c>
      <c r="Z20" s="340">
        <f>SUM(COUNTIF('Plan MB'!$C20:$BE20,"H 0202")+COUNTIF('Plan WIW'!$C20:$AU20,"H 0202")+COUNTIF('Plan ET'!$C21:$BW21,"H 0202"))</f>
        <v>0</v>
      </c>
      <c r="AA20" s="366">
        <f>SUM(COUNTIF('Plan MB'!$C20:$BE20,"H 0203")+COUNTIF('Plan WIW'!$C20:$AU20,"H 0203")+COUNTIF('Plan ET'!$C21:$BW21,"H 0203"))</f>
        <v>0</v>
      </c>
      <c r="AB20" s="364">
        <f>SUM(COUNTIF('Plan MB'!$C20:$BE20,"H 0211")+COUNTIF('Plan WIW'!$C20:$AU20,"H 0211")+COUNTIF('Plan ET'!$C21:$BW21,"H 0211"))</f>
        <v>0</v>
      </c>
      <c r="AC20" s="364">
        <f>SUM(COUNTIF('Plan MB'!$C20:$BE20,"H 0212")+COUNTIF('Plan WIW'!$C20:$AU20,"H 0212")+COUNTIF('Plan ET'!$C21:$BW21,"H 0212"))</f>
        <v>0</v>
      </c>
      <c r="AD20" s="364">
        <f>SUM(COUNTIF('Plan MB'!$C20:$BE20,"H 0213")+COUNTIF('Plan WIW'!$C20:$AU20,"H 0213")+COUNTIF('Plan ET'!$C21:$BW21,"H 0213"))</f>
        <v>0</v>
      </c>
      <c r="AE20" s="364">
        <f>SUM(COUNTIF('Plan MB'!$C20:$BE20,"H 0214")+COUNTIF('Plan WIW'!$C20:$AU20,"H 0214")+COUNTIF('Plan ET'!$C21:$BW21,"H 0214"))</f>
        <v>1</v>
      </c>
      <c r="AF20" s="340">
        <f>SUM(COUNTIF('Plan MB'!$C20:$BE20,"H 0215")+COUNTIF('Plan WIW'!$C20:$AU20,"H 0215")+COUNTIF('Plan ET'!$C21:$BW21,"H 0215"))</f>
        <v>0</v>
      </c>
      <c r="AG20" s="381">
        <f>SUM(COUNTIF('Plan MB'!$C20:$BE20,"H 0216")+COUNTIF('Plan WIW'!$C20:$AU20,"H 0216")+COUNTIF('Plan ET'!$C21:$BW21,"H 0216"))</f>
        <v>0</v>
      </c>
      <c r="AH20" s="364">
        <f>SUM(COUNTIF('Plan MB'!$C20:$BE20,"D 0215")+COUNTIF('Plan WIW'!$C20:$AU20,"D 0215")+COUNTIF('Plan ET'!$C21:$BW21,"D 0215"))</f>
        <v>0</v>
      </c>
      <c r="AI20" s="364">
        <f>SUM(COUNTIF('Plan MB'!$C20:$BE20,"E 0103")+COUNTIF('Plan WIW'!$C20:$AU20,"E 0103")+COUNTIF('Plan ET'!$C21:$BW21,"E 0103"))</f>
        <v>1</v>
      </c>
      <c r="AJ20" s="364">
        <f>SUM(COUNTIF('Plan MB'!$C20:$BE20,"E 0104")+COUNTIF('Plan WIW'!$C20:$AU20,"E 0104")+COUNTIF('Plan ET'!$C21:$BW21,"E 0104"))</f>
        <v>0</v>
      </c>
      <c r="AK20" s="364">
        <f>SUM(COUNTIF('Plan MB'!$C20:$BE20,"D 0201")+COUNTIF('Plan WIW'!$C20:$AU20,"D 0201")+COUNTIF('Plan ET'!$C21:$BW21,"D 0201"))</f>
        <v>0</v>
      </c>
      <c r="AL20" s="364">
        <f>SUM(COUNTIF('Plan MB'!$C20:$BE20,"D 0202")+COUNTIF('Plan WIW'!$C20:$AU20,"D 0202")+COUNTIF('Plan ET'!$C21:$BW21,"D 0202"))</f>
        <v>0</v>
      </c>
      <c r="AM20" s="364">
        <f>SUM(COUNTIF('Plan MB'!$C20:$BE20,"D 0203")+COUNTIF('Plan WIW'!$C20:$AU20,"D 0203")+COUNTIF('Plan ET'!$C21:$BW21,"D 0203"))</f>
        <v>0</v>
      </c>
      <c r="AN20" s="364">
        <f>SUM(COUNTIF('Plan MB'!$C20:$BE20,"B 0323")+COUNTIF('Plan WIW'!$C20:$AU20,"B 0323")+COUNTIF('Plan ET'!$C21:$BW21,"B 0323"))</f>
        <v>0</v>
      </c>
      <c r="AO20" s="364">
        <f>SUM(COUNTIF('Plan MB'!$C20:$BE20,"B 0406")+COUNTIF('Plan WIW'!$C20:$AU20,"B 0406")+COUNTIF('Plan ET'!$C21:$BW21,"B 0406"))</f>
        <v>1</v>
      </c>
      <c r="AP20" s="364">
        <f>SUM(COUNTIF('Plan MB'!$C20:$BE20,"B 0101")+COUNTIF('Plan WIW'!$C20:$AU20,"B 0101")+COUNTIF('Plan ET'!$C21:$BW21,"B 0101"))</f>
        <v>0</v>
      </c>
      <c r="AQ20" s="364">
        <f>SUM(COUNTIF('Plan MB'!$C20:$BE20,"B 0102")+COUNTIF('Plan WIW'!$C20:$AU20,"B 0102")+COUNTIF('Plan ET'!$C21:$BW21,"B 0102"))</f>
        <v>0</v>
      </c>
      <c r="AR20" s="364">
        <f>SUM(COUNTIF('Plan MB'!$C20:$BE20,"B 0231")+COUNTIF('Plan WIW'!$C20:$AU20,"B 0231")+COUNTIF('Plan ET'!$C21:$BW21,"B 0231"))</f>
        <v>0</v>
      </c>
      <c r="AS20" s="364">
        <f>SUM(COUNTIF('Plan MB'!$C20:$BE20,"B 0423")+COUNTIF('Plan WIW'!$C20:$AU20,"B 0423")+COUNTIF('Plan ET'!$C21:$BW21,"B 0423"))</f>
        <v>0</v>
      </c>
      <c r="AT20" s="364">
        <f>SUM(COUNTIF('Plan MB'!$C20:$BE20,"B 0422")+COUNTIF('Plan WIW'!$C20:$AU20,"B 0422")+COUNTIF('Plan ET'!$C21:$BW21,"B 0422"))</f>
        <v>1</v>
      </c>
    </row>
    <row r="21" spans="1:46" ht="12.75" customHeight="1">
      <c r="A21" s="1320"/>
      <c r="B21" s="1323"/>
      <c r="C21" s="380">
        <f>SUM(COUNTIF('Plan MB'!$C21:$BE21,"D 0107")+COUNTIF('Plan WIW'!$C21:$AU21,"D 0107")+COUNTIF('Plan ET'!$C22:$BW22,"D 0107"))</f>
        <v>1</v>
      </c>
      <c r="D21" s="364">
        <f>SUM(COUNTIF('Plan MB'!$C21:$BE21,"D 0108")+COUNTIF('Plan WIW'!$C21:$AU21,"D 0108")+COUNTIF('Plan ET'!$C22:$BW22,"D 0108"))</f>
        <v>0</v>
      </c>
      <c r="E21" s="364">
        <f>SUM(COUNTIF('Plan MB'!$C21:$BE21,"D 0110")+COUNTIF('Plan WIW'!$C21:$AU21,"D 0110")+COUNTIF('Plan ET'!$C22:$BW22,"D 0110"))</f>
        <v>0</v>
      </c>
      <c r="F21" s="364">
        <f>SUM(COUNTIF('Plan MB'!$C21:$BE21,"D 0111")+COUNTIF('Plan WIW'!$C21:$AU21,"D 0111")+COUNTIF('Plan ET'!$C22:$BW22,"D 0111"))</f>
        <v>0</v>
      </c>
      <c r="G21" s="364">
        <f>SUM(COUNTIF('Plan MB'!$C21:$BE21,"D 0113")+COUNTIF('Plan WIW'!$C21:$AU21,"D 0113")+COUNTIF('Plan ET'!$C22:$BW22,"D 0113"))</f>
        <v>0</v>
      </c>
      <c r="H21" s="324">
        <f>SUM(COUNTIF('Plan MB'!$C21:$BE21,"D 0117")+COUNTIF('Plan WIW'!$C21:$AU21,"D 0117")+COUNTIF('Plan ET'!$C22:$BW22,"D 0117"))</f>
        <v>0</v>
      </c>
      <c r="I21" s="324">
        <f>SUM(COUNTIF('Plan MB'!$C21:$BE21,"D 0207")+COUNTIF('Plan WIW'!$C21:$AU21,"D 0207")+COUNTIF('Plan ET'!$C22:$BW22,"D 0207"))</f>
        <v>0</v>
      </c>
      <c r="J21" s="364">
        <f>SUM(COUNTIF('Plan MB'!$C21:$BE21,"D 0210")+COUNTIF('Plan WIW'!$C21:$AU21,"D 0210")+COUNTIF('Plan ET'!$C22:$BW22,"D 0210"))</f>
        <v>0</v>
      </c>
      <c r="K21" s="324">
        <f>SUM(COUNTIF('Plan MB'!$C21:$BE21,"D 0214")+COUNTIF('Plan WIW'!$C21:$AU21,"D 0214")+COUNTIF('Plan ET'!$C22:$BW22,"D 0214"))</f>
        <v>0</v>
      </c>
      <c r="L21" s="324">
        <f>SUM(COUNTIF('Plan MB'!$C21:$BE21,"D 0301")+COUNTIF('Plan WIW'!$C21:$AU21,"D 0301")+COUNTIF('Plan ET'!$C22:$BW22,"D 0301"))</f>
        <v>0</v>
      </c>
      <c r="M21" s="324">
        <f>SUM(COUNTIF('Plan MB'!$C21:$BE21,"D 0302")+COUNTIF('Plan WIW'!$C21:$AU21,"D 0302")+COUNTIF('Plan ET'!$C22:$BW22,"D 0302"))</f>
        <v>0</v>
      </c>
      <c r="N21" s="364">
        <f>SUM(COUNTIF('Plan MB'!$C21:$BE21,"H 0001")+COUNTIF('Plan WIW'!$C21:$AU21,"H 0001")+COUNTIF('Plan ET'!$C22:$BW22,"H 0001"))</f>
        <v>0</v>
      </c>
      <c r="O21" s="364">
        <f>SUM(COUNTIF('Plan MB'!$C21:$BE21,"H 0002")+COUNTIF('Plan WIW'!$C21:$AU21,"H 0002")+COUNTIF('Plan ET'!$C22:$BW22,"H 0002"))</f>
        <v>0</v>
      </c>
      <c r="P21" s="364">
        <f>SUM(COUNTIF('Plan MB'!$C21:$BE21,"H 0003")+COUNTIF('Plan WIW'!$C21:$AU21,"H 0003")+COUNTIF('Plan ET'!$C22:$BW22,"H 0003"))</f>
        <v>0</v>
      </c>
      <c r="Q21" s="364">
        <f>SUM(COUNTIF('Plan MB'!$C21:$BE21,"H 0011")+COUNTIF('Plan WIW'!$C21:$AU21,"H 0011")+COUNTIF('Plan ET'!$C22:$BW22,"H 0011"))</f>
        <v>0</v>
      </c>
      <c r="R21" s="364">
        <f>SUM(COUNTIF('Plan MB'!$C21:$BE21,"H 0102")+COUNTIF('Plan WIW'!$C21:$AU21,"H 0102")+COUNTIF('Plan ET'!$C22:$BW22,"H 0102"))</f>
        <v>0</v>
      </c>
      <c r="S21" s="364">
        <f>SUM(COUNTIF('Plan MB'!$C21:$BE21,"H 0103")+COUNTIF('Plan WIW'!$C21:$AU21,"H 0103")+COUNTIF('Plan ET'!$C22:$BW22,"H 0103"))</f>
        <v>0</v>
      </c>
      <c r="T21" s="364">
        <f>SUM(COUNTIF('Plan MB'!$C21:$BE21,"H 0111")+COUNTIF('Plan WIW'!$C21:$AU21,"H 0111")+COUNTIF('Plan ET'!$C22:$BW22,"H 0111"))</f>
        <v>0</v>
      </c>
      <c r="U21" s="364">
        <f>SUM(COUNTIF('Plan MB'!$C21:$BE21,"H 0112")+COUNTIF('Plan WIW'!$C21:$AU21,"H 0112")+COUNTIF('Plan ET'!$C22:$BW22,"H 0112"))</f>
        <v>0</v>
      </c>
      <c r="V21" s="364">
        <f>SUM(COUNTIF('Plan MB'!$C21:$BE21,"H 0113")+COUNTIF('Plan WIW'!$C21:$AU21,"H 0113")+COUNTIF('Plan ET'!$C22:$BW22,"H 0113"))</f>
        <v>0</v>
      </c>
      <c r="W21" s="364">
        <f>SUM(COUNTIF('Plan MB'!$C21:$BE21,"H 0114")+COUNTIF('Plan WIW'!$C21:$AU21,"H 0114")+COUNTIF('Plan ET'!$C22:$BW22,"H 0114"))</f>
        <v>0</v>
      </c>
      <c r="X21" s="364">
        <f>SUM(COUNTIF('Plan MB'!$C21:$BE21,"H 0115")+COUNTIF('Plan WIW'!$C21:$AU21,"H 0115")+COUNTIF('Plan ET'!$C22:$BW22,"H 0115"))</f>
        <v>0</v>
      </c>
      <c r="Y21" s="364">
        <f>SUM(COUNTIF('Plan MB'!$C21:$BE21,"H 0116")+COUNTIF('Plan WIW'!$C21:$AU21,"H 0116")+COUNTIF('Plan ET'!$C22:$BW22,"H 0116"))</f>
        <v>0</v>
      </c>
      <c r="Z21" s="340">
        <f>SUM(COUNTIF('Plan MB'!$C21:$BE21,"H 0202")+COUNTIF('Plan WIW'!$C21:$AU21,"H 0202")+COUNTIF('Plan ET'!$C22:$BW22,"H 0202"))</f>
        <v>0</v>
      </c>
      <c r="AA21" s="366">
        <f>SUM(COUNTIF('Plan MB'!$C21:$BE21,"H 0203")+COUNTIF('Plan WIW'!$C21:$AU21,"H 0203")+COUNTIF('Plan ET'!$C22:$BW22,"H 0203"))</f>
        <v>0</v>
      </c>
      <c r="AB21" s="364">
        <f>SUM(COUNTIF('Plan MB'!$C21:$BE21,"H 0211")+COUNTIF('Plan WIW'!$C21:$AU21,"H 0211")+COUNTIF('Plan ET'!$C22:$BW22,"H 0211"))</f>
        <v>0</v>
      </c>
      <c r="AC21" s="364">
        <f>SUM(COUNTIF('Plan MB'!$C21:$BE21,"H 0212")+COUNTIF('Plan WIW'!$C21:$AU21,"H 0212")+COUNTIF('Plan ET'!$C22:$BW22,"H 0212"))</f>
        <v>0</v>
      </c>
      <c r="AD21" s="364">
        <f>SUM(COUNTIF('Plan MB'!$C21:$BE21,"H 0213")+COUNTIF('Plan WIW'!$C21:$AU21,"H 0213")+COUNTIF('Plan ET'!$C22:$BW22,"H 0213"))</f>
        <v>0</v>
      </c>
      <c r="AE21" s="364">
        <f>SUM(COUNTIF('Plan MB'!$C21:$BE21,"H 0214")+COUNTIF('Plan WIW'!$C21:$AU21,"H 0214")+COUNTIF('Plan ET'!$C22:$BW22,"H 0214"))</f>
        <v>0</v>
      </c>
      <c r="AF21" s="340">
        <f>SUM(COUNTIF('Plan MB'!$C21:$BE21,"H 0215")+COUNTIF('Plan WIW'!$C21:$AU21,"H 0215")+COUNTIF('Plan ET'!$C22:$BW22,"H 0215"))</f>
        <v>0</v>
      </c>
      <c r="AG21" s="381">
        <f>SUM(COUNTIF('Plan MB'!$C21:$BE21,"H 0216")+COUNTIF('Plan WIW'!$C21:$AU21,"H 0216")+COUNTIF('Plan ET'!$C22:$BW22,"H 0216"))</f>
        <v>0</v>
      </c>
      <c r="AH21" s="364">
        <f>SUM(COUNTIF('Plan MB'!$C21:$BE21,"D 0215")+COUNTIF('Plan WIW'!$C21:$AU21,"D 0215")+COUNTIF('Plan ET'!$C22:$BW22,"D 0215"))</f>
        <v>0</v>
      </c>
      <c r="AI21" s="364">
        <f>SUM(COUNTIF('Plan MB'!$C21:$BE21,"E 0103")+COUNTIF('Plan WIW'!$C21:$AU21,"E 0103")+COUNTIF('Plan ET'!$C22:$BW22,"E 0103"))</f>
        <v>0</v>
      </c>
      <c r="AJ21" s="364">
        <f>SUM(COUNTIF('Plan MB'!$C21:$BE21,"E 0104")+COUNTIF('Plan WIW'!$C21:$AU21,"E 0104")+COUNTIF('Plan ET'!$C22:$BW22,"E 0104"))</f>
        <v>0</v>
      </c>
      <c r="AK21" s="364">
        <f>SUM(COUNTIF('Plan MB'!$C21:$BE21,"D 0201")+COUNTIF('Plan WIW'!$C21:$AU21,"D 0201")+COUNTIF('Plan ET'!$C22:$BW22,"D 0201"))</f>
        <v>0</v>
      </c>
      <c r="AL21" s="364">
        <f>SUM(COUNTIF('Plan MB'!$C21:$BE21,"D 0202")+COUNTIF('Plan WIW'!$C21:$AU21,"D 0202")+COUNTIF('Plan ET'!$C22:$BW22,"D 0202"))</f>
        <v>0</v>
      </c>
      <c r="AM21" s="364">
        <f>SUM(COUNTIF('Plan MB'!$C21:$BE21,"D 0203")+COUNTIF('Plan WIW'!$C21:$AU21,"D 0203")+COUNTIF('Plan ET'!$C22:$BW22,"D 0203"))</f>
        <v>0</v>
      </c>
      <c r="AN21" s="364">
        <f>SUM(COUNTIF('Plan MB'!$C21:$BE21,"B 0323")+COUNTIF('Plan WIW'!$C21:$AU21,"B 0323")+COUNTIF('Plan ET'!$C22:$BW22,"B 0323"))</f>
        <v>0</v>
      </c>
      <c r="AO21" s="364">
        <f>SUM(COUNTIF('Plan MB'!$C21:$BE21,"B 0406")+COUNTIF('Plan WIW'!$C21:$AU21,"B 0406")+COUNTIF('Plan ET'!$C22:$BW22,"B 0406"))</f>
        <v>0</v>
      </c>
      <c r="AP21" s="364">
        <f>SUM(COUNTIF('Plan MB'!$C21:$BE21,"B 0101")+COUNTIF('Plan WIW'!$C21:$AU21,"B 0101")+COUNTIF('Plan ET'!$C22:$BW22,"B 0101"))</f>
        <v>0</v>
      </c>
      <c r="AQ21" s="364">
        <f>SUM(COUNTIF('Plan MB'!$C21:$BE21,"B 0102")+COUNTIF('Plan WIW'!$C21:$AU21,"B 0102")+COUNTIF('Plan ET'!$C22:$BW22,"B 0102"))</f>
        <v>0</v>
      </c>
      <c r="AR21" s="364">
        <f>SUM(COUNTIF('Plan MB'!$C21:$BE21,"B 0231")+COUNTIF('Plan WIW'!$C21:$AU21,"B 0231")+COUNTIF('Plan ET'!$C22:$BW22,"B 0231"))</f>
        <v>0</v>
      </c>
      <c r="AS21" s="364">
        <f>SUM(COUNTIF('Plan MB'!$C21:$BE21,"B 0423")+COUNTIF('Plan WIW'!$C21:$AU21,"B 0423")+COUNTIF('Plan ET'!$C22:$BW22,"B 0423"))</f>
        <v>0</v>
      </c>
      <c r="AT21" s="364">
        <f>SUM(COUNTIF('Plan MB'!$C21:$BE21,"B 0422")+COUNTIF('Plan WIW'!$C21:$AU21,"B 0422")+COUNTIF('Plan ET'!$C22:$BW22,"B 0422"))</f>
        <v>0</v>
      </c>
    </row>
    <row r="22" spans="1:46" s="215" customFormat="1" ht="12.75" customHeight="1">
      <c r="A22" s="1320"/>
      <c r="B22" s="1323"/>
      <c r="C22" s="364">
        <f>SUM(COUNTIF('Plan MB'!$C22:$BE22,"D 0107")+COUNTIF('Plan WIW'!$C22:$AU22,"D 0107")+COUNTIF('Plan ET'!$C23:$BW23,"D 0107"))</f>
        <v>0</v>
      </c>
      <c r="D22" s="364">
        <f>SUM(COUNTIF('Plan MB'!$C22:$BE22,"D 0108")+COUNTIF('Plan WIW'!$C22:$AU22,"D 0108")+COUNTIF('Plan ET'!$C23:$BW23,"D 0108"))</f>
        <v>0</v>
      </c>
      <c r="E22" s="364">
        <f>SUM(COUNTIF('Plan MB'!$C22:$BE22,"D 0110")+COUNTIF('Plan WIW'!$C22:$AU22,"D 0110")+COUNTIF('Plan ET'!$C23:$BW23,"D 0110"))</f>
        <v>0</v>
      </c>
      <c r="F22" s="364">
        <f>SUM(COUNTIF('Plan MB'!$C22:$BE22,"D 0111")+COUNTIF('Plan WIW'!$C22:$AU22,"D 0111")+COUNTIF('Plan ET'!$C23:$BW23,"D 0111"))</f>
        <v>0</v>
      </c>
      <c r="G22" s="364">
        <f>SUM(COUNTIF('Plan MB'!$C22:$BE22,"D 0113")+COUNTIF('Plan WIW'!$C22:$AU22,"D 0113")+COUNTIF('Plan ET'!$C23:$BW23,"D 0113"))</f>
        <v>0</v>
      </c>
      <c r="H22" s="324">
        <f>SUM(COUNTIF('Plan MB'!$C22:$BE22,"D 0117")+COUNTIF('Plan WIW'!$C22:$AU22,"D 0117")+COUNTIF('Plan ET'!$C23:$BW23,"D 0117"))</f>
        <v>0</v>
      </c>
      <c r="I22" s="324">
        <f>SUM(COUNTIF('Plan MB'!$C22:$BE22,"D 0207")+COUNTIF('Plan WIW'!$C22:$AU22,"D 0207")+COUNTIF('Plan ET'!$C23:$BW23,"D 0207"))</f>
        <v>0</v>
      </c>
      <c r="J22" s="364">
        <f>SUM(COUNTIF('Plan MB'!$C22:$BE22,"D 0210")+COUNTIF('Plan WIW'!$C22:$AU22,"D 0210")+COUNTIF('Plan ET'!$C23:$BW23,"D 0210"))</f>
        <v>0</v>
      </c>
      <c r="K22" s="324">
        <f>SUM(COUNTIF('Plan MB'!$C22:$BE22,"D 0214")+COUNTIF('Plan WIW'!$C22:$AU22,"D 0214")+COUNTIF('Plan ET'!$C23:$BW23,"D 0214"))</f>
        <v>0</v>
      </c>
      <c r="L22" s="324">
        <f>SUM(COUNTIF('Plan MB'!$C22:$BE22,"D 0301")+COUNTIF('Plan WIW'!$C22:$AU22,"D 0301")+COUNTIF('Plan ET'!$C23:$BW23,"D 0301"))</f>
        <v>0</v>
      </c>
      <c r="M22" s="324">
        <f>SUM(COUNTIF('Plan MB'!$C22:$BE22,"D 0302")+COUNTIF('Plan WIW'!$C22:$AU22,"D 0302")+COUNTIF('Plan ET'!$C23:$BW23,"D 0302"))</f>
        <v>0</v>
      </c>
      <c r="N22" s="364">
        <f>SUM(COUNTIF('Plan MB'!$C22:$BE22,"H 0001")+COUNTIF('Plan WIW'!$C22:$AU22,"H 0001")+COUNTIF('Plan ET'!$C23:$BW23,"H 0001"))</f>
        <v>0</v>
      </c>
      <c r="O22" s="364">
        <f>SUM(COUNTIF('Plan MB'!$C22:$BE22,"H 0002")+COUNTIF('Plan WIW'!$C22:$AU22,"H 0002")+COUNTIF('Plan ET'!$C23:$BW23,"H 0002"))</f>
        <v>0</v>
      </c>
      <c r="P22" s="364">
        <f>SUM(COUNTIF('Plan MB'!$C22:$BE22,"H 0003")+COUNTIF('Plan WIW'!$C22:$AU22,"H 0003")+COUNTIF('Plan ET'!$C23:$BW23,"H 0003"))</f>
        <v>0</v>
      </c>
      <c r="Q22" s="364">
        <f>SUM(COUNTIF('Plan MB'!$C22:$BE22,"H 0011")+COUNTIF('Plan WIW'!$C22:$AU22,"H 0011")+COUNTIF('Plan ET'!$C23:$BW23,"H 0011"))</f>
        <v>0</v>
      </c>
      <c r="R22" s="364">
        <f>SUM(COUNTIF('Plan MB'!$C22:$BE22,"H 0102")+COUNTIF('Plan WIW'!$C22:$AU22,"H 0102")+COUNTIF('Plan ET'!$C23:$BW23,"H 0102"))</f>
        <v>0</v>
      </c>
      <c r="S22" s="364">
        <f>SUM(COUNTIF('Plan MB'!$C22:$BE22,"H 0103")+COUNTIF('Plan WIW'!$C22:$AU22,"H 0103")+COUNTIF('Plan ET'!$C23:$BW23,"H 0103"))</f>
        <v>0</v>
      </c>
      <c r="T22" s="364">
        <f>SUM(COUNTIF('Plan MB'!$C22:$BE22,"H 0111")+COUNTIF('Plan WIW'!$C22:$AU22,"H 0111")+COUNTIF('Plan ET'!$C23:$BW23,"H 0111"))</f>
        <v>0</v>
      </c>
      <c r="U22" s="364">
        <f>SUM(COUNTIF('Plan MB'!$C22:$BE22,"H 0112")+COUNTIF('Plan WIW'!$C22:$AU22,"H 0112")+COUNTIF('Plan ET'!$C23:$BW23,"H 0112"))</f>
        <v>0</v>
      </c>
      <c r="V22" s="364">
        <f>SUM(COUNTIF('Plan MB'!$C22:$BE22,"H 0113")+COUNTIF('Plan WIW'!$C22:$AU22,"H 0113")+COUNTIF('Plan ET'!$C23:$BW23,"H 0113"))</f>
        <v>0</v>
      </c>
      <c r="W22" s="364">
        <f>SUM(COUNTIF('Plan MB'!$C22:$BE22,"H 0114")+COUNTIF('Plan WIW'!$C22:$AU22,"H 0114")+COUNTIF('Plan ET'!$C23:$BW23,"H 0114"))</f>
        <v>0</v>
      </c>
      <c r="X22" s="364">
        <f>SUM(COUNTIF('Plan MB'!$C22:$BE22,"H 0115")+COUNTIF('Plan WIW'!$C22:$AU22,"H 0115")+COUNTIF('Plan ET'!$C23:$BW23,"H 0115"))</f>
        <v>0</v>
      </c>
      <c r="Y22" s="364">
        <f>SUM(COUNTIF('Plan MB'!$C22:$BE22,"H 0116")+COUNTIF('Plan WIW'!$C22:$AU22,"H 0116")+COUNTIF('Plan ET'!$C23:$BW23,"H 0116"))</f>
        <v>0</v>
      </c>
      <c r="Z22" s="340">
        <f>SUM(COUNTIF('Plan MB'!$C22:$BE22,"H 0202")+COUNTIF('Plan WIW'!$C22:$AU22,"H 0202")+COUNTIF('Plan ET'!$C23:$BW23,"H 0202"))</f>
        <v>0</v>
      </c>
      <c r="AA22" s="366">
        <f>SUM(COUNTIF('Plan MB'!$C22:$BE22,"H 0203")+COUNTIF('Plan WIW'!$C22:$AU22,"H 0203")+COUNTIF('Plan ET'!$C23:$BW23,"H 0203"))</f>
        <v>0</v>
      </c>
      <c r="AB22" s="364">
        <f>SUM(COUNTIF('Plan MB'!$C22:$BE22,"H 0211")+COUNTIF('Plan WIW'!$C22:$AU22,"H 0211")+COUNTIF('Plan ET'!$C23:$BW23,"H 0211"))</f>
        <v>0</v>
      </c>
      <c r="AC22" s="364">
        <f>SUM(COUNTIF('Plan MB'!$C22:$BE22,"H 0212")+COUNTIF('Plan WIW'!$C22:$AU22,"H 0212")+COUNTIF('Plan ET'!$C23:$BW23,"H 0212"))</f>
        <v>0</v>
      </c>
      <c r="AD22" s="364">
        <f>SUM(COUNTIF('Plan MB'!$C22:$BE22,"H 0213")+COUNTIF('Plan WIW'!$C22:$AU22,"H 0213")+COUNTIF('Plan ET'!$C23:$BW23,"H 0213"))</f>
        <v>0</v>
      </c>
      <c r="AE22" s="364">
        <f>SUM(COUNTIF('Plan MB'!$C22:$BE22,"H 0214")+COUNTIF('Plan WIW'!$C22:$AU22,"H 0214")+COUNTIF('Plan ET'!$C23:$BW23,"H 0214"))</f>
        <v>0</v>
      </c>
      <c r="AF22" s="340">
        <f>SUM(COUNTIF('Plan MB'!$C22:$BE22,"H 0215")+COUNTIF('Plan WIW'!$C22:$AU22,"H 0215")+COUNTIF('Plan ET'!$C23:$BW23,"H 0215"))</f>
        <v>0</v>
      </c>
      <c r="AG22" s="381">
        <f>SUM(COUNTIF('Plan MB'!$C22:$BE22,"H 0216")+COUNTIF('Plan WIW'!$C22:$AU22,"H 0216")+COUNTIF('Plan ET'!$C23:$BW23,"H 0216"))</f>
        <v>0</v>
      </c>
      <c r="AH22" s="364">
        <f>SUM(COUNTIF('Plan MB'!$C22:$BE22,"D 0215")+COUNTIF('Plan WIW'!$C22:$AU22,"D 0215")+COUNTIF('Plan ET'!$C23:$BW23,"D 0215"))</f>
        <v>0</v>
      </c>
      <c r="AI22" s="364">
        <f>SUM(COUNTIF('Plan MB'!$C22:$BE22,"E 0103")+COUNTIF('Plan WIW'!$C22:$AU22,"E 0103")+COUNTIF('Plan ET'!$C23:$BW23,"E 0103"))</f>
        <v>0</v>
      </c>
      <c r="AJ22" s="364">
        <f>SUM(COUNTIF('Plan MB'!$C22:$BE22,"E 0104")+COUNTIF('Plan WIW'!$C22:$AU22,"E 0104")+COUNTIF('Plan ET'!$C23:$BW23,"E 0104"))</f>
        <v>0</v>
      </c>
      <c r="AK22" s="364">
        <f>SUM(COUNTIF('Plan MB'!$C22:$BE22,"D 0201")+COUNTIF('Plan WIW'!$C22:$AU22,"D 0201")+COUNTIF('Plan ET'!$C23:$BW23,"D 0201"))</f>
        <v>0</v>
      </c>
      <c r="AL22" s="364">
        <f>SUM(COUNTIF('Plan MB'!$C22:$BE22,"D 0202")+COUNTIF('Plan WIW'!$C22:$AU22,"D 0202")+COUNTIF('Plan ET'!$C23:$BW23,"D 0202"))</f>
        <v>0</v>
      </c>
      <c r="AM22" s="364">
        <f>SUM(COUNTIF('Plan MB'!$C22:$BE22,"D 0203")+COUNTIF('Plan WIW'!$C22:$AU22,"D 0203")+COUNTIF('Plan ET'!$C23:$BW23,"D 0203"))</f>
        <v>0</v>
      </c>
      <c r="AN22" s="364">
        <f>SUM(COUNTIF('Plan MB'!$C22:$BE22,"B 0323")+COUNTIF('Plan WIW'!$C22:$AU22,"B 0323")+COUNTIF('Plan ET'!$C23:$BW23,"B 0323"))</f>
        <v>0</v>
      </c>
      <c r="AO22" s="364">
        <f>SUM(COUNTIF('Plan MB'!$C22:$BE22,"B 0406")+COUNTIF('Plan WIW'!$C22:$AU22,"B 0406")+COUNTIF('Plan ET'!$C23:$BW23,"B 0406"))</f>
        <v>0</v>
      </c>
      <c r="AP22" s="364">
        <f>SUM(COUNTIF('Plan MB'!$C22:$BE22,"B 0101")+COUNTIF('Plan WIW'!$C22:$AU22,"B 0101")+COUNTIF('Plan ET'!$C23:$BW23,"B 0101"))</f>
        <v>0</v>
      </c>
      <c r="AQ22" s="364">
        <f>SUM(COUNTIF('Plan MB'!$C22:$BE22,"B 0102")+COUNTIF('Plan WIW'!$C22:$AU22,"B 0102")+COUNTIF('Plan ET'!$C23:$BW23,"B 0102"))</f>
        <v>0</v>
      </c>
      <c r="AR22" s="364">
        <f>SUM(COUNTIF('Plan MB'!$C22:$BE22,"B 0231")+COUNTIF('Plan WIW'!$C22:$AU22,"B 0231")+COUNTIF('Plan ET'!$C23:$BW23,"B 0231"))</f>
        <v>0</v>
      </c>
      <c r="AS22" s="364">
        <f>SUM(COUNTIF('Plan MB'!$C22:$BE22,"B 0423")+COUNTIF('Plan WIW'!$C22:$AU22,"B 0423")+COUNTIF('Plan ET'!$C23:$BW23,"B 0423"))</f>
        <v>0</v>
      </c>
      <c r="AT22" s="364">
        <f>SUM(COUNTIF('Plan MB'!$C22:$BE22,"B 0422")+COUNTIF('Plan WIW'!$C22:$AU22,"B 0422")+COUNTIF('Plan ET'!$C23:$BW23,"B 0422"))</f>
        <v>0</v>
      </c>
    </row>
    <row r="23" spans="1:46" ht="12.75" customHeight="1">
      <c r="A23" s="1320"/>
      <c r="B23" s="1323"/>
      <c r="C23" s="364">
        <f>SUM(COUNTIF('Plan MB'!$C23:$BE23,"D 0107")+COUNTIF('Plan WIW'!$C23:$AU23,"D 0107")+COUNTIF('Plan ET'!$C24:$BW24,"D 0107"))</f>
        <v>0</v>
      </c>
      <c r="D23" s="364">
        <f>SUM(COUNTIF('Plan MB'!$C23:$BE23,"D 0108")+COUNTIF('Plan WIW'!$C23:$AU23,"D 0108")+COUNTIF('Plan ET'!$C24:$BW24,"D 0108"))</f>
        <v>0</v>
      </c>
      <c r="E23" s="364">
        <f>SUM(COUNTIF('Plan MB'!$C23:$BE23,"D 0110")+COUNTIF('Plan WIW'!$C23:$AU23,"D 0110")+COUNTIF('Plan ET'!$C24:$BW24,"D 0110"))</f>
        <v>0</v>
      </c>
      <c r="F23" s="364">
        <f>SUM(COUNTIF('Plan MB'!$C23:$BE23,"D 0111")+COUNTIF('Plan WIW'!$C23:$AU23,"D 0111")+COUNTIF('Plan ET'!$C24:$BW24,"D 0111"))</f>
        <v>0</v>
      </c>
      <c r="G23" s="364">
        <f>SUM(COUNTIF('Plan MB'!$C23:$BE23,"D 0113")+COUNTIF('Plan WIW'!$C23:$AU23,"D 0113")+COUNTIF('Plan ET'!$C24:$BW24,"D 0113"))</f>
        <v>0</v>
      </c>
      <c r="H23" s="324">
        <f>SUM(COUNTIF('Plan MB'!$C23:$BE23,"D 0117")+COUNTIF('Plan WIW'!$C23:$AU23,"D 0117")+COUNTIF('Plan ET'!$C24:$BW24,"D 0117"))</f>
        <v>0</v>
      </c>
      <c r="I23" s="324">
        <f>SUM(COUNTIF('Plan MB'!$C23:$BE23,"D 0207")+COUNTIF('Plan WIW'!$C23:$AU23,"D 0207")+COUNTIF('Plan ET'!$C24:$BW24,"D 0207"))</f>
        <v>0</v>
      </c>
      <c r="J23" s="364">
        <f>SUM(COUNTIF('Plan MB'!$C23:$BE23,"D 0210")+COUNTIF('Plan WIW'!$C23:$AU23,"D 0210")+COUNTIF('Plan ET'!$C24:$BW24,"D 0210"))</f>
        <v>0</v>
      </c>
      <c r="K23" s="324">
        <f>SUM(COUNTIF('Plan MB'!$C23:$BE23,"D 0214")+COUNTIF('Plan WIW'!$C23:$AU23,"D 0214")+COUNTIF('Plan ET'!$C24:$BW24,"D 0214"))</f>
        <v>0</v>
      </c>
      <c r="L23" s="324">
        <f>SUM(COUNTIF('Plan MB'!$C23:$BE23,"D 0301")+COUNTIF('Plan WIW'!$C23:$AU23,"D 0301")+COUNTIF('Plan ET'!$C24:$BW24,"D 0301"))</f>
        <v>0</v>
      </c>
      <c r="M23" s="324">
        <f>SUM(COUNTIF('Plan MB'!$C23:$BE23,"D 0302")+COUNTIF('Plan WIW'!$C23:$AU23,"D 0302")+COUNTIF('Plan ET'!$C24:$BW24,"D 0302"))</f>
        <v>0</v>
      </c>
      <c r="N23" s="364">
        <f>SUM(COUNTIF('Plan MB'!$C23:$BE23,"H 0001")+COUNTIF('Plan WIW'!$C23:$AU23,"H 0001")+COUNTIF('Plan ET'!$C24:$BW24,"H 0001"))</f>
        <v>0</v>
      </c>
      <c r="O23" s="364">
        <f>SUM(COUNTIF('Plan MB'!$C23:$BE23,"H 0002")+COUNTIF('Plan WIW'!$C23:$AU23,"H 0002")+COUNTIF('Plan ET'!$C24:$BW24,"H 0002"))</f>
        <v>0</v>
      </c>
      <c r="P23" s="364">
        <f>SUM(COUNTIF('Plan MB'!$C23:$BE23,"H 0003")+COUNTIF('Plan WIW'!$C23:$AU23,"H 0003")+COUNTIF('Plan ET'!$C24:$BW24,"H 0003"))</f>
        <v>0</v>
      </c>
      <c r="Q23" s="364">
        <f>SUM(COUNTIF('Plan MB'!$C23:$BE23,"H 0011")+COUNTIF('Plan WIW'!$C23:$AU23,"H 0011")+COUNTIF('Plan ET'!$C24:$BW24,"H 0011"))</f>
        <v>0</v>
      </c>
      <c r="R23" s="364">
        <f>SUM(COUNTIF('Plan MB'!$C23:$BE23,"H 0102")+COUNTIF('Plan WIW'!$C23:$AU23,"H 0102")+COUNTIF('Plan ET'!$C24:$BW24,"H 0102"))</f>
        <v>0</v>
      </c>
      <c r="S23" s="364">
        <f>SUM(COUNTIF('Plan MB'!$C23:$BE23,"H 0103")+COUNTIF('Plan WIW'!$C23:$AU23,"H 0103")+COUNTIF('Plan ET'!$C24:$BW24,"H 0103"))</f>
        <v>0</v>
      </c>
      <c r="T23" s="364">
        <f>SUM(COUNTIF('Plan MB'!$C23:$BE23,"H 0111")+COUNTIF('Plan WIW'!$C23:$AU23,"H 0111")+COUNTIF('Plan ET'!$C24:$BW24,"H 0111"))</f>
        <v>0</v>
      </c>
      <c r="U23" s="364">
        <f>SUM(COUNTIF('Plan MB'!$C23:$BE23,"H 0112")+COUNTIF('Plan WIW'!$C23:$AU23,"H 0112")+COUNTIF('Plan ET'!$C24:$BW24,"H 0112"))</f>
        <v>0</v>
      </c>
      <c r="V23" s="364">
        <f>SUM(COUNTIF('Plan MB'!$C23:$BE23,"H 0113")+COUNTIF('Plan WIW'!$C23:$AU23,"H 0113")+COUNTIF('Plan ET'!$C24:$BW24,"H 0113"))</f>
        <v>0</v>
      </c>
      <c r="W23" s="364">
        <f>SUM(COUNTIF('Plan MB'!$C23:$BE23,"H 0114")+COUNTIF('Plan WIW'!$C23:$AU23,"H 0114")+COUNTIF('Plan ET'!$C24:$BW24,"H 0114"))</f>
        <v>0</v>
      </c>
      <c r="X23" s="364">
        <f>SUM(COUNTIF('Plan MB'!$C23:$BE23,"H 0115")+COUNTIF('Plan WIW'!$C23:$AU23,"H 0115")+COUNTIF('Plan ET'!$C24:$BW24,"H 0115"))</f>
        <v>0</v>
      </c>
      <c r="Y23" s="364">
        <f>SUM(COUNTIF('Plan MB'!$C23:$BE23,"H 0116")+COUNTIF('Plan WIW'!$C23:$AU23,"H 0116")+COUNTIF('Plan ET'!$C24:$BW24,"H 0116"))</f>
        <v>0</v>
      </c>
      <c r="Z23" s="340">
        <f>SUM(COUNTIF('Plan MB'!$C23:$BE23,"H 0202")+COUNTIF('Plan WIW'!$C23:$AU23,"H 0202")+COUNTIF('Plan ET'!$C24:$BW24,"H 0202"))</f>
        <v>0</v>
      </c>
      <c r="AA23" s="366">
        <f>SUM(COUNTIF('Plan MB'!$C23:$BE23,"H 0203")+COUNTIF('Plan WIW'!$C23:$AU23,"H 0203")+COUNTIF('Plan ET'!$C24:$BW24,"H 0203"))</f>
        <v>0</v>
      </c>
      <c r="AB23" s="364">
        <f>SUM(COUNTIF('Plan MB'!$C23:$BE23,"H 0211")+COUNTIF('Plan WIW'!$C23:$AU23,"H 0211")+COUNTIF('Plan ET'!$C24:$BW24,"H 0211"))</f>
        <v>0</v>
      </c>
      <c r="AC23" s="364">
        <f>SUM(COUNTIF('Plan MB'!$C23:$BE23,"H 0212")+COUNTIF('Plan WIW'!$C23:$AU23,"H 0212")+COUNTIF('Plan ET'!$C24:$BW24,"H 0212"))</f>
        <v>0</v>
      </c>
      <c r="AD23" s="364">
        <f>SUM(COUNTIF('Plan MB'!$C23:$BE23,"H 0213")+COUNTIF('Plan WIW'!$C23:$AU23,"H 0213")+COUNTIF('Plan ET'!$C24:$BW24,"H 0213"))</f>
        <v>0</v>
      </c>
      <c r="AE23" s="364">
        <f>SUM(COUNTIF('Plan MB'!$C23:$BE23,"H 0214")+COUNTIF('Plan WIW'!$C23:$AU23,"H 0214")+COUNTIF('Plan ET'!$C24:$BW24,"H 0214"))</f>
        <v>0</v>
      </c>
      <c r="AF23" s="340">
        <f>SUM(COUNTIF('Plan MB'!$C23:$BE23,"H 0215")+COUNTIF('Plan WIW'!$C23:$AU23,"H 0215")+COUNTIF('Plan ET'!$C24:$BW24,"H 0215"))</f>
        <v>0</v>
      </c>
      <c r="AG23" s="381">
        <f>SUM(COUNTIF('Plan MB'!$C23:$BE23,"H 0216")+COUNTIF('Plan WIW'!$C23:$AU23,"H 0216")+COUNTIF('Plan ET'!$C24:$BW24,"H 0216"))</f>
        <v>0</v>
      </c>
      <c r="AH23" s="364">
        <f>SUM(COUNTIF('Plan MB'!$C23:$BE23,"D 0215")+COUNTIF('Plan WIW'!$C23:$AU23,"D 0215")+COUNTIF('Plan ET'!$C24:$BW24,"D 0215"))</f>
        <v>0</v>
      </c>
      <c r="AI23" s="364">
        <f>SUM(COUNTIF('Plan MB'!$C23:$BE23,"E 0103")+COUNTIF('Plan WIW'!$C23:$AU23,"E 0103")+COUNTIF('Plan ET'!$C24:$BW24,"E 0103"))</f>
        <v>0</v>
      </c>
      <c r="AJ23" s="364">
        <f>SUM(COUNTIF('Plan MB'!$C23:$BE23,"E 0104")+COUNTIF('Plan WIW'!$C23:$AU23,"E 0104")+COUNTIF('Plan ET'!$C24:$BW24,"E 0104"))</f>
        <v>0</v>
      </c>
      <c r="AK23" s="364">
        <f>SUM(COUNTIF('Plan MB'!$C23:$BE23,"D 0201")+COUNTIF('Plan WIW'!$C23:$AU23,"D 0201")+COUNTIF('Plan ET'!$C24:$BW24,"D 0201"))</f>
        <v>0</v>
      </c>
      <c r="AL23" s="364">
        <f>SUM(COUNTIF('Plan MB'!$C23:$BE23,"D 0202")+COUNTIF('Plan WIW'!$C23:$AU23,"D 0202")+COUNTIF('Plan ET'!$C24:$BW24,"D 0202"))</f>
        <v>0</v>
      </c>
      <c r="AM23" s="364">
        <f>SUM(COUNTIF('Plan MB'!$C23:$BE23,"D 0203")+COUNTIF('Plan WIW'!$C23:$AU23,"D 0203")+COUNTIF('Plan ET'!$C24:$BW24,"D 0203"))</f>
        <v>0</v>
      </c>
      <c r="AN23" s="364">
        <f>SUM(COUNTIF('Plan MB'!$C23:$BE23,"B 0323")+COUNTIF('Plan WIW'!$C23:$AU23,"B 0323")+COUNTIF('Plan ET'!$C24:$BW24,"B 0323"))</f>
        <v>0</v>
      </c>
      <c r="AO23" s="364">
        <f>SUM(COUNTIF('Plan MB'!$C23:$BE23,"B 0406")+COUNTIF('Plan WIW'!$C23:$AU23,"B 0406")+COUNTIF('Plan ET'!$C24:$BW24,"B 0406"))</f>
        <v>0</v>
      </c>
      <c r="AP23" s="364">
        <f>SUM(COUNTIF('Plan MB'!$C23:$BE23,"B 0101")+COUNTIF('Plan WIW'!$C23:$AU23,"B 0101")+COUNTIF('Plan ET'!$C24:$BW24,"B 0101"))</f>
        <v>0</v>
      </c>
      <c r="AQ23" s="364">
        <f>SUM(COUNTIF('Plan MB'!$C23:$BE23,"B 0102")+COUNTIF('Plan WIW'!$C23:$AU23,"B 0102")+COUNTIF('Plan ET'!$C24:$BW24,"B 0102"))</f>
        <v>0</v>
      </c>
      <c r="AR23" s="364">
        <f>SUM(COUNTIF('Plan MB'!$C23:$BE23,"B 0231")+COUNTIF('Plan WIW'!$C23:$AU23,"B 0231")+COUNTIF('Plan ET'!$C24:$BW24,"B 0231"))</f>
        <v>0</v>
      </c>
      <c r="AS23" s="364">
        <f>SUM(COUNTIF('Plan MB'!$C23:$BE23,"B 0423")+COUNTIF('Plan WIW'!$C23:$AU23,"B 0423")+COUNTIF('Plan ET'!$C24:$BW24,"B 0423"))</f>
        <v>0</v>
      </c>
      <c r="AT23" s="364">
        <f>SUM(COUNTIF('Plan MB'!$C23:$BE23,"B 0422")+COUNTIF('Plan WIW'!$C23:$AU23,"B 0422")+COUNTIF('Plan ET'!$C24:$BW24,"B 0422"))</f>
        <v>0</v>
      </c>
    </row>
    <row r="24" spans="1:46" ht="12.75" customHeight="1">
      <c r="A24" s="1320"/>
      <c r="B24" s="1324"/>
      <c r="C24" s="364">
        <f>SUM(COUNTIF('Plan MB'!$C24:$BE24,"D 0107")+COUNTIF('Plan WIW'!$C24:$AU24,"D 0107")+COUNTIF('Plan ET'!$C25:$BW25,"D 0107"))</f>
        <v>0</v>
      </c>
      <c r="D24" s="364">
        <f>SUM(COUNTIF('Plan MB'!$C24:$BE24,"D 0108")+COUNTIF('Plan WIW'!$C24:$AU24,"D 0108")+COUNTIF('Plan ET'!$C25:$BW25,"D 0108"))</f>
        <v>0</v>
      </c>
      <c r="E24" s="364">
        <f>SUM(COUNTIF('Plan MB'!$C24:$BE24,"D 0110")+COUNTIF('Plan WIW'!$C24:$AU24,"D 0110")+COUNTIF('Plan ET'!$C25:$BW25,"D 0110"))</f>
        <v>0</v>
      </c>
      <c r="F24" s="364">
        <f>SUM(COUNTIF('Plan MB'!$C24:$BE24,"D 0111")+COUNTIF('Plan WIW'!$C24:$AU24,"D 0111")+COUNTIF('Plan ET'!$C25:$BW25,"D 0111"))</f>
        <v>0</v>
      </c>
      <c r="G24" s="364">
        <f>SUM(COUNTIF('Plan MB'!$C24:$BE24,"D 0113")+COUNTIF('Plan WIW'!$C24:$AU24,"D 0113")+COUNTIF('Plan ET'!$C25:$BW25,"D 0113"))</f>
        <v>0</v>
      </c>
      <c r="H24" s="324">
        <f>SUM(COUNTIF('Plan MB'!$C24:$BE24,"D 0117")+COUNTIF('Plan WIW'!$C24:$AU24,"D 0117")+COUNTIF('Plan ET'!$C25:$BW25,"D 0117"))</f>
        <v>0</v>
      </c>
      <c r="I24" s="324">
        <f>SUM(COUNTIF('Plan MB'!$C24:$BE24,"D 0207")+COUNTIF('Plan WIW'!$C24:$AU24,"D 0207")+COUNTIF('Plan ET'!$C25:$BW25,"D 0207"))</f>
        <v>0</v>
      </c>
      <c r="J24" s="364">
        <f>SUM(COUNTIF('Plan MB'!$C24:$BE24,"D 0210")+COUNTIF('Plan WIW'!$C24:$AU24,"D 0210")+COUNTIF('Plan ET'!$C25:$BW25,"D 0210"))</f>
        <v>0</v>
      </c>
      <c r="K24" s="324">
        <f>SUM(COUNTIF('Plan MB'!$C24:$BE24,"D 0214")+COUNTIF('Plan WIW'!$C24:$AU24,"D 0214")+COUNTIF('Plan ET'!$C25:$BW25,"D 0214"))</f>
        <v>0</v>
      </c>
      <c r="L24" s="324">
        <f>SUM(COUNTIF('Plan MB'!$C24:$BE24,"D 0301")+COUNTIF('Plan WIW'!$C24:$AU24,"D 0301")+COUNTIF('Plan ET'!$C25:$BW25,"D 0301"))</f>
        <v>0</v>
      </c>
      <c r="M24" s="324">
        <f>SUM(COUNTIF('Plan MB'!$C24:$BE24,"D 0302")+COUNTIF('Plan WIW'!$C24:$AU24,"D 0302")+COUNTIF('Plan ET'!$C25:$BW25,"D 0302"))</f>
        <v>0</v>
      </c>
      <c r="N24" s="364">
        <f>SUM(COUNTIF('Plan MB'!$C24:$BE24,"H 0001")+COUNTIF('Plan WIW'!$C24:$AU24,"H 0001")+COUNTIF('Plan ET'!$C25:$BW25,"H 0001"))</f>
        <v>0</v>
      </c>
      <c r="O24" s="364">
        <f>SUM(COUNTIF('Plan MB'!$C24:$BE24,"H 0002")+COUNTIF('Plan WIW'!$C24:$AU24,"H 0002")+COUNTIF('Plan ET'!$C25:$BW25,"H 0002"))</f>
        <v>0</v>
      </c>
      <c r="P24" s="364">
        <f>SUM(COUNTIF('Plan MB'!$C24:$BE24,"H 0003")+COUNTIF('Plan WIW'!$C24:$AU24,"H 0003")+COUNTIF('Plan ET'!$C25:$BW25,"H 0003"))</f>
        <v>0</v>
      </c>
      <c r="Q24" s="364">
        <f>SUM(COUNTIF('Plan MB'!$C24:$BE24,"H 0011")+COUNTIF('Plan WIW'!$C24:$AU24,"H 0011")+COUNTIF('Plan ET'!$C25:$BW25,"H 0011"))</f>
        <v>0</v>
      </c>
      <c r="R24" s="364">
        <f>SUM(COUNTIF('Plan MB'!$C24:$BE24,"H 0102")+COUNTIF('Plan WIW'!$C24:$AU24,"H 0102")+COUNTIF('Plan ET'!$C25:$BW25,"H 0102"))</f>
        <v>0</v>
      </c>
      <c r="S24" s="364">
        <f>SUM(COUNTIF('Plan MB'!$C24:$BE24,"H 0103")+COUNTIF('Plan WIW'!$C24:$AU24,"H 0103")+COUNTIF('Plan ET'!$C25:$BW25,"H 0103"))</f>
        <v>0</v>
      </c>
      <c r="T24" s="364">
        <f>SUM(COUNTIF('Plan MB'!$C24:$BE24,"H 0111")+COUNTIF('Plan WIW'!$C24:$AU24,"H 0111")+COUNTIF('Plan ET'!$C25:$BW25,"H 0111"))</f>
        <v>0</v>
      </c>
      <c r="U24" s="364">
        <f>SUM(COUNTIF('Plan MB'!$C24:$BE24,"H 0112")+COUNTIF('Plan WIW'!$C24:$AU24,"H 0112")+COUNTIF('Plan ET'!$C25:$BW25,"H 0112"))</f>
        <v>0</v>
      </c>
      <c r="V24" s="364">
        <f>SUM(COUNTIF('Plan MB'!$C24:$BE24,"H 0113")+COUNTIF('Plan WIW'!$C24:$AU24,"H 0113")+COUNTIF('Plan ET'!$C25:$BW25,"H 0113"))</f>
        <v>0</v>
      </c>
      <c r="W24" s="364">
        <f>SUM(COUNTIF('Plan MB'!$C24:$BE24,"H 0114")+COUNTIF('Plan WIW'!$C24:$AU24,"H 0114")+COUNTIF('Plan ET'!$C25:$BW25,"H 0114"))</f>
        <v>0</v>
      </c>
      <c r="X24" s="364">
        <f>SUM(COUNTIF('Plan MB'!$C24:$BE24,"H 0115")+COUNTIF('Plan WIW'!$C24:$AU24,"H 0115")+COUNTIF('Plan ET'!$C25:$BW25,"H 0115"))</f>
        <v>0</v>
      </c>
      <c r="Y24" s="364">
        <f>SUM(COUNTIF('Plan MB'!$C24:$BE24,"H 0116")+COUNTIF('Plan WIW'!$C24:$AU24,"H 0116")+COUNTIF('Plan ET'!$C25:$BW25,"H 0116"))</f>
        <v>0</v>
      </c>
      <c r="Z24" s="340">
        <f>SUM(COUNTIF('Plan MB'!$C24:$BE24,"H 0202")+COUNTIF('Plan WIW'!$C24:$AU24,"H 0202")+COUNTIF('Plan ET'!$C25:$BW25,"H 0202"))</f>
        <v>0</v>
      </c>
      <c r="AA24" s="366">
        <f>SUM(COUNTIF('Plan MB'!$C24:$BE24,"H 0203")+COUNTIF('Plan WIW'!$C24:$AU24,"H 0203")+COUNTIF('Plan ET'!$C25:$BW25,"H 0203"))</f>
        <v>0</v>
      </c>
      <c r="AB24" s="364">
        <f>SUM(COUNTIF('Plan MB'!$C24:$BE24,"H 0211")+COUNTIF('Plan WIW'!$C24:$AU24,"H 0211")+COUNTIF('Plan ET'!$C25:$BW25,"H 0211"))</f>
        <v>0</v>
      </c>
      <c r="AC24" s="364">
        <f>SUM(COUNTIF('Plan MB'!$C24:$BE24,"H 0212")+COUNTIF('Plan WIW'!$C24:$AU24,"H 0212")+COUNTIF('Plan ET'!$C25:$BW25,"H 0212"))</f>
        <v>0</v>
      </c>
      <c r="AD24" s="364">
        <f>SUM(COUNTIF('Plan MB'!$C24:$BE24,"H 0213")+COUNTIF('Plan WIW'!$C24:$AU24,"H 0213")+COUNTIF('Plan ET'!$C25:$BW25,"H 0213"))</f>
        <v>0</v>
      </c>
      <c r="AE24" s="364">
        <f>SUM(COUNTIF('Plan MB'!$C24:$BE24,"H 0214")+COUNTIF('Plan WIW'!$C24:$AU24,"H 0214")+COUNTIF('Plan ET'!$C25:$BW25,"H 0214"))</f>
        <v>0</v>
      </c>
      <c r="AF24" s="340">
        <f>SUM(COUNTIF('Plan MB'!$C24:$BE24,"H 0215")+COUNTIF('Plan WIW'!$C24:$AU24,"H 0215")+COUNTIF('Plan ET'!$C25:$BW25,"H 0215"))</f>
        <v>0</v>
      </c>
      <c r="AG24" s="381">
        <f>SUM(COUNTIF('Plan MB'!$C24:$BE24,"H 0216")+COUNTIF('Plan WIW'!$C24:$AU24,"H 0216")+COUNTIF('Plan ET'!$C25:$BW25,"H 0216"))</f>
        <v>0</v>
      </c>
      <c r="AH24" s="364">
        <f>SUM(COUNTIF('Plan MB'!$C24:$BE24,"D 0215")+COUNTIF('Plan WIW'!$C24:$AU24,"D 0215")+COUNTIF('Plan ET'!$C25:$BW25,"D 0215"))</f>
        <v>0</v>
      </c>
      <c r="AI24" s="364">
        <f>SUM(COUNTIF('Plan MB'!$C24:$BE24,"E 0103")+COUNTIF('Plan WIW'!$C24:$AU24,"E 0103")+COUNTIF('Plan ET'!$C25:$BW25,"E 0103"))</f>
        <v>0</v>
      </c>
      <c r="AJ24" s="364">
        <f>SUM(COUNTIF('Plan MB'!$C24:$BE24,"E 0104")+COUNTIF('Plan WIW'!$C24:$AU24,"E 0104")+COUNTIF('Plan ET'!$C25:$BW25,"E 0104"))</f>
        <v>0</v>
      </c>
      <c r="AK24" s="364">
        <f>SUM(COUNTIF('Plan MB'!$C24:$BE24,"D 0201")+COUNTIF('Plan WIW'!$C24:$AU24,"D 0201")+COUNTIF('Plan ET'!$C25:$BW25,"D 0201"))</f>
        <v>0</v>
      </c>
      <c r="AL24" s="364">
        <f>SUM(COUNTIF('Plan MB'!$C24:$BE24,"D 0202")+COUNTIF('Plan WIW'!$C24:$AU24,"D 0202")+COUNTIF('Plan ET'!$C25:$BW25,"D 0202"))</f>
        <v>0</v>
      </c>
      <c r="AM24" s="364">
        <f>SUM(COUNTIF('Plan MB'!$C24:$BE24,"D 0203")+COUNTIF('Plan WIW'!$C24:$AU24,"D 0203")+COUNTIF('Plan ET'!$C25:$BW25,"D 0203"))</f>
        <v>0</v>
      </c>
      <c r="AN24" s="364">
        <f>SUM(COUNTIF('Plan MB'!$C24:$BE24,"B 0323")+COUNTIF('Plan WIW'!$C24:$AU24,"B 0323")+COUNTIF('Plan ET'!$C25:$BW25,"B 0323"))</f>
        <v>0</v>
      </c>
      <c r="AO24" s="364">
        <f>SUM(COUNTIF('Plan MB'!$C24:$BE24,"B 0406")+COUNTIF('Plan WIW'!$C24:$AU24,"B 0406")+COUNTIF('Plan ET'!$C25:$BW25,"B 0406"))</f>
        <v>0</v>
      </c>
      <c r="AP24" s="364">
        <f>SUM(COUNTIF('Plan MB'!$C24:$BE24,"B 0101")+COUNTIF('Plan WIW'!$C24:$AU24,"B 0101")+COUNTIF('Plan ET'!$C25:$BW25,"B 0101"))</f>
        <v>0</v>
      </c>
      <c r="AQ24" s="364">
        <f>SUM(COUNTIF('Plan MB'!$C24:$BE24,"B 0102")+COUNTIF('Plan WIW'!$C24:$AU24,"B 0102")+COUNTIF('Plan ET'!$C25:$BW25,"B 0102"))</f>
        <v>0</v>
      </c>
      <c r="AR24" s="364">
        <f>SUM(COUNTIF('Plan MB'!$C24:$BE24,"B 0231")+COUNTIF('Plan WIW'!$C24:$AU24,"B 0231")+COUNTIF('Plan ET'!$C25:$BW25,"B 0231"))</f>
        <v>0</v>
      </c>
      <c r="AS24" s="364">
        <f>SUM(COUNTIF('Plan MB'!$C24:$BE24,"B 0423")+COUNTIF('Plan WIW'!$C24:$AU24,"B 0423")+COUNTIF('Plan ET'!$C25:$BW25,"B 0423"))</f>
        <v>0</v>
      </c>
      <c r="AT24" s="364">
        <f>SUM(COUNTIF('Plan MB'!$C24:$BE24,"B 0422")+COUNTIF('Plan WIW'!$C24:$AU24,"B 0422")+COUNTIF('Plan ET'!$C25:$BW25,"B 0422"))</f>
        <v>0</v>
      </c>
    </row>
    <row r="25" spans="1:46" ht="12.75" customHeight="1">
      <c r="A25" s="1320"/>
      <c r="B25" s="1322">
        <v>16</v>
      </c>
      <c r="C25" s="364">
        <f>SUM(COUNTIF('Plan MB'!$C25:$BE25,"D 0107")+COUNTIF('Plan WIW'!$C25:$AU25,"D 0107")+COUNTIF('Plan ET'!$C26:$BW26,"D 0107"))</f>
        <v>1</v>
      </c>
      <c r="D25" s="364">
        <f>SUM(COUNTIF('Plan MB'!$C25:$BE25,"D 0108")+COUNTIF('Plan WIW'!$C25:$AU25,"D 0108")+COUNTIF('Plan ET'!$C26:$BW26,"D 0108"))</f>
        <v>1</v>
      </c>
      <c r="E25" s="364">
        <f>SUM(COUNTIF('Plan MB'!$C25:$BE25,"D 0110")+COUNTIF('Plan WIW'!$C25:$AU25,"D 0110")+COUNTIF('Plan ET'!$C26:$BW26,"D 0110"))</f>
        <v>1</v>
      </c>
      <c r="F25" s="364">
        <f>SUM(COUNTIF('Plan MB'!$C25:$BE25,"D 0111")+COUNTIF('Plan WIW'!$C25:$AU25,"D 0111")+COUNTIF('Plan ET'!$C26:$BW26,"D 0111"))</f>
        <v>0</v>
      </c>
      <c r="G25" s="364">
        <f>SUM(COUNTIF('Plan MB'!$C25:$BE25,"D 0113")+COUNTIF('Plan WIW'!$C25:$AU25,"D 0113")+COUNTIF('Plan ET'!$C26:$BW26,"D 0113"))</f>
        <v>0</v>
      </c>
      <c r="H25" s="324">
        <f>SUM(COUNTIF('Plan MB'!$C25:$BE25,"D 0117")+COUNTIF('Plan WIW'!$C25:$AU25,"D 0117")+COUNTIF('Plan ET'!$C26:$BW26,"D 0117"))</f>
        <v>0</v>
      </c>
      <c r="I25" s="324">
        <f>SUM(COUNTIF('Plan MB'!$C25:$BE25,"D 0207")+COUNTIF('Plan WIW'!$C25:$AU25,"D 0207")+COUNTIF('Plan ET'!$C26:$BW26,"D 0207"))</f>
        <v>0</v>
      </c>
      <c r="J25" s="364">
        <f>SUM(COUNTIF('Plan MB'!$C25:$BE25,"D 0210")+COUNTIF('Plan WIW'!$C25:$AU25,"D 0210")+COUNTIF('Plan ET'!$C26:$BW26,"D 0210"))</f>
        <v>0</v>
      </c>
      <c r="K25" s="324">
        <f>SUM(COUNTIF('Plan MB'!$C25:$BE25,"D 0214")+COUNTIF('Plan WIW'!$C25:$AU25,"D 0214")+COUNTIF('Plan ET'!$C26:$BW26,"D 0214"))</f>
        <v>0</v>
      </c>
      <c r="L25" s="324">
        <f>SUM(COUNTIF('Plan MB'!$C25:$BE25,"D 0301")+COUNTIF('Plan WIW'!$C25:$AU25,"D 0301")+COUNTIF('Plan ET'!$C26:$BW26,"D 0301"))</f>
        <v>0</v>
      </c>
      <c r="M25" s="324">
        <f>SUM(COUNTIF('Plan MB'!$C25:$BE25,"D 0302")+COUNTIF('Plan WIW'!$C25:$AU25,"D 0302")+COUNTIF('Plan ET'!$C26:$BW26,"D 0302"))</f>
        <v>0</v>
      </c>
      <c r="N25" s="340">
        <f>SUM(COUNTIF('Plan MB'!$C25:$BE25,"H 0001")+COUNTIF('Plan WIW'!$C25:$AU25,"H 0001")+COUNTIF('Plan ET'!$C26:$BW26,"H 0001"))</f>
        <v>0</v>
      </c>
      <c r="O25" s="380">
        <f>SUM(COUNTIF('Plan MB'!$C25:$BE25,"H 0002")+COUNTIF('Plan WIW'!$C25:$AU25,"H 0002")+COUNTIF('Plan ET'!$C26:$BW26,"H 0002"))</f>
        <v>0</v>
      </c>
      <c r="P25" s="102">
        <f>SUM(COUNTIF('Plan MB'!$C25:$BE25,"H 0003")+COUNTIF('Plan WIW'!$C25:$AU25,"H 0003")+COUNTIF('Plan ET'!$C26:$BW26,"H 0003"))</f>
        <v>3</v>
      </c>
      <c r="Q25" s="364">
        <f>SUM(COUNTIF('Plan MB'!$C25:$BE25,"H 0011")+COUNTIF('Plan WIW'!$C25:$AU25,"H 0011")+COUNTIF('Plan ET'!$C26:$BW26,"H 0011"))</f>
        <v>0</v>
      </c>
      <c r="R25" s="364">
        <f>SUM(COUNTIF('Plan MB'!$C25:$BE25,"H 0102")+COUNTIF('Plan WIW'!$C25:$AU25,"H 0102")+COUNTIF('Plan ET'!$C26:$BW26,"H 0102"))</f>
        <v>0</v>
      </c>
      <c r="S25" s="389">
        <f>SUM(COUNTIF('Plan MB'!$C25:$BE25,"H 0103")+COUNTIF('Plan WIW'!$C25:$AU25,"H 0103")+COUNTIF('Plan ET'!$C26:$BW26,"H 0103"))</f>
        <v>2</v>
      </c>
      <c r="T25" s="364">
        <f>SUM(COUNTIF('Plan MB'!$C25:$BE25,"H 0111")+COUNTIF('Plan WIW'!$C25:$AU25,"H 0111")+COUNTIF('Plan ET'!$C26:$BW26,"H 0111"))</f>
        <v>0</v>
      </c>
      <c r="U25" s="364">
        <f>SUM(COUNTIF('Plan MB'!$C25:$BE25,"H 0112")+COUNTIF('Plan WIW'!$C25:$AU25,"H 0112")+COUNTIF('Plan ET'!$C26:$BW26,"H 0112"))</f>
        <v>0</v>
      </c>
      <c r="V25" s="364">
        <f>SUM(COUNTIF('Plan MB'!$C25:$BE25,"H 0113")+COUNTIF('Plan WIW'!$C25:$AU25,"H 0113")+COUNTIF('Plan ET'!$C26:$BW26,"H 0113"))</f>
        <v>0</v>
      </c>
      <c r="W25" s="364">
        <f>SUM(COUNTIF('Plan MB'!$C25:$BE25,"H 0114")+COUNTIF('Plan WIW'!$C25:$AU25,"H 0114")+COUNTIF('Plan ET'!$C26:$BW26,"H 0114"))</f>
        <v>0</v>
      </c>
      <c r="X25" s="364">
        <f>SUM(COUNTIF('Plan MB'!$C25:$BE25,"H 0115")+COUNTIF('Plan WIW'!$C25:$AU25,"H 0115")+COUNTIF('Plan ET'!$C26:$BW26,"H 0115"))</f>
        <v>0</v>
      </c>
      <c r="Y25" s="364">
        <f>SUM(COUNTIF('Plan MB'!$C25:$BE25,"H 0116")+COUNTIF('Plan WIW'!$C25:$AU25,"H 0116")+COUNTIF('Plan ET'!$C26:$BW26,"H 0116"))</f>
        <v>1</v>
      </c>
      <c r="Z25" s="340">
        <f>SUM(COUNTIF('Plan MB'!$C25:$BE25,"H 0202")+COUNTIF('Plan WIW'!$C25:$AU25,"H 0202")+COUNTIF('Plan ET'!$C26:$BW26,"H 0202"))</f>
        <v>0</v>
      </c>
      <c r="AA25" s="340">
        <f>SUM(COUNTIF('Plan MB'!$C25:$BE25,"H 0203")+COUNTIF('Plan WIW'!$C25:$AU25,"H 0203")+COUNTIF('Plan ET'!$C26:$BW26,"H 0203"))</f>
        <v>0</v>
      </c>
      <c r="AB25" s="364">
        <f>SUM(COUNTIF('Plan MB'!$C25:$BE25,"H 0211")+COUNTIF('Plan WIW'!$C25:$AU25,"H 0211")+COUNTIF('Plan ET'!$C26:$BW26,"H 0211"))</f>
        <v>0</v>
      </c>
      <c r="AC25" s="364">
        <f>SUM(COUNTIF('Plan MB'!$C25:$BE25,"H 0212")+COUNTIF('Plan WIW'!$C25:$AU25,"H 0212")+COUNTIF('Plan ET'!$C26:$BW26,"H 0212"))</f>
        <v>0</v>
      </c>
      <c r="AD25" s="364">
        <f>SUM(COUNTIF('Plan MB'!$C25:$BE25,"H 0213")+COUNTIF('Plan WIW'!$C25:$AU25,"H 0213")+COUNTIF('Plan ET'!$C26:$BW26,"H 0213"))</f>
        <v>0</v>
      </c>
      <c r="AE25" s="364">
        <f>SUM(COUNTIF('Plan MB'!$C25:$BE25,"H 0214")+COUNTIF('Plan WIW'!$C25:$AU25,"H 0214")+COUNTIF('Plan ET'!$C26:$BW26,"H 0214"))</f>
        <v>0</v>
      </c>
      <c r="AF25" s="340">
        <f>SUM(COUNTIF('Plan MB'!$C25:$BE25,"H 0215")+COUNTIF('Plan WIW'!$C25:$AU25,"H 0215")+COUNTIF('Plan ET'!$C26:$BW26,"H 0215"))</f>
        <v>0</v>
      </c>
      <c r="AG25" s="381">
        <f>SUM(COUNTIF('Plan MB'!$C25:$BE25,"H 0216")+COUNTIF('Plan WIW'!$C25:$AU25,"H 0216")+COUNTIF('Plan ET'!$C26:$BW26,"H 0216"))</f>
        <v>0</v>
      </c>
      <c r="AH25" s="364">
        <f>SUM(COUNTIF('Plan MB'!$C25:$BE25,"D 0215")+COUNTIF('Plan WIW'!$C25:$AU25,"D 0215")+COUNTIF('Plan ET'!$C26:$BW26,"D 0215"))</f>
        <v>0</v>
      </c>
      <c r="AI25" s="364">
        <f>SUM(COUNTIF('Plan MB'!$C25:$BE25,"E 0103")+COUNTIF('Plan WIW'!$C25:$AU25,"E 0103")+COUNTIF('Plan ET'!$C26:$BW26,"E 0103"))</f>
        <v>1</v>
      </c>
      <c r="AJ25" s="364">
        <f>SUM(COUNTIF('Plan MB'!$C25:$BE25,"E 0104")+COUNTIF('Plan WIW'!$C25:$AU25,"E 0104")+COUNTIF('Plan ET'!$C26:$BW26,"E 0104"))</f>
        <v>0</v>
      </c>
      <c r="AK25" s="364">
        <f>SUM(COUNTIF('Plan MB'!$C25:$BE25,"D 0201")+COUNTIF('Plan WIW'!$C25:$AU25,"D 0201")+COUNTIF('Plan ET'!$C26:$BW26,"D 0201"))</f>
        <v>0</v>
      </c>
      <c r="AL25" s="364">
        <f>SUM(COUNTIF('Plan MB'!$C25:$BE25,"D 0202")+COUNTIF('Plan WIW'!$C25:$AU25,"D 0202")+COUNTIF('Plan ET'!$C26:$BW26,"D 0202"))</f>
        <v>0</v>
      </c>
      <c r="AM25" s="364">
        <f>SUM(COUNTIF('Plan MB'!$C25:$BE25,"D 0203")+COUNTIF('Plan WIW'!$C25:$AU25,"D 0203")+COUNTIF('Plan ET'!$C26:$BW26,"D 0203"))</f>
        <v>0</v>
      </c>
      <c r="AN25" s="364">
        <f>SUM(COUNTIF('Plan MB'!$C25:$BE25,"B 0323")+COUNTIF('Plan WIW'!$C25:$AU25,"B 0323")+COUNTIF('Plan ET'!$C26:$BW26,"B 0323"))</f>
        <v>0</v>
      </c>
      <c r="AO25" s="364">
        <f>SUM(COUNTIF('Plan MB'!$C25:$BE25,"B 0406")+COUNTIF('Plan WIW'!$C25:$AU25,"B 0406")+COUNTIF('Plan ET'!$C26:$BW26,"B 0406"))</f>
        <v>0</v>
      </c>
      <c r="AP25" s="364">
        <f>SUM(COUNTIF('Plan MB'!$C25:$BE25,"B 0101")+COUNTIF('Plan WIW'!$C25:$AU25,"B 0101")+COUNTIF('Plan ET'!$C26:$BW26,"B 0101"))</f>
        <v>0</v>
      </c>
      <c r="AQ25" s="364">
        <f>SUM(COUNTIF('Plan MB'!$C25:$BE25,"B 0102")+COUNTIF('Plan WIW'!$C25:$AU25,"B 0102")+COUNTIF('Plan ET'!$C26:$BW26,"B 0102"))</f>
        <v>0</v>
      </c>
      <c r="AR25" s="364">
        <f>SUM(COUNTIF('Plan MB'!$C25:$BE25,"B 0231")+COUNTIF('Plan WIW'!$C25:$AU25,"B 0231")+COUNTIF('Plan ET'!$C26:$BW26,"B 0231"))</f>
        <v>0</v>
      </c>
      <c r="AS25" s="364">
        <f>SUM(COUNTIF('Plan MB'!$C25:$BE25,"B 0423")+COUNTIF('Plan WIW'!$C25:$AU25,"B 0423")+COUNTIF('Plan ET'!$C26:$BW26,"B 0423"))</f>
        <v>0</v>
      </c>
      <c r="AT25" s="364">
        <f>SUM(COUNTIF('Plan MB'!$C25:$BE25,"B 0422")+COUNTIF('Plan WIW'!$C25:$AU25,"B 0422")+COUNTIF('Plan ET'!$C26:$BW26,"B 0422"))</f>
        <v>0</v>
      </c>
    </row>
    <row r="26" spans="1:46" ht="12.75" customHeight="1">
      <c r="A26" s="1320"/>
      <c r="B26" s="1323"/>
      <c r="C26" s="364">
        <f>SUM(COUNTIF('Plan MB'!$C26:$BE26,"D 0107")+COUNTIF('Plan WIW'!$C26:$AU26,"D 0107")+COUNTIF('Plan ET'!$C27:$BW27,"D 0107"))</f>
        <v>0</v>
      </c>
      <c r="D26" s="364">
        <f>SUM(COUNTIF('Plan MB'!$C26:$BE26,"D 0108")+COUNTIF('Plan WIW'!$C26:$AU26,"D 0108")+COUNTIF('Plan ET'!$C27:$BW27,"D 0108"))</f>
        <v>0</v>
      </c>
      <c r="E26" s="364">
        <f>SUM(COUNTIF('Plan MB'!$C26:$BE26,"D 0110")+COUNTIF('Plan WIW'!$C26:$AU26,"D 0110")+COUNTIF('Plan ET'!$C27:$BW27,"D 0110"))</f>
        <v>0</v>
      </c>
      <c r="F26" s="364">
        <f>SUM(COUNTIF('Plan MB'!$C26:$BE26,"D 0111")+COUNTIF('Plan WIW'!$C26:$AU26,"D 0111")+COUNTIF('Plan ET'!$C27:$BW27,"D 0111"))</f>
        <v>0</v>
      </c>
      <c r="G26" s="364">
        <f>SUM(COUNTIF('Plan MB'!$C26:$BE26,"D 0113")+COUNTIF('Plan WIW'!$C26:$AU26,"D 0113")+COUNTIF('Plan ET'!$C27:$BW27,"D 0113"))</f>
        <v>0</v>
      </c>
      <c r="H26" s="324">
        <f>SUM(COUNTIF('Plan MB'!$C26:$BE26,"D 0117")+COUNTIF('Plan WIW'!$C26:$AU26,"D 0117")+COUNTIF('Plan ET'!$C27:$BW27,"D 0117"))</f>
        <v>0</v>
      </c>
      <c r="I26" s="324">
        <f>SUM(COUNTIF('Plan MB'!$C26:$BE26,"D 0207")+COUNTIF('Plan WIW'!$C26:$AU26,"D 0207")+COUNTIF('Plan ET'!$C27:$BW27,"D 0207"))</f>
        <v>0</v>
      </c>
      <c r="J26" s="364">
        <f>SUM(COUNTIF('Plan MB'!$C26:$BE26,"D 0210")+COUNTIF('Plan WIW'!$C26:$AU26,"D 0210")+COUNTIF('Plan ET'!$C27:$BW27,"D 0210"))</f>
        <v>0</v>
      </c>
      <c r="K26" s="324">
        <f>SUM(COUNTIF('Plan MB'!$C26:$BE26,"D 0214")+COUNTIF('Plan WIW'!$C26:$AU26,"D 0214")+COUNTIF('Plan ET'!$C27:$BW27,"D 0214"))</f>
        <v>0</v>
      </c>
      <c r="L26" s="324">
        <f>SUM(COUNTIF('Plan MB'!$C26:$BE26,"D 0301")+COUNTIF('Plan WIW'!$C26:$AU26,"D 0301")+COUNTIF('Plan ET'!$C27:$BW27,"D 0301"))</f>
        <v>0</v>
      </c>
      <c r="M26" s="324">
        <f>SUM(COUNTIF('Plan MB'!$C26:$BE26,"D 0302")+COUNTIF('Plan WIW'!$C26:$AU26,"D 0302")+COUNTIF('Plan ET'!$C27:$BW27,"D 0302"))</f>
        <v>0</v>
      </c>
      <c r="N26" s="340">
        <f>SUM(COUNTIF('Plan MB'!$C26:$BE26,"H 0001")+COUNTIF('Plan WIW'!$C26:$AU26,"H 0001")+COUNTIF('Plan ET'!$C27:$BW27,"H 0001"))</f>
        <v>0</v>
      </c>
      <c r="O26" s="380">
        <f>SUM(COUNTIF('Plan MB'!$C26:$BE26,"H 0002")+COUNTIF('Plan WIW'!$C26:$AU26,"H 0002")+COUNTIF('Plan ET'!$C27:$BW27,"H 0002"))</f>
        <v>1</v>
      </c>
      <c r="P26" s="364">
        <f>SUM(COUNTIF('Plan MB'!$C26:$BE26,"H 0003")+COUNTIF('Plan WIW'!$C26:$AU26,"H 0003")+COUNTIF('Plan ET'!$C27:$BW27,"H 0003"))</f>
        <v>0</v>
      </c>
      <c r="Q26" s="364">
        <f>SUM(COUNTIF('Plan MB'!$C26:$BE26,"H 0011")+COUNTIF('Plan WIW'!$C26:$AU26,"H 0011")+COUNTIF('Plan ET'!$C27:$BW27,"H 0011"))</f>
        <v>0</v>
      </c>
      <c r="R26" s="364">
        <f>SUM(COUNTIF('Plan MB'!$C26:$BE26,"H 0102")+COUNTIF('Plan WIW'!$C26:$AU26,"H 0102")+COUNTIF('Plan ET'!$C27:$BW27,"H 0102"))</f>
        <v>0</v>
      </c>
      <c r="S26" s="364">
        <f>SUM(COUNTIF('Plan MB'!$C26:$BE26,"H 0103")+COUNTIF('Plan WIW'!$C26:$AU26,"H 0103")+COUNTIF('Plan ET'!$C27:$BW27,"H 0103"))</f>
        <v>0</v>
      </c>
      <c r="T26" s="364">
        <f>SUM(COUNTIF('Plan MB'!$C26:$BE26,"H 0111")+COUNTIF('Plan WIW'!$C26:$AU26,"H 0111")+COUNTIF('Plan ET'!$C27:$BW27,"H 0111"))</f>
        <v>0</v>
      </c>
      <c r="U26" s="364">
        <f>SUM(COUNTIF('Plan MB'!$C26:$BE26,"H 0112")+COUNTIF('Plan WIW'!$C26:$AU26,"H 0112")+COUNTIF('Plan ET'!$C27:$BW27,"H 0112"))</f>
        <v>0</v>
      </c>
      <c r="V26" s="364">
        <f>SUM(COUNTIF('Plan MB'!$C26:$BE26,"H 0113")+COUNTIF('Plan WIW'!$C26:$AU26,"H 0113")+COUNTIF('Plan ET'!$C27:$BW27,"H 0113"))</f>
        <v>0</v>
      </c>
      <c r="W26" s="364">
        <f>SUM(COUNTIF('Plan MB'!$C26:$BE26,"H 0114")+COUNTIF('Plan WIW'!$C26:$AU26,"H 0114")+COUNTIF('Plan ET'!$C27:$BW27,"H 0114"))</f>
        <v>0</v>
      </c>
      <c r="X26" s="364">
        <f>SUM(COUNTIF('Plan MB'!$C26:$BE26,"H 0115")+COUNTIF('Plan WIW'!$C26:$AU26,"H 0115")+COUNTIF('Plan ET'!$C27:$BW27,"H 0115"))</f>
        <v>0</v>
      </c>
      <c r="Y26" s="364">
        <f>SUM(COUNTIF('Plan MB'!$C26:$BE26,"H 0116")+COUNTIF('Plan WIW'!$C26:$AU26,"H 0116")+COUNTIF('Plan ET'!$C27:$BW27,"H 0116"))</f>
        <v>0</v>
      </c>
      <c r="Z26" s="340">
        <f>SUM(COUNTIF('Plan MB'!$C26:$BE26,"H 0202")+COUNTIF('Plan WIW'!$C26:$AU26,"H 0202")+COUNTIF('Plan ET'!$C27:$BW27,"H 0202"))</f>
        <v>0</v>
      </c>
      <c r="AA26" s="340">
        <f>SUM(COUNTIF('Plan MB'!$C26:$BE26,"H 0203")+COUNTIF('Plan WIW'!$C26:$AU26,"H 0203")+COUNTIF('Plan ET'!$C27:$BW27,"H 0203"))</f>
        <v>0</v>
      </c>
      <c r="AB26" s="364">
        <f>SUM(COUNTIF('Plan MB'!$C26:$BE26,"H 0211")+COUNTIF('Plan WIW'!$C26:$AU26,"H 0211")+COUNTIF('Plan ET'!$C27:$BW27,"H 0211"))</f>
        <v>0</v>
      </c>
      <c r="AC26" s="364">
        <f>SUM(COUNTIF('Plan MB'!$C26:$BE26,"H 0212")+COUNTIF('Plan WIW'!$C26:$AU26,"H 0212")+COUNTIF('Plan ET'!$C27:$BW27,"H 0212"))</f>
        <v>0</v>
      </c>
      <c r="AD26" s="364">
        <f>SUM(COUNTIF('Plan MB'!$C26:$BE26,"H 0213")+COUNTIF('Plan WIW'!$C26:$AU26,"H 0213")+COUNTIF('Plan ET'!$C27:$BW27,"H 0213"))</f>
        <v>0</v>
      </c>
      <c r="AE26" s="364">
        <f>SUM(COUNTIF('Plan MB'!$C26:$BE26,"H 0214")+COUNTIF('Plan WIW'!$C26:$AU26,"H 0214")+COUNTIF('Plan ET'!$C27:$BW27,"H 0214"))</f>
        <v>0</v>
      </c>
      <c r="AF26" s="340">
        <f>SUM(COUNTIF('Plan MB'!$C26:$BE26,"H 0215")+COUNTIF('Plan WIW'!$C26:$AU26,"H 0215")+COUNTIF('Plan ET'!$C27:$BW27,"H 0215"))</f>
        <v>0</v>
      </c>
      <c r="AG26" s="381">
        <f>SUM(COUNTIF('Plan MB'!$C26:$BE26,"H 0216")+COUNTIF('Plan WIW'!$C26:$AU26,"H 0216")+COUNTIF('Plan ET'!$C27:$BW27,"H 0216"))</f>
        <v>0</v>
      </c>
      <c r="AH26" s="364">
        <f>SUM(COUNTIF('Plan MB'!$C26:$BE26,"D 0215")+COUNTIF('Plan WIW'!$C26:$AU26,"D 0215")+COUNTIF('Plan ET'!$C27:$BW27,"D 0215"))</f>
        <v>0</v>
      </c>
      <c r="AI26" s="364">
        <f>SUM(COUNTIF('Plan MB'!$C26:$BE26,"E 0103")+COUNTIF('Plan WIW'!$C26:$AU26,"E 0103")+COUNTIF('Plan ET'!$C27:$BW27,"E 0103"))</f>
        <v>0</v>
      </c>
      <c r="AJ26" s="364">
        <f>SUM(COUNTIF('Plan MB'!$C26:$BE26,"E 0104")+COUNTIF('Plan WIW'!$C26:$AU26,"E 0104")+COUNTIF('Plan ET'!$C27:$BW27,"E 0104"))</f>
        <v>0</v>
      </c>
      <c r="AK26" s="364">
        <f>SUM(COUNTIF('Plan MB'!$C26:$BE26,"D 0201")+COUNTIF('Plan WIW'!$C26:$AU26,"D 0201")+COUNTIF('Plan ET'!$C27:$BW27,"D 0201"))</f>
        <v>0</v>
      </c>
      <c r="AL26" s="364">
        <f>SUM(COUNTIF('Plan MB'!$C26:$BE26,"D 0202")+COUNTIF('Plan WIW'!$C26:$AU26,"D 0202")+COUNTIF('Plan ET'!$C27:$BW27,"D 0202"))</f>
        <v>0</v>
      </c>
      <c r="AM26" s="364">
        <f>SUM(COUNTIF('Plan MB'!$C26:$BE26,"D 0203")+COUNTIF('Plan WIW'!$C26:$AU26,"D 0203")+COUNTIF('Plan ET'!$C27:$BW27,"D 0203"))</f>
        <v>0</v>
      </c>
      <c r="AN26" s="364">
        <f>SUM(COUNTIF('Plan MB'!$C26:$BE26,"B 0323")+COUNTIF('Plan WIW'!$C26:$AU26,"B 0323")+COUNTIF('Plan ET'!$C27:$BW27,"B 0323"))</f>
        <v>0</v>
      </c>
      <c r="AO26" s="364">
        <f>SUM(COUNTIF('Plan MB'!$C26:$BE26,"B 0406")+COUNTIF('Plan WIW'!$C26:$AU26,"B 0406")+COUNTIF('Plan ET'!$C27:$BW27,"B 0406"))</f>
        <v>1</v>
      </c>
      <c r="AP26" s="364">
        <f>SUM(COUNTIF('Plan MB'!$C26:$BE26,"B 0101")+COUNTIF('Plan WIW'!$C26:$AU26,"B 0101")+COUNTIF('Plan ET'!$C27:$BW27,"B 0101"))</f>
        <v>0</v>
      </c>
      <c r="AQ26" s="364">
        <f>SUM(COUNTIF('Plan MB'!$C26:$BE26,"B 0102")+COUNTIF('Plan WIW'!$C26:$AU26,"B 0102")+COUNTIF('Plan ET'!$C27:$BW27,"B 0102"))</f>
        <v>0</v>
      </c>
      <c r="AR26" s="364">
        <f>SUM(COUNTIF('Plan MB'!$C26:$BE26,"B 0231")+COUNTIF('Plan WIW'!$C26:$AU26,"B 0231")+COUNTIF('Plan ET'!$C27:$BW27,"B 0231"))</f>
        <v>0</v>
      </c>
      <c r="AS26" s="364">
        <f>SUM(COUNTIF('Plan MB'!$C26:$BE26,"B 0423")+COUNTIF('Plan WIW'!$C26:$AU26,"B 0423")+COUNTIF('Plan ET'!$C27:$BW27,"B 0423"))</f>
        <v>0</v>
      </c>
      <c r="AT26" s="364">
        <f>SUM(COUNTIF('Plan MB'!$C26:$BE26,"B 0422")+COUNTIF('Plan WIW'!$C26:$AU26,"B 0422")+COUNTIF('Plan ET'!$C27:$BW27,"B 0422"))</f>
        <v>0</v>
      </c>
    </row>
    <row r="27" spans="1:46" s="215" customFormat="1" ht="12.75" customHeight="1">
      <c r="A27" s="1320"/>
      <c r="B27" s="1323"/>
      <c r="C27" s="364">
        <f>SUM(COUNTIF('Plan MB'!$C27:$BE27,"D 0107")+COUNTIF('Plan WIW'!$C27:$AU27,"D 0107")+COUNTIF('Plan ET'!$C28:$BW28,"D 0107"))</f>
        <v>0</v>
      </c>
      <c r="D27" s="364">
        <f>SUM(COUNTIF('Plan MB'!$C27:$BE27,"D 0108")+COUNTIF('Plan WIW'!$C27:$AU27,"D 0108")+COUNTIF('Plan ET'!$C28:$BW28,"D 0108"))</f>
        <v>0</v>
      </c>
      <c r="E27" s="364">
        <f>SUM(COUNTIF('Plan MB'!$C27:$BE27,"D 0110")+COUNTIF('Plan WIW'!$C27:$AU27,"D 0110")+COUNTIF('Plan ET'!$C28:$BW28,"D 0110"))</f>
        <v>0</v>
      </c>
      <c r="F27" s="364">
        <f>SUM(COUNTIF('Plan MB'!$C27:$BE27,"D 0111")+COUNTIF('Plan WIW'!$C27:$AU27,"D 0111")+COUNTIF('Plan ET'!$C28:$BW28,"D 0111"))</f>
        <v>0</v>
      </c>
      <c r="G27" s="364">
        <f>SUM(COUNTIF('Plan MB'!$C27:$BE27,"D 0113")+COUNTIF('Plan WIW'!$C27:$AU27,"D 0113")+COUNTIF('Plan ET'!$C28:$BW28,"D 0113"))</f>
        <v>0</v>
      </c>
      <c r="H27" s="324">
        <f>SUM(COUNTIF('Plan MB'!$C27:$BE27,"D 0117")+COUNTIF('Plan WIW'!$C27:$AU27,"D 0117")+COUNTIF('Plan ET'!$C28:$BW28,"D 0117"))</f>
        <v>0</v>
      </c>
      <c r="I27" s="324">
        <f>SUM(COUNTIF('Plan MB'!$C27:$BE27,"D 0207")+COUNTIF('Plan WIW'!$C27:$AU27,"D 0207")+COUNTIF('Plan ET'!$C28:$BW28,"D 0207"))</f>
        <v>0</v>
      </c>
      <c r="J27" s="364">
        <f>SUM(COUNTIF('Plan MB'!$C27:$BE27,"D 0210")+COUNTIF('Plan WIW'!$C27:$AU27,"D 0210")+COUNTIF('Plan ET'!$C28:$BW28,"D 0210"))</f>
        <v>0</v>
      </c>
      <c r="K27" s="324">
        <f>SUM(COUNTIF('Plan MB'!$C27:$BE27,"D 0214")+COUNTIF('Plan WIW'!$C27:$AU27,"D 0214")+COUNTIF('Plan ET'!$C28:$BW28,"D 0214"))</f>
        <v>0</v>
      </c>
      <c r="L27" s="324">
        <f>SUM(COUNTIF('Plan MB'!$C27:$BE27,"D 0301")+COUNTIF('Plan WIW'!$C27:$AU27,"D 0301")+COUNTIF('Plan ET'!$C28:$BW28,"D 0301"))</f>
        <v>0</v>
      </c>
      <c r="M27" s="324">
        <f>SUM(COUNTIF('Plan MB'!$C27:$BE27,"D 0302")+COUNTIF('Plan WIW'!$C27:$AU27,"D 0302")+COUNTIF('Plan ET'!$C28:$BW28,"D 0302"))</f>
        <v>0</v>
      </c>
      <c r="N27" s="340">
        <f>SUM(COUNTIF('Plan MB'!$C27:$BE27,"H 0001")+COUNTIF('Plan WIW'!$C27:$AU27,"H 0001")+COUNTIF('Plan ET'!$C28:$BW28,"H 0001"))</f>
        <v>0</v>
      </c>
      <c r="O27" s="364">
        <f>SUM(COUNTIF('Plan MB'!$C27:$BE27,"H 0002")+COUNTIF('Plan WIW'!$C27:$AU27,"H 0002")+COUNTIF('Plan ET'!$C28:$BW28,"H 0002"))</f>
        <v>0</v>
      </c>
      <c r="P27" s="364">
        <f>SUM(COUNTIF('Plan MB'!$C27:$BE27,"H 0003")+COUNTIF('Plan WIW'!$C27:$AU27,"H 0003")+COUNTIF('Plan ET'!$C28:$BW28,"H 0003"))</f>
        <v>0</v>
      </c>
      <c r="Q27" s="364">
        <f>SUM(COUNTIF('Plan MB'!$C27:$BE27,"H 0011")+COUNTIF('Plan WIW'!$C27:$AU27,"H 0011")+COUNTIF('Plan ET'!$C28:$BW28,"H 0011"))</f>
        <v>0</v>
      </c>
      <c r="R27" s="364">
        <f>SUM(COUNTIF('Plan MB'!$C27:$BE27,"H 0102")+COUNTIF('Plan WIW'!$C27:$AU27,"H 0102")+COUNTIF('Plan ET'!$C28:$BW28,"H 0102"))</f>
        <v>0</v>
      </c>
      <c r="S27" s="389">
        <f>SUM(COUNTIF('Plan MB'!$C27:$BE27,"H 0103")+COUNTIF('Plan WIW'!$C27:$AU27,"H 0103")+COUNTIF('Plan ET'!$C28:$BW28,"H 0103"))</f>
        <v>0</v>
      </c>
      <c r="T27" s="364">
        <f>SUM(COUNTIF('Plan MB'!$C27:$BE27,"H 0111")+COUNTIF('Plan WIW'!$C27:$AU27,"H 0111")+COUNTIF('Plan ET'!$C28:$BW28,"H 0111"))</f>
        <v>0</v>
      </c>
      <c r="U27" s="364">
        <f>SUM(COUNTIF('Plan MB'!$C27:$BE27,"H 0112")+COUNTIF('Plan WIW'!$C27:$AU27,"H 0112")+COUNTIF('Plan ET'!$C28:$BW28,"H 0112"))</f>
        <v>0</v>
      </c>
      <c r="V27" s="364">
        <f>SUM(COUNTIF('Plan MB'!$C27:$BE27,"H 0113")+COUNTIF('Plan WIW'!$C27:$AU27,"H 0113")+COUNTIF('Plan ET'!$C28:$BW28,"H 0113"))</f>
        <v>0</v>
      </c>
      <c r="W27" s="364">
        <f>SUM(COUNTIF('Plan MB'!$C27:$BE27,"H 0114")+COUNTIF('Plan WIW'!$C27:$AU27,"H 0114")+COUNTIF('Plan ET'!$C28:$BW28,"H 0114"))</f>
        <v>0</v>
      </c>
      <c r="X27" s="364">
        <f>SUM(COUNTIF('Plan MB'!$C27:$BE27,"H 0115")+COUNTIF('Plan WIW'!$C27:$AU27,"H 0115")+COUNTIF('Plan ET'!$C28:$BW28,"H 0115"))</f>
        <v>0</v>
      </c>
      <c r="Y27" s="364">
        <f>SUM(COUNTIF('Plan MB'!$C27:$BE27,"H 0116")+COUNTIF('Plan WIW'!$C27:$AU27,"H 0116")+COUNTIF('Plan ET'!$C28:$BW28,"H 0116"))</f>
        <v>0</v>
      </c>
      <c r="Z27" s="340">
        <f>SUM(COUNTIF('Plan MB'!$C27:$BE27,"H 0202")+COUNTIF('Plan WIW'!$C27:$AU27,"H 0202")+COUNTIF('Plan ET'!$C28:$BW28,"H 0202"))</f>
        <v>0</v>
      </c>
      <c r="AA27" s="340">
        <f>SUM(COUNTIF('Plan MB'!$C27:$BE27,"H 0203")+COUNTIF('Plan WIW'!$C27:$AU27,"H 0203")+COUNTIF('Plan ET'!$C28:$BW28,"H 0203"))</f>
        <v>0</v>
      </c>
      <c r="AB27" s="364">
        <f>SUM(COUNTIF('Plan MB'!$C27:$BE27,"H 0211")+COUNTIF('Plan WIW'!$C27:$AU27,"H 0211")+COUNTIF('Plan ET'!$C28:$BW28,"H 0211"))</f>
        <v>0</v>
      </c>
      <c r="AC27" s="364">
        <f>SUM(COUNTIF('Plan MB'!$C27:$BE27,"H 0212")+COUNTIF('Plan WIW'!$C27:$AU27,"H 0212")+COUNTIF('Plan ET'!$C28:$BW28,"H 0212"))</f>
        <v>0</v>
      </c>
      <c r="AD27" s="364">
        <f>SUM(COUNTIF('Plan MB'!$C27:$BE27,"H 0213")+COUNTIF('Plan WIW'!$C27:$AU27,"H 0213")+COUNTIF('Plan ET'!$C28:$BW28,"H 0213"))</f>
        <v>0</v>
      </c>
      <c r="AE27" s="364">
        <f>SUM(COUNTIF('Plan MB'!$C27:$BE27,"H 0214")+COUNTIF('Plan WIW'!$C27:$AU27,"H 0214")+COUNTIF('Plan ET'!$C28:$BW28,"H 0214"))</f>
        <v>0</v>
      </c>
      <c r="AF27" s="340">
        <f>SUM(COUNTIF('Plan MB'!$C27:$BE27,"H 0215")+COUNTIF('Plan WIW'!$C27:$AU27,"H 0215")+COUNTIF('Plan ET'!$C28:$BW28,"H 0215"))</f>
        <v>0</v>
      </c>
      <c r="AG27" s="381">
        <f>SUM(COUNTIF('Plan MB'!$C27:$BE27,"H 0216")+COUNTIF('Plan WIW'!$C27:$AU27,"H 0216")+COUNTIF('Plan ET'!$C28:$BW28,"H 0216"))</f>
        <v>0</v>
      </c>
      <c r="AH27" s="364">
        <f>SUM(COUNTIF('Plan MB'!$C27:$BE27,"D 0215")+COUNTIF('Plan WIW'!$C27:$AU27,"D 0215")+COUNTIF('Plan ET'!$C28:$BW28,"D 0215"))</f>
        <v>0</v>
      </c>
      <c r="AI27" s="364">
        <f>SUM(COUNTIF('Plan MB'!$C27:$BE27,"E 0103")+COUNTIF('Plan WIW'!$C27:$AU27,"E 0103")+COUNTIF('Plan ET'!$C28:$BW28,"E 0103"))</f>
        <v>0</v>
      </c>
      <c r="AJ27" s="364">
        <f>SUM(COUNTIF('Plan MB'!$C27:$BE27,"E 0104")+COUNTIF('Plan WIW'!$C27:$AU27,"E 0104")+COUNTIF('Plan ET'!$C28:$BW28,"E 0104"))</f>
        <v>0</v>
      </c>
      <c r="AK27" s="364">
        <f>SUM(COUNTIF('Plan MB'!$C27:$BE27,"D 0201")+COUNTIF('Plan WIW'!$C27:$AU27,"D 0201")+COUNTIF('Plan ET'!$C28:$BW28,"D 0201"))</f>
        <v>0</v>
      </c>
      <c r="AL27" s="364">
        <f>SUM(COUNTIF('Plan MB'!$C27:$BE27,"D 0202")+COUNTIF('Plan WIW'!$C27:$AU27,"D 0202")+COUNTIF('Plan ET'!$C28:$BW28,"D 0202"))</f>
        <v>0</v>
      </c>
      <c r="AM27" s="364">
        <f>SUM(COUNTIF('Plan MB'!$C27:$BE27,"D 0203")+COUNTIF('Plan WIW'!$C27:$AU27,"D 0203")+COUNTIF('Plan ET'!$C28:$BW28,"D 0203"))</f>
        <v>0</v>
      </c>
      <c r="AN27" s="364">
        <f>SUM(COUNTIF('Plan MB'!$C27:$BE27,"B 0323")+COUNTIF('Plan WIW'!$C27:$AU27,"B 0323")+COUNTIF('Plan ET'!$C28:$BW28,"B 0323"))</f>
        <v>0</v>
      </c>
      <c r="AO27" s="364">
        <f>SUM(COUNTIF('Plan MB'!$C27:$BE27,"B 0406")+COUNTIF('Plan WIW'!$C27:$AU27,"B 0406")+COUNTIF('Plan ET'!$C28:$BW28,"B 0406"))</f>
        <v>0</v>
      </c>
      <c r="AP27" s="364">
        <f>SUM(COUNTIF('Plan MB'!$C27:$BE27,"B 0101")+COUNTIF('Plan WIW'!$C27:$AU27,"B 0101")+COUNTIF('Plan ET'!$C28:$BW28,"B 0101"))</f>
        <v>0</v>
      </c>
      <c r="AQ27" s="364">
        <f>SUM(COUNTIF('Plan MB'!$C27:$BE27,"B 0102")+COUNTIF('Plan WIW'!$C27:$AU27,"B 0102")+COUNTIF('Plan ET'!$C28:$BW28,"B 0102"))</f>
        <v>0</v>
      </c>
      <c r="AR27" s="364">
        <f>SUM(COUNTIF('Plan MB'!$C27:$BE27,"B 0231")+COUNTIF('Plan WIW'!$C27:$AU27,"B 0231")+COUNTIF('Plan ET'!$C28:$BW28,"B 0231"))</f>
        <v>0</v>
      </c>
      <c r="AS27" s="364">
        <f>SUM(COUNTIF('Plan MB'!$C27:$BE27,"B 0423")+COUNTIF('Plan WIW'!$C27:$AU27,"B 0423")+COUNTIF('Plan ET'!$C28:$BW28,"B 0423"))</f>
        <v>0</v>
      </c>
      <c r="AT27" s="364">
        <f>SUM(COUNTIF('Plan MB'!$C27:$BE27,"B 0422")+COUNTIF('Plan WIW'!$C27:$AU27,"B 0422")+COUNTIF('Plan ET'!$C28:$BW28,"B 0422"))</f>
        <v>0</v>
      </c>
    </row>
    <row r="28" spans="1:46" ht="12.75" customHeight="1">
      <c r="A28" s="1320"/>
      <c r="B28" s="1323"/>
      <c r="C28" s="364">
        <f>SUM(COUNTIF('Plan MB'!$C28:$BE28,"D 0107")+COUNTIF('Plan WIW'!$C28:$AU28,"D 0107")+COUNTIF('Plan ET'!$C29:$BW29,"D 0107"))</f>
        <v>0</v>
      </c>
      <c r="D28" s="364">
        <f>SUM(COUNTIF('Plan MB'!$C28:$BE28,"D 0108")+COUNTIF('Plan WIW'!$C28:$AU28,"D 0108")+COUNTIF('Plan ET'!$C29:$BW29,"D 0108"))</f>
        <v>0</v>
      </c>
      <c r="E28" s="364">
        <f>SUM(COUNTIF('Plan MB'!$C28:$BE28,"D 0110")+COUNTIF('Plan WIW'!$C28:$AU28,"D 0110")+COUNTIF('Plan ET'!$C29:$BW29,"D 0110"))</f>
        <v>0</v>
      </c>
      <c r="F28" s="364">
        <f>SUM(COUNTIF('Plan MB'!$C28:$BE28,"D 0111")+COUNTIF('Plan WIW'!$C28:$AU28,"D 0111")+COUNTIF('Plan ET'!$C29:$BW29,"D 0111"))</f>
        <v>0</v>
      </c>
      <c r="G28" s="364">
        <f>SUM(COUNTIF('Plan MB'!$C28:$BE28,"D 0113")+COUNTIF('Plan WIW'!$C28:$AU28,"D 0113")+COUNTIF('Plan ET'!$C29:$BW29,"D 0113"))</f>
        <v>0</v>
      </c>
      <c r="H28" s="324">
        <f>SUM(COUNTIF('Plan MB'!$C28:$BE28,"D 0117")+COUNTIF('Plan WIW'!$C28:$AU28,"D 0117")+COUNTIF('Plan ET'!$C29:$BW29,"D 0117"))</f>
        <v>0</v>
      </c>
      <c r="I28" s="324">
        <f>SUM(COUNTIF('Plan MB'!$C28:$BE28,"D 0207")+COUNTIF('Plan WIW'!$C28:$AU28,"D 0207")+COUNTIF('Plan ET'!$C29:$BW29,"D 0207"))</f>
        <v>0</v>
      </c>
      <c r="J28" s="364">
        <f>SUM(COUNTIF('Plan MB'!$C28:$BE28,"D 0210")+COUNTIF('Plan WIW'!$C28:$AU28,"D 0210")+COUNTIF('Plan ET'!$C29:$BW29,"D 0210"))</f>
        <v>0</v>
      </c>
      <c r="K28" s="324">
        <f>SUM(COUNTIF('Plan MB'!$C28:$BE28,"D 0214")+COUNTIF('Plan WIW'!$C28:$AU28,"D 0214")+COUNTIF('Plan ET'!$C29:$BW29,"D 0214"))</f>
        <v>0</v>
      </c>
      <c r="L28" s="324">
        <f>SUM(COUNTIF('Plan MB'!$C28:$BE28,"D 0301")+COUNTIF('Plan WIW'!$C28:$AU28,"D 0301")+COUNTIF('Plan ET'!$C29:$BW29,"D 0301"))</f>
        <v>0</v>
      </c>
      <c r="M28" s="324">
        <f>SUM(COUNTIF('Plan MB'!$C28:$BE28,"D 0302")+COUNTIF('Plan WIW'!$C28:$AU28,"D 0302")+COUNTIF('Plan ET'!$C29:$BW29,"D 0302"))</f>
        <v>0</v>
      </c>
      <c r="N28" s="340">
        <f>SUM(COUNTIF('Plan MB'!$C28:$BE28,"H 0001")+COUNTIF('Plan WIW'!$C28:$AU28,"H 0001")+COUNTIF('Plan ET'!$C29:$BW29,"H 0001"))</f>
        <v>0</v>
      </c>
      <c r="O28" s="364">
        <f>SUM(COUNTIF('Plan MB'!$C28:$BE28,"H 0002")+COUNTIF('Plan WIW'!$C28:$AU28,"H 0002")+COUNTIF('Plan ET'!$C29:$BW29,"H 0002"))</f>
        <v>0</v>
      </c>
      <c r="P28" s="364">
        <f>SUM(COUNTIF('Plan MB'!$C28:$BE28,"H 0003")+COUNTIF('Plan WIW'!$C28:$AU28,"H 0003")+COUNTIF('Plan ET'!$C29:$BW29,"H 0003"))</f>
        <v>0</v>
      </c>
      <c r="Q28" s="364">
        <f>SUM(COUNTIF('Plan MB'!$C28:$BE28,"H 0011")+COUNTIF('Plan WIW'!$C28:$AU28,"H 0011")+COUNTIF('Plan ET'!$C29:$BW29,"H 0011"))</f>
        <v>0</v>
      </c>
      <c r="R28" s="364">
        <f>SUM(COUNTIF('Plan MB'!$C28:$BE28,"H 0102")+COUNTIF('Plan WIW'!$C28:$AU28,"H 0102")+COUNTIF('Plan ET'!$C29:$BW29,"H 0102"))</f>
        <v>0</v>
      </c>
      <c r="S28" s="364">
        <f>SUM(COUNTIF('Plan MB'!$C28:$BE28,"H 0103")+COUNTIF('Plan WIW'!$C28:$AU28,"H 0103")+COUNTIF('Plan ET'!$C29:$BW29,"H 0103"))</f>
        <v>0</v>
      </c>
      <c r="T28" s="364">
        <f>SUM(COUNTIF('Plan MB'!$C28:$BE28,"H 0111")+COUNTIF('Plan WIW'!$C28:$AU28,"H 0111")+COUNTIF('Plan ET'!$C29:$BW29,"H 0111"))</f>
        <v>0</v>
      </c>
      <c r="U28" s="364">
        <f>SUM(COUNTIF('Plan MB'!$C28:$BE28,"H 0112")+COUNTIF('Plan WIW'!$C28:$AU28,"H 0112")+COUNTIF('Plan ET'!$C29:$BW29,"H 0112"))</f>
        <v>0</v>
      </c>
      <c r="V28" s="364">
        <f>SUM(COUNTIF('Plan MB'!$C28:$BE28,"H 0113")+COUNTIF('Plan WIW'!$C28:$AU28,"H 0113")+COUNTIF('Plan ET'!$C29:$BW29,"H 0113"))</f>
        <v>0</v>
      </c>
      <c r="W28" s="364">
        <f>SUM(COUNTIF('Plan MB'!$C28:$BE28,"H 0114")+COUNTIF('Plan WIW'!$C28:$AU28,"H 0114")+COUNTIF('Plan ET'!$C29:$BW29,"H 0114"))</f>
        <v>0</v>
      </c>
      <c r="X28" s="364">
        <f>SUM(COUNTIF('Plan MB'!$C28:$BE28,"H 0115")+COUNTIF('Plan WIW'!$C28:$AU28,"H 0115")+COUNTIF('Plan ET'!$C29:$BW29,"H 0115"))</f>
        <v>0</v>
      </c>
      <c r="Y28" s="364">
        <f>SUM(COUNTIF('Plan MB'!$C28:$BE28,"H 0116")+COUNTIF('Plan WIW'!$C28:$AU28,"H 0116")+COUNTIF('Plan ET'!$C29:$BW29,"H 0116"))</f>
        <v>0</v>
      </c>
      <c r="Z28" s="340">
        <f>SUM(COUNTIF('Plan MB'!$C28:$BE28,"H 0202")+COUNTIF('Plan WIW'!$C28:$AU28,"H 0202")+COUNTIF('Plan ET'!$C29:$BW29,"H 0202"))</f>
        <v>0</v>
      </c>
      <c r="AA28" s="340">
        <f>SUM(COUNTIF('Plan MB'!$C28:$BE28,"H 0203")+COUNTIF('Plan WIW'!$C28:$AU28,"H 0203")+COUNTIF('Plan ET'!$C29:$BW29,"H 0203"))</f>
        <v>0</v>
      </c>
      <c r="AB28" s="364">
        <f>SUM(COUNTIF('Plan MB'!$C28:$BE28,"H 0211")+COUNTIF('Plan WIW'!$C28:$AU28,"H 0211")+COUNTIF('Plan ET'!$C29:$BW29,"H 0211"))</f>
        <v>0</v>
      </c>
      <c r="AC28" s="364">
        <f>SUM(COUNTIF('Plan MB'!$C28:$BE28,"H 0212")+COUNTIF('Plan WIW'!$C28:$AU28,"H 0212")+COUNTIF('Plan ET'!$C29:$BW29,"H 0212"))</f>
        <v>0</v>
      </c>
      <c r="AD28" s="364">
        <f>SUM(COUNTIF('Plan MB'!$C28:$BE28,"H 0213")+COUNTIF('Plan WIW'!$C28:$AU28,"H 0213")+COUNTIF('Plan ET'!$C29:$BW29,"H 0213"))</f>
        <v>0</v>
      </c>
      <c r="AE28" s="364">
        <f>SUM(COUNTIF('Plan MB'!$C28:$BE28,"H 0214")+COUNTIF('Plan WIW'!$C28:$AU28,"H 0214")+COUNTIF('Plan ET'!$C29:$BW29,"H 0214"))</f>
        <v>0</v>
      </c>
      <c r="AF28" s="340">
        <f>SUM(COUNTIF('Plan MB'!$C28:$BE28,"H 0215")+COUNTIF('Plan WIW'!$C28:$AU28,"H 0215")+COUNTIF('Plan ET'!$C29:$BW29,"H 0215"))</f>
        <v>0</v>
      </c>
      <c r="AG28" s="381">
        <f>SUM(COUNTIF('Plan MB'!$C28:$BE28,"H 0216")+COUNTIF('Plan WIW'!$C28:$AU28,"H 0216")+COUNTIF('Plan ET'!$C29:$BW29,"H 0216"))</f>
        <v>0</v>
      </c>
      <c r="AH28" s="364">
        <f>SUM(COUNTIF('Plan MB'!$C28:$BE28,"D 0215")+COUNTIF('Plan WIW'!$C28:$AU28,"D 0215")+COUNTIF('Plan ET'!$C29:$BW29,"D 0215"))</f>
        <v>0</v>
      </c>
      <c r="AI28" s="364">
        <f>SUM(COUNTIF('Plan MB'!$C28:$BE28,"E 0103")+COUNTIF('Plan WIW'!$C28:$AU28,"E 0103")+COUNTIF('Plan ET'!$C29:$BW29,"E 0103"))</f>
        <v>0</v>
      </c>
      <c r="AJ28" s="364">
        <f>SUM(COUNTIF('Plan MB'!$C28:$BE28,"E 0104")+COUNTIF('Plan WIW'!$C28:$AU28,"E 0104")+COUNTIF('Plan ET'!$C29:$BW29,"E 0104"))</f>
        <v>0</v>
      </c>
      <c r="AK28" s="364">
        <f>SUM(COUNTIF('Plan MB'!$C28:$BE28,"D 0201")+COUNTIF('Plan WIW'!$C28:$AU28,"D 0201")+COUNTIF('Plan ET'!$C29:$BW29,"D 0201"))</f>
        <v>0</v>
      </c>
      <c r="AL28" s="364">
        <f>SUM(COUNTIF('Plan MB'!$C28:$BE28,"D 0202")+COUNTIF('Plan WIW'!$C28:$AU28,"D 0202")+COUNTIF('Plan ET'!$C29:$BW29,"D 0202"))</f>
        <v>0</v>
      </c>
      <c r="AM28" s="364">
        <f>SUM(COUNTIF('Plan MB'!$C28:$BE28,"D 0203")+COUNTIF('Plan WIW'!$C28:$AU28,"D 0203")+COUNTIF('Plan ET'!$C29:$BW29,"D 0203"))</f>
        <v>0</v>
      </c>
      <c r="AN28" s="364">
        <f>SUM(COUNTIF('Plan MB'!$C28:$BE28,"B 0323")+COUNTIF('Plan WIW'!$C28:$AU28,"B 0323")+COUNTIF('Plan ET'!$C29:$BW29,"B 0323"))</f>
        <v>0</v>
      </c>
      <c r="AO28" s="364">
        <f>SUM(COUNTIF('Plan MB'!$C28:$BE28,"B 0406")+COUNTIF('Plan WIW'!$C28:$AU28,"B 0406")+COUNTIF('Plan ET'!$C29:$BW29,"B 0406"))</f>
        <v>0</v>
      </c>
      <c r="AP28" s="364">
        <f>SUM(COUNTIF('Plan MB'!$C28:$BE28,"B 0101")+COUNTIF('Plan WIW'!$C28:$AU28,"B 0101")+COUNTIF('Plan ET'!$C29:$BW29,"B 0101"))</f>
        <v>0</v>
      </c>
      <c r="AQ28" s="364">
        <f>SUM(COUNTIF('Plan MB'!$C28:$BE28,"B 0102")+COUNTIF('Plan WIW'!$C28:$AU28,"B 0102")+COUNTIF('Plan ET'!$C29:$BW29,"B 0102"))</f>
        <v>0</v>
      </c>
      <c r="AR28" s="364">
        <f>SUM(COUNTIF('Plan MB'!$C28:$BE28,"B 0231")+COUNTIF('Plan WIW'!$C28:$AU28,"B 0231")+COUNTIF('Plan ET'!$C29:$BW29,"B 0231"))</f>
        <v>0</v>
      </c>
      <c r="AS28" s="364">
        <f>SUM(COUNTIF('Plan MB'!$C28:$BE28,"B 0423")+COUNTIF('Plan WIW'!$C28:$AU28,"B 0423")+COUNTIF('Plan ET'!$C29:$BW29,"B 0423"))</f>
        <v>0</v>
      </c>
      <c r="AT28" s="364">
        <f>SUM(COUNTIF('Plan MB'!$C28:$BE28,"B 0422")+COUNTIF('Plan WIW'!$C28:$AU28,"B 0422")+COUNTIF('Plan ET'!$C29:$BW29,"B 0422"))</f>
        <v>0</v>
      </c>
    </row>
    <row r="29" spans="1:46" ht="12.75" customHeight="1">
      <c r="A29" s="1320"/>
      <c r="B29" s="1324"/>
      <c r="C29" s="364">
        <f>SUM(COUNTIF('Plan MB'!$C29:$BE29,"D 0107")+COUNTIF('Plan WIW'!$C29:$AU29,"D 0107")+COUNTIF('Plan ET'!$C30:$BW30,"D 0107"))</f>
        <v>0</v>
      </c>
      <c r="D29" s="364">
        <f>SUM(COUNTIF('Plan MB'!$C29:$BE29,"D 0108")+COUNTIF('Plan WIW'!$C29:$AU29,"D 0108")+COUNTIF('Plan ET'!$C30:$BW30,"D 0108"))</f>
        <v>0</v>
      </c>
      <c r="E29" s="364">
        <f>SUM(COUNTIF('Plan MB'!$C29:$BE29,"D 0110")+COUNTIF('Plan WIW'!$C29:$AU29,"D 0110")+COUNTIF('Plan ET'!$C30:$BW30,"D 0110"))</f>
        <v>0</v>
      </c>
      <c r="F29" s="364">
        <f>SUM(COUNTIF('Plan MB'!$C29:$BE29,"D 0111")+COUNTIF('Plan WIW'!$C29:$AU29,"D 0111")+COUNTIF('Plan ET'!$C30:$BW30,"D 0111"))</f>
        <v>0</v>
      </c>
      <c r="G29" s="364">
        <f>SUM(COUNTIF('Plan MB'!$C29:$BE29,"D 0113")+COUNTIF('Plan WIW'!$C29:$AU29,"D 0113")+COUNTIF('Plan ET'!$C30:$BW30,"D 0113"))</f>
        <v>0</v>
      </c>
      <c r="H29" s="324">
        <f>SUM(COUNTIF('Plan MB'!$C29:$BE29,"D 0117")+COUNTIF('Plan WIW'!$C29:$AU29,"D 0117")+COUNTIF('Plan ET'!$C30:$BW30,"D 0117"))</f>
        <v>0</v>
      </c>
      <c r="I29" s="324">
        <f>SUM(COUNTIF('Plan MB'!$C29:$BE29,"D 0207")+COUNTIF('Plan WIW'!$C29:$AU29,"D 0207")+COUNTIF('Plan ET'!$C30:$BW30,"D 0207"))</f>
        <v>0</v>
      </c>
      <c r="J29" s="364">
        <f>SUM(COUNTIF('Plan MB'!$C29:$BE29,"D 0210")+COUNTIF('Plan WIW'!$C29:$AU29,"D 0210")+COUNTIF('Plan ET'!$C30:$BW30,"D 0210"))</f>
        <v>0</v>
      </c>
      <c r="K29" s="324">
        <f>SUM(COUNTIF('Plan MB'!$C29:$BE29,"D 0214")+COUNTIF('Plan WIW'!$C29:$AU29,"D 0214")+COUNTIF('Plan ET'!$C30:$BW30,"D 0214"))</f>
        <v>0</v>
      </c>
      <c r="L29" s="324">
        <f>SUM(COUNTIF('Plan MB'!$C29:$BE29,"D 0301")+COUNTIF('Plan WIW'!$C29:$AU29,"D 0301")+COUNTIF('Plan ET'!$C30:$BW30,"D 0301"))</f>
        <v>0</v>
      </c>
      <c r="M29" s="324">
        <f>SUM(COUNTIF('Plan MB'!$C29:$BE29,"D 0302")+COUNTIF('Plan WIW'!$C29:$AU29,"D 0302")+COUNTIF('Plan ET'!$C30:$BW30,"D 0302"))</f>
        <v>0</v>
      </c>
      <c r="N29" s="340">
        <f>SUM(COUNTIF('Plan MB'!$C29:$BE29,"H 0001")+COUNTIF('Plan WIW'!$C29:$AU29,"H 0001")+COUNTIF('Plan ET'!$C30:$BW30,"H 0001"))</f>
        <v>0</v>
      </c>
      <c r="O29" s="364">
        <f>SUM(COUNTIF('Plan MB'!$C29:$BE29,"H 0002")+COUNTIF('Plan WIW'!$C29:$AU29,"H 0002")+COUNTIF('Plan ET'!$C30:$BW30,"H 0002"))</f>
        <v>0</v>
      </c>
      <c r="P29" s="364">
        <f>SUM(COUNTIF('Plan MB'!$C29:$BE29,"H 0003")+COUNTIF('Plan WIW'!$C29:$AU29,"H 0003")+COUNTIF('Plan ET'!$C30:$BW30,"H 0003"))</f>
        <v>0</v>
      </c>
      <c r="Q29" s="364">
        <f>SUM(COUNTIF('Plan MB'!$C29:$BE29,"H 0011")+COUNTIF('Plan WIW'!$C29:$AU29,"H 0011")+COUNTIF('Plan ET'!$C30:$BW30,"H 0011"))</f>
        <v>0</v>
      </c>
      <c r="R29" s="364">
        <f>SUM(COUNTIF('Plan MB'!$C29:$BE29,"H 0102")+COUNTIF('Plan WIW'!$C29:$AU29,"H 0102")+COUNTIF('Plan ET'!$C30:$BW30,"H 0102"))</f>
        <v>0</v>
      </c>
      <c r="S29" s="364">
        <f>SUM(COUNTIF('Plan MB'!$C29:$BE29,"H 0103")+COUNTIF('Plan WIW'!$C29:$AU29,"H 0103")+COUNTIF('Plan ET'!$C30:$BW30,"H 0103"))</f>
        <v>0</v>
      </c>
      <c r="T29" s="364">
        <f>SUM(COUNTIF('Plan MB'!$C29:$BE29,"H 0111")+COUNTIF('Plan WIW'!$C29:$AU29,"H 0111")+COUNTIF('Plan ET'!$C30:$BW30,"H 0111"))</f>
        <v>0</v>
      </c>
      <c r="U29" s="364">
        <f>SUM(COUNTIF('Plan MB'!$C29:$BE29,"H 0112")+COUNTIF('Plan WIW'!$C29:$AU29,"H 0112")+COUNTIF('Plan ET'!$C30:$BW30,"H 0112"))</f>
        <v>0</v>
      </c>
      <c r="V29" s="364">
        <f>SUM(COUNTIF('Plan MB'!$C29:$BE29,"H 0113")+COUNTIF('Plan WIW'!$C29:$AU29,"H 0113")+COUNTIF('Plan ET'!$C30:$BW30,"H 0113"))</f>
        <v>0</v>
      </c>
      <c r="W29" s="364">
        <f>SUM(COUNTIF('Plan MB'!$C29:$BE29,"H 0114")+COUNTIF('Plan WIW'!$C29:$AU29,"H 0114")+COUNTIF('Plan ET'!$C30:$BW30,"H 0114"))</f>
        <v>0</v>
      </c>
      <c r="X29" s="364">
        <f>SUM(COUNTIF('Plan MB'!$C29:$BE29,"H 0115")+COUNTIF('Plan WIW'!$C29:$AU29,"H 0115")+COUNTIF('Plan ET'!$C30:$BW30,"H 0115"))</f>
        <v>0</v>
      </c>
      <c r="Y29" s="364">
        <f>SUM(COUNTIF('Plan MB'!$C29:$BE29,"H 0116")+COUNTIF('Plan WIW'!$C29:$AU29,"H 0116")+COUNTIF('Plan ET'!$C30:$BW30,"H 0116"))</f>
        <v>0</v>
      </c>
      <c r="Z29" s="340">
        <f>SUM(COUNTIF('Plan MB'!$C29:$BE29,"H 0202")+COUNTIF('Plan WIW'!$C29:$AU29,"H 0202")+COUNTIF('Plan ET'!$C30:$BW30,"H 0202"))</f>
        <v>0</v>
      </c>
      <c r="AA29" s="340">
        <f>SUM(COUNTIF('Plan MB'!$C29:$BE29,"H 0203")+COUNTIF('Plan WIW'!$C29:$AU29,"H 0203")+COUNTIF('Plan ET'!$C30:$BW30,"H 0203"))</f>
        <v>0</v>
      </c>
      <c r="AB29" s="364">
        <f>SUM(COUNTIF('Plan MB'!$C29:$BE29,"H 0211")+COUNTIF('Plan WIW'!$C29:$AU29,"H 0211")+COUNTIF('Plan ET'!$C30:$BW30,"H 0211"))</f>
        <v>0</v>
      </c>
      <c r="AC29" s="364">
        <f>SUM(COUNTIF('Plan MB'!$C29:$BE29,"H 0212")+COUNTIF('Plan WIW'!$C29:$AU29,"H 0212")+COUNTIF('Plan ET'!$C30:$BW30,"H 0212"))</f>
        <v>0</v>
      </c>
      <c r="AD29" s="364">
        <f>SUM(COUNTIF('Plan MB'!$C29:$BE29,"H 0213")+COUNTIF('Plan WIW'!$C29:$AU29,"H 0213")+COUNTIF('Plan ET'!$C30:$BW30,"H 0213"))</f>
        <v>0</v>
      </c>
      <c r="AE29" s="364">
        <f>SUM(COUNTIF('Plan MB'!$C29:$BE29,"H 0214")+COUNTIF('Plan WIW'!$C29:$AU29,"H 0214")+COUNTIF('Plan ET'!$C30:$BW30,"H 0214"))</f>
        <v>0</v>
      </c>
      <c r="AF29" s="340">
        <f>SUM(COUNTIF('Plan MB'!$C29:$BE29,"H 0215")+COUNTIF('Plan WIW'!$C29:$AU29,"H 0215")+COUNTIF('Plan ET'!$C30:$BW30,"H 0215"))</f>
        <v>0</v>
      </c>
      <c r="AG29" s="381">
        <f>SUM(COUNTIF('Plan MB'!$C29:$BE29,"H 0216")+COUNTIF('Plan WIW'!$C29:$AU29,"H 0216")+COUNTIF('Plan ET'!$C30:$BW30,"H 0216"))</f>
        <v>0</v>
      </c>
      <c r="AH29" s="364">
        <f>SUM(COUNTIF('Plan MB'!$C29:$BE29,"D 0215")+COUNTIF('Plan WIW'!$C29:$AU29,"D 0215")+COUNTIF('Plan ET'!$C30:$BW30,"D 0215"))</f>
        <v>0</v>
      </c>
      <c r="AI29" s="364">
        <f>SUM(COUNTIF('Plan MB'!$C29:$BE29,"E 0103")+COUNTIF('Plan WIW'!$C29:$AU29,"E 0103")+COUNTIF('Plan ET'!$C30:$BW30,"E 0103"))</f>
        <v>0</v>
      </c>
      <c r="AJ29" s="364">
        <f>SUM(COUNTIF('Plan MB'!$C29:$BE29,"E 0104")+COUNTIF('Plan WIW'!$C29:$AU29,"E 0104")+COUNTIF('Plan ET'!$C30:$BW30,"E 0104"))</f>
        <v>0</v>
      </c>
      <c r="AK29" s="364">
        <f>SUM(COUNTIF('Plan MB'!$C29:$BE29,"D 0201")+COUNTIF('Plan WIW'!$C29:$AU29,"D 0201")+COUNTIF('Plan ET'!$C30:$BW30,"D 0201"))</f>
        <v>0</v>
      </c>
      <c r="AL29" s="364">
        <f>SUM(COUNTIF('Plan MB'!$C29:$BE29,"D 0202")+COUNTIF('Plan WIW'!$C29:$AU29,"D 0202")+COUNTIF('Plan ET'!$C30:$BW30,"D 0202"))</f>
        <v>0</v>
      </c>
      <c r="AM29" s="364">
        <f>SUM(COUNTIF('Plan MB'!$C29:$BE29,"D 0203")+COUNTIF('Plan WIW'!$C29:$AU29,"D 0203")+COUNTIF('Plan ET'!$C30:$BW30,"D 0203"))</f>
        <v>0</v>
      </c>
      <c r="AN29" s="364">
        <f>SUM(COUNTIF('Plan MB'!$C29:$BE29,"B 0323")+COUNTIF('Plan WIW'!$C29:$AU29,"B 0323")+COUNTIF('Plan ET'!$C30:$BW30,"B 0323"))</f>
        <v>0</v>
      </c>
      <c r="AO29" s="364">
        <f>SUM(COUNTIF('Plan MB'!$C29:$BE29,"B 0406")+COUNTIF('Plan WIW'!$C29:$AU29,"B 0406")+COUNTIF('Plan ET'!$C30:$BW30,"B 0406"))</f>
        <v>0</v>
      </c>
      <c r="AP29" s="364">
        <f>SUM(COUNTIF('Plan MB'!$C29:$BE29,"B 0101")+COUNTIF('Plan WIW'!$C29:$AU29,"B 0101")+COUNTIF('Plan ET'!$C30:$BW30,"B 0101"))</f>
        <v>0</v>
      </c>
      <c r="AQ29" s="364">
        <f>SUM(COUNTIF('Plan MB'!$C29:$BE29,"B 0102")+COUNTIF('Plan WIW'!$C29:$AU29,"B 0102")+COUNTIF('Plan ET'!$C30:$BW30,"B 0102"))</f>
        <v>0</v>
      </c>
      <c r="AR29" s="364">
        <f>SUM(COUNTIF('Plan MB'!$C29:$BE29,"B 0231")+COUNTIF('Plan WIW'!$C29:$AU29,"B 0231")+COUNTIF('Plan ET'!$C30:$BW30,"B 0231"))</f>
        <v>0</v>
      </c>
      <c r="AS29" s="364">
        <f>SUM(COUNTIF('Plan MB'!$C29:$BE29,"B 0423")+COUNTIF('Plan WIW'!$C29:$AU29,"B 0423")+COUNTIF('Plan ET'!$C30:$BW30,"B 0423"))</f>
        <v>0</v>
      </c>
      <c r="AT29" s="364">
        <f>SUM(COUNTIF('Plan MB'!$C29:$BE29,"B 0422")+COUNTIF('Plan WIW'!$C29:$AU29,"B 0422")+COUNTIF('Plan ET'!$C30:$BW30,"B 0422"))</f>
        <v>0</v>
      </c>
    </row>
    <row r="30" spans="1:46" ht="12.75" customHeight="1">
      <c r="A30" s="1320"/>
      <c r="B30" s="1322">
        <v>18</v>
      </c>
      <c r="C30" s="364">
        <f>SUM(COUNTIF('Plan MB'!$C30:$BE30,"D 0107")+COUNTIF('Plan WIW'!$C30:$AU30,"D 0107")+COUNTIF('Plan ET'!$C31:$BW31,"D 0107"))</f>
        <v>0</v>
      </c>
      <c r="D30" s="364">
        <f>SUM(COUNTIF('Plan MB'!$C30:$BE30,"D 0108")+COUNTIF('Plan WIW'!$C30:$AU30,"D 0108")+COUNTIF('Plan ET'!$C31:$BW31,"D 0108"))</f>
        <v>0</v>
      </c>
      <c r="E30" s="364">
        <f>SUM(COUNTIF('Plan MB'!$C30:$BE30,"D 0110")+COUNTIF('Plan WIW'!$C30:$AU30,"D 0110")+COUNTIF('Plan ET'!$C31:$BW31,"D 0110"))</f>
        <v>0</v>
      </c>
      <c r="F30" s="364">
        <f>SUM(COUNTIF('Plan MB'!$C30:$BE30,"D 0111")+COUNTIF('Plan WIW'!$C30:$AU30,"D 0111")+COUNTIF('Plan ET'!$C31:$BW31,"D 0111"))</f>
        <v>0</v>
      </c>
      <c r="G30" s="364">
        <f>SUM(COUNTIF('Plan MB'!$C30:$BE30,"D 0113")+COUNTIF('Plan WIW'!$C30:$AU30,"D 0113")+COUNTIF('Plan ET'!$C31:$BW31,"D 0113"))</f>
        <v>2</v>
      </c>
      <c r="H30" s="364">
        <f>SUM(COUNTIF('Plan MB'!$C30:$BE30,"D 0117")+COUNTIF('Plan WIW'!$C30:$AU30,"D 0117")+COUNTIF('Plan ET'!$C31:$BW31,"D 0117"))</f>
        <v>0</v>
      </c>
      <c r="I30" s="364">
        <f>SUM(COUNTIF('Plan MB'!$C30:$BE30,"D 0207")+COUNTIF('Plan WIW'!$C30:$AU30,"D 0207")+COUNTIF('Plan ET'!$C31:$BW31,"D 0207"))</f>
        <v>0</v>
      </c>
      <c r="J30" s="364">
        <f>SUM(COUNTIF('Plan MB'!$C30:$BE30,"D 0210")+COUNTIF('Plan WIW'!$C30:$AU30,"D 0210")+COUNTIF('Plan ET'!$C31:$BW31,"D 0210"))</f>
        <v>0</v>
      </c>
      <c r="K30" s="364">
        <f>SUM(COUNTIF('Plan MB'!$C30:$BE30,"D 0214")+COUNTIF('Plan WIW'!$C30:$AU30,"D 0214")+COUNTIF('Plan ET'!$C31:$BW31,"D 0214"))</f>
        <v>0</v>
      </c>
      <c r="L30" s="364">
        <f>SUM(COUNTIF('Plan MB'!$C30:$BE30,"D 0301")+COUNTIF('Plan WIW'!$C30:$AU30,"D 0301")+COUNTIF('Plan ET'!$C31:$BW31,"D 0301"))</f>
        <v>0</v>
      </c>
      <c r="M30" s="364">
        <f>SUM(COUNTIF('Plan MB'!$C30:$BE30,"D 0302")+COUNTIF('Plan WIW'!$C30:$AU30,"D 0302")+COUNTIF('Plan ET'!$C31:$BW31,"D 0302"))</f>
        <v>0</v>
      </c>
      <c r="N30" s="364">
        <f>SUM(COUNTIF('Plan MB'!$C30:$BE30,"H 0001")+COUNTIF('Plan WIW'!$C30:$AU30,"H 0001")+COUNTIF('Plan ET'!$C31:$BW31,"H 0001"))</f>
        <v>0</v>
      </c>
      <c r="O30" s="364">
        <f>SUM(COUNTIF('Plan MB'!$C30:$BE30,"H 0002")+COUNTIF('Plan WIW'!$C30:$AU30,"H 0002")+COUNTIF('Plan ET'!$C31:$BW31,"H 0002"))</f>
        <v>0</v>
      </c>
      <c r="P30" s="102">
        <f>SUM(COUNTIF('Plan MB'!$C30:$BE30,"H 0003")+COUNTIF('Plan WIW'!$C30:$AU30,"H 0003")+COUNTIF('Plan ET'!$C31:$BW31,"H 0003"))</f>
        <v>0</v>
      </c>
      <c r="Q30" s="364">
        <f>SUM(COUNTIF('Plan MB'!$C30:$BE30,"H 0011")+COUNTIF('Plan WIW'!$C30:$AU30,"H 0011")+COUNTIF('Plan ET'!$C31:$BW31,"H 0011"))</f>
        <v>0</v>
      </c>
      <c r="R30" s="364">
        <f>SUM(COUNTIF('Plan MB'!$C30:$BE30,"H 0102")+COUNTIF('Plan WIW'!$C30:$AU30,"H 0102")+COUNTIF('Plan ET'!$C31:$BW31,"H 0102"))</f>
        <v>0</v>
      </c>
      <c r="S30" s="364">
        <f>SUM(COUNTIF('Plan MB'!$C30:$BE30,"H 0103")+COUNTIF('Plan WIW'!$C30:$AU30,"H 0103")+COUNTIF('Plan ET'!$C31:$BW31,"H 0103"))</f>
        <v>0</v>
      </c>
      <c r="T30" s="364">
        <f>SUM(COUNTIF('Plan MB'!$C30:$BE30,"H 0111")+COUNTIF('Plan WIW'!$C30:$AU30,"H 0111")+COUNTIF('Plan ET'!$C31:$BW31,"H 0111"))</f>
        <v>0</v>
      </c>
      <c r="U30" s="364">
        <f>SUM(COUNTIF('Plan MB'!$C30:$BE30,"H 0112")+COUNTIF('Plan WIW'!$C30:$AU30,"H 0112")+COUNTIF('Plan ET'!$C31:$BW31,"H 0112"))</f>
        <v>0</v>
      </c>
      <c r="V30" s="364">
        <f>SUM(COUNTIF('Plan MB'!$C30:$BE30,"H 0113")+COUNTIF('Plan WIW'!$C30:$AU30,"H 0113")+COUNTIF('Plan ET'!$C31:$BW31,"H 0113"))</f>
        <v>0</v>
      </c>
      <c r="W30" s="364">
        <f>SUM(COUNTIF('Plan MB'!$C30:$BE30,"H 0114")+COUNTIF('Plan WIW'!$C30:$AU30,"H 0114")+COUNTIF('Plan ET'!$C31:$BW31,"H 0114"))</f>
        <v>0</v>
      </c>
      <c r="X30" s="364">
        <f>SUM(COUNTIF('Plan MB'!$C30:$BE30,"H 0115")+COUNTIF('Plan WIW'!$C30:$AU30,"H 0115")+COUNTIF('Plan ET'!$C31:$BW31,"H 0115"))</f>
        <v>0</v>
      </c>
      <c r="Y30" s="364">
        <f>SUM(COUNTIF('Plan MB'!$C30:$BE30,"H 0116")+COUNTIF('Plan WIW'!$C30:$AU30,"H 0116")+COUNTIF('Plan ET'!$C31:$BW31,"H 0116"))</f>
        <v>1</v>
      </c>
      <c r="Z30" s="340">
        <f>SUM(COUNTIF('Plan MB'!$C30:$BE30,"H 0202")+COUNTIF('Plan WIW'!$C30:$AU30,"H 0202")+COUNTIF('Plan ET'!$C31:$BW31,"H 0202"))</f>
        <v>0</v>
      </c>
      <c r="AA30" s="340">
        <f>SUM(COUNTIF('Plan MB'!$C30:$BE30,"H 0203")+COUNTIF('Plan WIW'!$C30:$AU30,"H 0203")+COUNTIF('Plan ET'!$C31:$BW31,"H 0203"))</f>
        <v>0</v>
      </c>
      <c r="AB30" s="364">
        <f>SUM(COUNTIF('Plan MB'!$C30:$BE30,"H 0211")+COUNTIF('Plan WIW'!$C30:$AU30,"H 0211")+COUNTIF('Plan ET'!$C31:$BW31,"H 0211"))</f>
        <v>0</v>
      </c>
      <c r="AC30" s="364">
        <f>SUM(COUNTIF('Plan MB'!$C30:$BE30,"H 0212")+COUNTIF('Plan WIW'!$C30:$AU30,"H 0212")+COUNTIF('Plan ET'!$C31:$BW31,"H 0212"))</f>
        <v>0</v>
      </c>
      <c r="AD30" s="364">
        <f>SUM(COUNTIF('Plan MB'!$C30:$BE30,"H 0213")+COUNTIF('Plan WIW'!$C30:$AU30,"H 0213")+COUNTIF('Plan ET'!$C31:$BW31,"H 0213"))</f>
        <v>0</v>
      </c>
      <c r="AE30" s="364">
        <f>SUM(COUNTIF('Plan MB'!$C30:$BE30,"H 0214")+COUNTIF('Plan WIW'!$C30:$AU30,"H 0214")+COUNTIF('Plan ET'!$C31:$BW31,"H 0214"))</f>
        <v>0</v>
      </c>
      <c r="AF30" s="340">
        <f>SUM(COUNTIF('Plan MB'!$C30:$BE30,"H 0215")+COUNTIF('Plan WIW'!$C30:$AU30,"H 0215")+COUNTIF('Plan ET'!$C31:$BW31,"H 0215"))</f>
        <v>0</v>
      </c>
      <c r="AG30" s="381">
        <f>SUM(COUNTIF('Plan MB'!$C30:$BE30,"H 0216")+COUNTIF('Plan WIW'!$C30:$AU30,"H 0216")+COUNTIF('Plan ET'!$C31:$BW31,"H 0216"))</f>
        <v>0</v>
      </c>
      <c r="AH30" s="364">
        <f>SUM(COUNTIF('Plan MB'!$C30:$BE30,"D 0215")+COUNTIF('Plan WIW'!$C30:$AU30,"D 0215")+COUNTIF('Plan ET'!$C31:$BW31,"D 0215"))</f>
        <v>0</v>
      </c>
      <c r="AI30" s="364">
        <f>SUM(COUNTIF('Plan MB'!$C30:$BE30,"E 0103")+COUNTIF('Plan WIW'!$C30:$AU30,"E 0103")+COUNTIF('Plan ET'!$C31:$BW31,"E 0103"))</f>
        <v>0</v>
      </c>
      <c r="AJ30" s="364">
        <f>SUM(COUNTIF('Plan MB'!$C30:$BE30,"E 0104")+COUNTIF('Plan WIW'!$C30:$AU30,"E 0104")+COUNTIF('Plan ET'!$C31:$BW31,"E 0104"))</f>
        <v>0</v>
      </c>
      <c r="AK30" s="364">
        <f>SUM(COUNTIF('Plan MB'!$C30:$BE30,"D 0201")+COUNTIF('Plan WIW'!$C30:$AU30,"D 0201")+COUNTIF('Plan ET'!$C31:$BW31,"D 0201"))</f>
        <v>0</v>
      </c>
      <c r="AL30" s="364">
        <f>SUM(COUNTIF('Plan MB'!$C30:$BE30,"D 0202")+COUNTIF('Plan WIW'!$C30:$AU30,"D 0202")+COUNTIF('Plan ET'!$C31:$BW31,"D 0202"))</f>
        <v>0</v>
      </c>
      <c r="AM30" s="364">
        <f>SUM(COUNTIF('Plan MB'!$C30:$BE30,"D 0203")+COUNTIF('Plan WIW'!$C30:$AU30,"D 0203")+COUNTIF('Plan ET'!$C31:$BW31,"D 0203"))</f>
        <v>0</v>
      </c>
      <c r="AN30" s="364">
        <f>SUM(COUNTIF('Plan MB'!$C30:$BE30,"B 0323")+COUNTIF('Plan WIW'!$C30:$AU30,"B 0323")+COUNTIF('Plan ET'!$C31:$BW31,"B 0323"))</f>
        <v>0</v>
      </c>
      <c r="AO30" s="364">
        <f>SUM(COUNTIF('Plan MB'!$C30:$BE30,"B 0406")+COUNTIF('Plan WIW'!$C30:$AU30,"B 0406")+COUNTIF('Plan ET'!$C31:$BW31,"B 0406"))</f>
        <v>0</v>
      </c>
      <c r="AP30" s="364">
        <f>SUM(COUNTIF('Plan MB'!$C30:$BE30,"B 0101")+COUNTIF('Plan WIW'!$C30:$AU30,"B 0101")+COUNTIF('Plan ET'!$C31:$BW31,"B 0101"))</f>
        <v>0</v>
      </c>
      <c r="AQ30" s="364">
        <f>SUM(COUNTIF('Plan MB'!$C30:$BE30,"B 0102")+COUNTIF('Plan WIW'!$C30:$AU30,"B 0102")+COUNTIF('Plan ET'!$C31:$BW31,"B 0102"))</f>
        <v>0</v>
      </c>
      <c r="AR30" s="364">
        <f>SUM(COUNTIF('Plan MB'!$C30:$BE30,"B 0231")+COUNTIF('Plan WIW'!$C30:$AU30,"B 0231")+COUNTIF('Plan ET'!$C31:$BW31,"B 0231"))</f>
        <v>0</v>
      </c>
      <c r="AS30" s="364">
        <f>SUM(COUNTIF('Plan MB'!$C30:$BE30,"B 0423")+COUNTIF('Plan WIW'!$C30:$AU30,"B 0423")+COUNTIF('Plan ET'!$C31:$BW31,"B 0423"))</f>
        <v>0</v>
      </c>
      <c r="AT30" s="364">
        <f>SUM(COUNTIF('Plan MB'!$C30:$BE30,"B 0422")+COUNTIF('Plan WIW'!$C30:$AU30,"B 0422")+COUNTIF('Plan ET'!$C31:$BW31,"B 0422"))</f>
        <v>0</v>
      </c>
    </row>
    <row r="31" spans="1:46" ht="12.75" customHeight="1">
      <c r="A31" s="1320"/>
      <c r="B31" s="1323"/>
      <c r="C31" s="364">
        <f>SUM(COUNTIF('Plan MB'!$C31:$BE31,"D 0107")+COUNTIF('Plan WIW'!$C31:$AU31,"D 0107")+COUNTIF('Plan ET'!$C32:$BW32,"D 0107"))</f>
        <v>0</v>
      </c>
      <c r="D31" s="364">
        <f>SUM(COUNTIF('Plan MB'!$C31:$BE31,"D 0108")+COUNTIF('Plan WIW'!$C31:$AU31,"D 0108")+COUNTIF('Plan ET'!$C32:$BW32,"D 0108"))</f>
        <v>0</v>
      </c>
      <c r="E31" s="364">
        <f>SUM(COUNTIF('Plan MB'!$C31:$BE31,"D 0110")+COUNTIF('Plan WIW'!$C31:$AU31,"D 0110")+COUNTIF('Plan ET'!$C32:$BW32,"D 0110"))</f>
        <v>0</v>
      </c>
      <c r="F31" s="364">
        <f>SUM(COUNTIF('Plan MB'!$C31:$BE31,"D 0111")+COUNTIF('Plan WIW'!$C31:$AU31,"D 0111")+COUNTIF('Plan ET'!$C32:$BW32,"D 0111"))</f>
        <v>0</v>
      </c>
      <c r="G31" s="364">
        <f>SUM(COUNTIF('Plan MB'!$C31:$BE31,"D 0113")+COUNTIF('Plan WIW'!$C31:$AU31,"D 0113")+COUNTIF('Plan ET'!$C32:$BW32,"D 0113"))</f>
        <v>0</v>
      </c>
      <c r="H31" s="364">
        <f>SUM(COUNTIF('Plan MB'!$C31:$BE31,"D 0117")+COUNTIF('Plan WIW'!$C31:$AU31,"D 0117")+COUNTIF('Plan ET'!$C32:$BW32,"D 0117"))</f>
        <v>0</v>
      </c>
      <c r="I31" s="364">
        <f>SUM(COUNTIF('Plan MB'!$C31:$BE31,"D 0207")+COUNTIF('Plan WIW'!$C31:$AU31,"D 0207")+COUNTIF('Plan ET'!$C32:$BW32,"D 0207"))</f>
        <v>0</v>
      </c>
      <c r="J31" s="364">
        <f>SUM(COUNTIF('Plan MB'!$C31:$BE31,"D 0210")+COUNTIF('Plan WIW'!$C31:$AU31,"D 0210")+COUNTIF('Plan ET'!$C32:$BW32,"D 0210"))</f>
        <v>0</v>
      </c>
      <c r="K31" s="364">
        <f>SUM(COUNTIF('Plan MB'!$C31:$BE31,"D 0214")+COUNTIF('Plan WIW'!$C31:$AU31,"D 0214")+COUNTIF('Plan ET'!$C32:$BW32,"D 0214"))</f>
        <v>0</v>
      </c>
      <c r="L31" s="364">
        <f>SUM(COUNTIF('Plan MB'!$C31:$BE31,"D 0301")+COUNTIF('Plan WIW'!$C31:$AU31,"D 0301")+COUNTIF('Plan ET'!$C32:$BW32,"D 0301"))</f>
        <v>0</v>
      </c>
      <c r="M31" s="364">
        <f>SUM(COUNTIF('Plan MB'!$C31:$BE31,"D 0302")+COUNTIF('Plan WIW'!$C31:$AU31,"D 0302")+COUNTIF('Plan ET'!$C32:$BW32,"D 0302"))</f>
        <v>0</v>
      </c>
      <c r="N31" s="364">
        <f>SUM(COUNTIF('Plan MB'!$C31:$BE31,"H 0001")+COUNTIF('Plan WIW'!$C31:$AU31,"H 0001")+COUNTIF('Plan ET'!$C32:$BW32,"H 0001"))</f>
        <v>0</v>
      </c>
      <c r="O31" s="364">
        <f>SUM(COUNTIF('Plan MB'!$C31:$BE31,"H 0002")+COUNTIF('Plan WIW'!$C31:$AU31,"H 0002")+COUNTIF('Plan ET'!$C32:$BW32,"H 0002"))</f>
        <v>0</v>
      </c>
      <c r="P31" s="364">
        <f>SUM(COUNTIF('Plan MB'!$C31:$BE31,"H 0003")+COUNTIF('Plan WIW'!$C31:$AU31,"H 0003")+COUNTIF('Plan ET'!$C32:$BW32,"H 0003"))</f>
        <v>0</v>
      </c>
      <c r="Q31" s="364">
        <f>SUM(COUNTIF('Plan MB'!$C31:$BE31,"H 0011")+COUNTIF('Plan WIW'!$C31:$AU31,"H 0011")+COUNTIF('Plan ET'!$C32:$BW32,"H 0011"))</f>
        <v>0</v>
      </c>
      <c r="R31" s="364">
        <f>SUM(COUNTIF('Plan MB'!$C31:$BE31,"H 0102")+COUNTIF('Plan WIW'!$C31:$AU31,"H 0102")+COUNTIF('Plan ET'!$C32:$BW32,"H 0102"))</f>
        <v>0</v>
      </c>
      <c r="S31" s="364">
        <f>SUM(COUNTIF('Plan MB'!$C31:$BE31,"H 0103")+COUNTIF('Plan WIW'!$C31:$AU31,"H 0103")+COUNTIF('Plan ET'!$C32:$BW32,"H 0103"))</f>
        <v>0</v>
      </c>
      <c r="T31" s="364">
        <f>SUM(COUNTIF('Plan MB'!$C31:$BE31,"H 0111")+COUNTIF('Plan WIW'!$C31:$AU31,"H 0111")+COUNTIF('Plan ET'!$C32:$BW32,"H 0111"))</f>
        <v>0</v>
      </c>
      <c r="U31" s="364">
        <f>SUM(COUNTIF('Plan MB'!$C31:$BE31,"H 0112")+COUNTIF('Plan WIW'!$C31:$AU31,"H 0112")+COUNTIF('Plan ET'!$C32:$BW32,"H 0112"))</f>
        <v>0</v>
      </c>
      <c r="V31" s="364">
        <f>SUM(COUNTIF('Plan MB'!$C31:$BE31,"H 0113")+COUNTIF('Plan WIW'!$C31:$AU31,"H 0113")+COUNTIF('Plan ET'!$C32:$BW32,"H 0113"))</f>
        <v>0</v>
      </c>
      <c r="W31" s="364">
        <f>SUM(COUNTIF('Plan MB'!$C31:$BE31,"H 0114")+COUNTIF('Plan WIW'!$C31:$AU31,"H 0114")+COUNTIF('Plan ET'!$C32:$BW32,"H 0114"))</f>
        <v>0</v>
      </c>
      <c r="X31" s="364">
        <f>SUM(COUNTIF('Plan MB'!$C31:$BE31,"H 0115")+COUNTIF('Plan WIW'!$C31:$AU31,"H 0115")+COUNTIF('Plan ET'!$C32:$BW32,"H 0115"))</f>
        <v>0</v>
      </c>
      <c r="Y31" s="364">
        <f>SUM(COUNTIF('Plan MB'!$C31:$BE31,"H 0116")+COUNTIF('Plan WIW'!$C31:$AU31,"H 0116")+COUNTIF('Plan ET'!$C32:$BW32,"H 0116"))</f>
        <v>0</v>
      </c>
      <c r="Z31" s="340">
        <f>SUM(COUNTIF('Plan MB'!$C31:$BE31,"H 0202")+COUNTIF('Plan WIW'!$C31:$AU31,"H 0202")+COUNTIF('Plan ET'!$C32:$BW32,"H 0202"))</f>
        <v>0</v>
      </c>
      <c r="AA31" s="340">
        <f>SUM(COUNTIF('Plan MB'!$C31:$BE31,"H 0203")+COUNTIF('Plan WIW'!$C31:$AU31,"H 0203")+COUNTIF('Plan ET'!$C32:$BW32,"H 0203"))</f>
        <v>0</v>
      </c>
      <c r="AB31" s="364">
        <f>SUM(COUNTIF('Plan MB'!$C31:$BE31,"H 0211")+COUNTIF('Plan WIW'!$C31:$AU31,"H 0211")+COUNTIF('Plan ET'!$C32:$BW32,"H 0211"))</f>
        <v>0</v>
      </c>
      <c r="AC31" s="364">
        <f>SUM(COUNTIF('Plan MB'!$C31:$BE31,"H 0212")+COUNTIF('Plan WIW'!$C31:$AU31,"H 0212")+COUNTIF('Plan ET'!$C32:$BW32,"H 0212"))</f>
        <v>0</v>
      </c>
      <c r="AD31" s="364">
        <f>SUM(COUNTIF('Plan MB'!$C31:$BE31,"H 0213")+COUNTIF('Plan WIW'!$C31:$AU31,"H 0213")+COUNTIF('Plan ET'!$C32:$BW32,"H 0213"))</f>
        <v>0</v>
      </c>
      <c r="AE31" s="364">
        <f>SUM(COUNTIF('Plan MB'!$C31:$BE31,"H 0214")+COUNTIF('Plan WIW'!$C31:$AU31,"H 0214")+COUNTIF('Plan ET'!$C32:$BW32,"H 0214"))</f>
        <v>0</v>
      </c>
      <c r="AF31" s="340">
        <f>SUM(COUNTIF('Plan MB'!$C31:$BE31,"H 0215")+COUNTIF('Plan WIW'!$C31:$AU31,"H 0215")+COUNTIF('Plan ET'!$C32:$BW32,"H 0215"))</f>
        <v>0</v>
      </c>
      <c r="AG31" s="381">
        <f>SUM(COUNTIF('Plan MB'!$C31:$BE31,"H 0216")+COUNTIF('Plan WIW'!$C31:$AU31,"H 0216")+COUNTIF('Plan ET'!$C32:$BW32,"H 0216"))</f>
        <v>0</v>
      </c>
      <c r="AH31" s="364">
        <f>SUM(COUNTIF('Plan MB'!$C31:$BE31,"D 0215")+COUNTIF('Plan WIW'!$C31:$AU31,"D 0215")+COUNTIF('Plan ET'!$C32:$BW32,"D 0215"))</f>
        <v>0</v>
      </c>
      <c r="AI31" s="364">
        <f>SUM(COUNTIF('Plan MB'!$C31:$BE31,"E 0103")+COUNTIF('Plan WIW'!$C31:$AU31,"E 0103")+COUNTIF('Plan ET'!$C32:$BW32,"E 0103"))</f>
        <v>0</v>
      </c>
      <c r="AJ31" s="364">
        <f>SUM(COUNTIF('Plan MB'!$C31:$BE31,"E 0104")+COUNTIF('Plan WIW'!$C31:$AU31,"E 0104")+COUNTIF('Plan ET'!$C32:$BW32,"E 0104"))</f>
        <v>0</v>
      </c>
      <c r="AK31" s="364">
        <f>SUM(COUNTIF('Plan MB'!$C31:$BE31,"D 0201")+COUNTIF('Plan WIW'!$C31:$AU31,"D 0201")+COUNTIF('Plan ET'!$C32:$BW32,"D 0201"))</f>
        <v>0</v>
      </c>
      <c r="AL31" s="364">
        <f>SUM(COUNTIF('Plan MB'!$C31:$BE31,"D 0202")+COUNTIF('Plan WIW'!$C31:$AU31,"D 0202")+COUNTIF('Plan ET'!$C32:$BW32,"D 0202"))</f>
        <v>0</v>
      </c>
      <c r="AM31" s="364">
        <f>SUM(COUNTIF('Plan MB'!$C31:$BE31,"D 0203")+COUNTIF('Plan WIW'!$C31:$AU31,"D 0203")+COUNTIF('Plan ET'!$C32:$BW32,"D 0203"))</f>
        <v>0</v>
      </c>
      <c r="AN31" s="364">
        <f>SUM(COUNTIF('Plan MB'!$C31:$BE31,"B 0323")+COUNTIF('Plan WIW'!$C31:$AU31,"B 0323")+COUNTIF('Plan ET'!$C32:$BW32,"B 0323"))</f>
        <v>0</v>
      </c>
      <c r="AO31" s="364">
        <f>SUM(COUNTIF('Plan MB'!$C31:$BE31,"B 0406")+COUNTIF('Plan WIW'!$C31:$AU31,"B 0406")+COUNTIF('Plan ET'!$C32:$BW32,"B 0406"))</f>
        <v>0</v>
      </c>
      <c r="AP31" s="364">
        <f>SUM(COUNTIF('Plan MB'!$C31:$BE31,"B 0101")+COUNTIF('Plan WIW'!$C31:$AU31,"B 0101")+COUNTIF('Plan ET'!$C32:$BW32,"B 0101"))</f>
        <v>0</v>
      </c>
      <c r="AQ31" s="364">
        <f>SUM(COUNTIF('Plan MB'!$C31:$BE31,"B 0102")+COUNTIF('Plan WIW'!$C31:$AU31,"B 0102")+COUNTIF('Plan ET'!$C32:$BW32,"B 0102"))</f>
        <v>0</v>
      </c>
      <c r="AR31" s="364">
        <f>SUM(COUNTIF('Plan MB'!$C31:$BE31,"B 0231")+COUNTIF('Plan WIW'!$C31:$AU31,"B 0231")+COUNTIF('Plan ET'!$C32:$BW32,"B 0231"))</f>
        <v>0</v>
      </c>
      <c r="AS31" s="364">
        <f>SUM(COUNTIF('Plan MB'!$C31:$BE31,"B 0423")+COUNTIF('Plan WIW'!$C31:$AU31,"B 0423")+COUNTIF('Plan ET'!$C32:$BW32,"B 0423"))</f>
        <v>0</v>
      </c>
      <c r="AT31" s="364">
        <f>SUM(COUNTIF('Plan MB'!$C31:$BE31,"B 0422")+COUNTIF('Plan WIW'!$C31:$AU31,"B 0422")+COUNTIF('Plan ET'!$C32:$BW32,"B 0422"))</f>
        <v>0</v>
      </c>
    </row>
    <row r="32" spans="1:46" s="215" customFormat="1" ht="12.75" customHeight="1">
      <c r="A32" s="1320"/>
      <c r="B32" s="1323"/>
      <c r="C32" s="364">
        <f>SUM(COUNTIF('Plan MB'!$C32:$BE32,"D 0107")+COUNTIF('Plan WIW'!$C32:$AU32,"D 0107")+COUNTIF('Plan ET'!$C33:$BW33,"D 0107"))</f>
        <v>0</v>
      </c>
      <c r="D32" s="364">
        <f>SUM(COUNTIF('Plan MB'!$C32:$BE32,"D 0108")+COUNTIF('Plan WIW'!$C32:$AU32,"D 0108")+COUNTIF('Plan ET'!$C33:$BW33,"D 0108"))</f>
        <v>0</v>
      </c>
      <c r="E32" s="364">
        <f>SUM(COUNTIF('Plan MB'!$C32:$BE32,"D 0110")+COUNTIF('Plan WIW'!$C32:$AU32,"D 0110")+COUNTIF('Plan ET'!$C33:$BW33,"D 0110"))</f>
        <v>0</v>
      </c>
      <c r="F32" s="364">
        <f>SUM(COUNTIF('Plan MB'!$C32:$BE32,"D 0111")+COUNTIF('Plan WIW'!$C32:$AU32,"D 0111")+COUNTIF('Plan ET'!$C33:$BW33,"D 0111"))</f>
        <v>0</v>
      </c>
      <c r="G32" s="364">
        <f>SUM(COUNTIF('Plan MB'!$C32:$BE32,"D 0113")+COUNTIF('Plan WIW'!$C32:$AU32,"D 0113")+COUNTIF('Plan ET'!$C33:$BW33,"D 0113"))</f>
        <v>0</v>
      </c>
      <c r="H32" s="364">
        <f>SUM(COUNTIF('Plan MB'!$C32:$BE32,"D 0117")+COUNTIF('Plan WIW'!$C32:$AU32,"D 0117")+COUNTIF('Plan ET'!$C33:$BW33,"D 0117"))</f>
        <v>0</v>
      </c>
      <c r="I32" s="364">
        <f>SUM(COUNTIF('Plan MB'!$C32:$BE32,"D 0207")+COUNTIF('Plan WIW'!$C32:$AU32,"D 0207")+COUNTIF('Plan ET'!$C33:$BW33,"D 0207"))</f>
        <v>0</v>
      </c>
      <c r="J32" s="364">
        <f>SUM(COUNTIF('Plan MB'!$C32:$BE32,"D 0210")+COUNTIF('Plan WIW'!$C32:$AU32,"D 0210")+COUNTIF('Plan ET'!$C33:$BW33,"D 0210"))</f>
        <v>0</v>
      </c>
      <c r="K32" s="364">
        <f>SUM(COUNTIF('Plan MB'!$C32:$BE32,"D 0214")+COUNTIF('Plan WIW'!$C32:$AU32,"D 0214")+COUNTIF('Plan ET'!$C33:$BW33,"D 0214"))</f>
        <v>0</v>
      </c>
      <c r="L32" s="364">
        <f>SUM(COUNTIF('Plan MB'!$C32:$BE32,"D 0301")+COUNTIF('Plan WIW'!$C32:$AU32,"D 0301")+COUNTIF('Plan ET'!$C33:$BW33,"D 0301"))</f>
        <v>0</v>
      </c>
      <c r="M32" s="364">
        <f>SUM(COUNTIF('Plan MB'!$C32:$BE32,"D 0302")+COUNTIF('Plan WIW'!$C32:$AU32,"D 0302")+COUNTIF('Plan ET'!$C33:$BW33,"D 0302"))</f>
        <v>0</v>
      </c>
      <c r="N32" s="364">
        <f>SUM(COUNTIF('Plan MB'!$C32:$BE32,"H 0001")+COUNTIF('Plan WIW'!$C32:$AU32,"H 0001")+COUNTIF('Plan ET'!$C33:$BW33,"H 0001"))</f>
        <v>0</v>
      </c>
      <c r="O32" s="364">
        <f>SUM(COUNTIF('Plan MB'!$C32:$BE32,"H 0002")+COUNTIF('Plan WIW'!$C32:$AU32,"H 0002")+COUNTIF('Plan ET'!$C33:$BW33,"H 0002"))</f>
        <v>0</v>
      </c>
      <c r="P32" s="364">
        <f>SUM(COUNTIF('Plan MB'!$C32:$BE32,"H 0003")+COUNTIF('Plan WIW'!$C32:$AU32,"H 0003")+COUNTIF('Plan ET'!$C33:$BW33,"H 0003"))</f>
        <v>0</v>
      </c>
      <c r="Q32" s="364">
        <f>SUM(COUNTIF('Plan MB'!$C32:$BE32,"H 0011")+COUNTIF('Plan WIW'!$C32:$AU32,"H 0011")+COUNTIF('Plan ET'!$C33:$BW33,"H 0011"))</f>
        <v>0</v>
      </c>
      <c r="R32" s="364">
        <f>SUM(COUNTIF('Plan MB'!$C32:$BE32,"H 0102")+COUNTIF('Plan WIW'!$C32:$AU32,"H 0102")+COUNTIF('Plan ET'!$C33:$BW33,"H 0102"))</f>
        <v>0</v>
      </c>
      <c r="S32" s="364">
        <f>SUM(COUNTIF('Plan MB'!$C32:$BE32,"H 0103")+COUNTIF('Plan WIW'!$C32:$AU32,"H 0103")+COUNTIF('Plan ET'!$C33:$BW33,"H 0103"))</f>
        <v>0</v>
      </c>
      <c r="T32" s="364">
        <f>SUM(COUNTIF('Plan MB'!$C32:$BE32,"H 0111")+COUNTIF('Plan WIW'!$C32:$AU32,"H 0111")+COUNTIF('Plan ET'!$C33:$BW33,"H 0111"))</f>
        <v>0</v>
      </c>
      <c r="U32" s="364">
        <f>SUM(COUNTIF('Plan MB'!$C32:$BE32,"H 0112")+COUNTIF('Plan WIW'!$C32:$AU32,"H 0112")+COUNTIF('Plan ET'!$C33:$BW33,"H 0112"))</f>
        <v>0</v>
      </c>
      <c r="V32" s="364">
        <f>SUM(COUNTIF('Plan MB'!$C32:$BE32,"H 0113")+COUNTIF('Plan WIW'!$C32:$AU32,"H 0113")+COUNTIF('Plan ET'!$C33:$BW33,"H 0113"))</f>
        <v>0</v>
      </c>
      <c r="W32" s="364">
        <f>SUM(COUNTIF('Plan MB'!$C32:$BE32,"H 0114")+COUNTIF('Plan WIW'!$C32:$AU32,"H 0114")+COUNTIF('Plan ET'!$C33:$BW33,"H 0114"))</f>
        <v>0</v>
      </c>
      <c r="X32" s="364">
        <f>SUM(COUNTIF('Plan MB'!$C32:$BE32,"H 0115")+COUNTIF('Plan WIW'!$C32:$AU32,"H 0115")+COUNTIF('Plan ET'!$C33:$BW33,"H 0115"))</f>
        <v>0</v>
      </c>
      <c r="Y32" s="364">
        <f>SUM(COUNTIF('Plan MB'!$C32:$BE32,"H 0116")+COUNTIF('Plan WIW'!$C32:$AU32,"H 0116")+COUNTIF('Plan ET'!$C33:$BW33,"H 0116"))</f>
        <v>0</v>
      </c>
      <c r="Z32" s="340">
        <f>SUM(COUNTIF('Plan MB'!$C32:$BE32,"H 0202")+COUNTIF('Plan WIW'!$C32:$AU32,"H 0202")+COUNTIF('Plan ET'!$C33:$BW33,"H 0202"))</f>
        <v>0</v>
      </c>
      <c r="AA32" s="340">
        <f>SUM(COUNTIF('Plan MB'!$C32:$BE32,"H 0203")+COUNTIF('Plan WIW'!$C32:$AU32,"H 0203")+COUNTIF('Plan ET'!$C33:$BW33,"H 0203"))</f>
        <v>0</v>
      </c>
      <c r="AB32" s="364">
        <f>SUM(COUNTIF('Plan MB'!$C32:$BE32,"H 0211")+COUNTIF('Plan WIW'!$C32:$AU32,"H 0211")+COUNTIF('Plan ET'!$C33:$BW33,"H 0211"))</f>
        <v>0</v>
      </c>
      <c r="AC32" s="364">
        <f>SUM(COUNTIF('Plan MB'!$C32:$BE32,"H 0212")+COUNTIF('Plan WIW'!$C32:$AU32,"H 0212")+COUNTIF('Plan ET'!$C33:$BW33,"H 0212"))</f>
        <v>0</v>
      </c>
      <c r="AD32" s="364">
        <f>SUM(COUNTIF('Plan MB'!$C32:$BE32,"H 0213")+COUNTIF('Plan WIW'!$C32:$AU32,"H 0213")+COUNTIF('Plan ET'!$C33:$BW33,"H 0213"))</f>
        <v>0</v>
      </c>
      <c r="AE32" s="364">
        <f>SUM(COUNTIF('Plan MB'!$C32:$BE32,"H 0214")+COUNTIF('Plan WIW'!$C32:$AU32,"H 0214")+COUNTIF('Plan ET'!$C33:$BW33,"H 0214"))</f>
        <v>0</v>
      </c>
      <c r="AF32" s="340">
        <f>SUM(COUNTIF('Plan MB'!$C32:$BE32,"H 0215")+COUNTIF('Plan WIW'!$C32:$AU32,"H 0215")+COUNTIF('Plan ET'!$C33:$BW33,"H 0215"))</f>
        <v>0</v>
      </c>
      <c r="AG32" s="381">
        <f>SUM(COUNTIF('Plan MB'!$C32:$BE32,"H 0216")+COUNTIF('Plan WIW'!$C32:$AU32,"H 0216")+COUNTIF('Plan ET'!$C33:$BW33,"H 0216"))</f>
        <v>0</v>
      </c>
      <c r="AH32" s="364">
        <f>SUM(COUNTIF('Plan MB'!$C32:$BE32,"D 0215")+COUNTIF('Plan WIW'!$C32:$AU32,"D 0215")+COUNTIF('Plan ET'!$C33:$BW33,"D 0215"))</f>
        <v>0</v>
      </c>
      <c r="AI32" s="364">
        <f>SUM(COUNTIF('Plan MB'!$C32:$BE32,"E 0103")+COUNTIF('Plan WIW'!$C32:$AU32,"E 0103")+COUNTIF('Plan ET'!$C33:$BW33,"E 0103"))</f>
        <v>0</v>
      </c>
      <c r="AJ32" s="364">
        <f>SUM(COUNTIF('Plan MB'!$C32:$BE32,"E 0104")+COUNTIF('Plan WIW'!$C32:$AU32,"E 0104")+COUNTIF('Plan ET'!$C33:$BW33,"E 0104"))</f>
        <v>0</v>
      </c>
      <c r="AK32" s="364">
        <f>SUM(COUNTIF('Plan MB'!$C32:$BE32,"D 0201")+COUNTIF('Plan WIW'!$C32:$AU32,"D 0201")+COUNTIF('Plan ET'!$C33:$BW33,"D 0201"))</f>
        <v>0</v>
      </c>
      <c r="AL32" s="364">
        <f>SUM(COUNTIF('Plan MB'!$C32:$BE32,"D 0202")+COUNTIF('Plan WIW'!$C32:$AU32,"D 0202")+COUNTIF('Plan ET'!$C33:$BW33,"D 0202"))</f>
        <v>0</v>
      </c>
      <c r="AM32" s="364">
        <f>SUM(COUNTIF('Plan MB'!$C32:$BE32,"D 0203")+COUNTIF('Plan WIW'!$C32:$AU32,"D 0203")+COUNTIF('Plan ET'!$C33:$BW33,"D 0203"))</f>
        <v>0</v>
      </c>
      <c r="AN32" s="364">
        <f>SUM(COUNTIF('Plan MB'!$C32:$BE32,"B 0323")+COUNTIF('Plan WIW'!$C32:$AU32,"B 0323")+COUNTIF('Plan ET'!$C33:$BW33,"B 0323"))</f>
        <v>0</v>
      </c>
      <c r="AO32" s="364">
        <f>SUM(COUNTIF('Plan MB'!$C32:$BE32,"B 0406")+COUNTIF('Plan WIW'!$C32:$AU32,"B 0406")+COUNTIF('Plan ET'!$C33:$BW33,"B 0406"))</f>
        <v>0</v>
      </c>
      <c r="AP32" s="364">
        <f>SUM(COUNTIF('Plan MB'!$C32:$BE32,"B 0101")+COUNTIF('Plan WIW'!$C32:$AU32,"B 0101")+COUNTIF('Plan ET'!$C33:$BW33,"B 0101"))</f>
        <v>0</v>
      </c>
      <c r="AQ32" s="364">
        <f>SUM(COUNTIF('Plan MB'!$C32:$BE32,"B 0102")+COUNTIF('Plan WIW'!$C32:$AU32,"B 0102")+COUNTIF('Plan ET'!$C33:$BW33,"B 0102"))</f>
        <v>0</v>
      </c>
      <c r="AR32" s="364">
        <f>SUM(COUNTIF('Plan MB'!$C32:$BE32,"B 0231")+COUNTIF('Plan WIW'!$C32:$AU32,"B 0231")+COUNTIF('Plan ET'!$C33:$BW33,"B 0231"))</f>
        <v>0</v>
      </c>
      <c r="AS32" s="364">
        <f>SUM(COUNTIF('Plan MB'!$C32:$BE32,"B 0423")+COUNTIF('Plan WIW'!$C32:$AU32,"B 0423")+COUNTIF('Plan ET'!$C33:$BW33,"B 0423"))</f>
        <v>0</v>
      </c>
      <c r="AT32" s="364">
        <f>SUM(COUNTIF('Plan MB'!$C32:$BE32,"B 0422")+COUNTIF('Plan WIW'!$C32:$AU32,"B 0422")+COUNTIF('Plan ET'!$C33:$BW33,"B 0422"))</f>
        <v>0</v>
      </c>
    </row>
    <row r="33" spans="1:46" ht="14.25" customHeight="1">
      <c r="A33" s="1320"/>
      <c r="B33" s="1323"/>
      <c r="C33" s="364">
        <f>SUM(COUNTIF('Plan MB'!$C33:$BE33,"D 0107")+COUNTIF('Plan WIW'!$C33:$AU33,"D 0107")+COUNTIF('Plan ET'!$C34:$BW34,"D 0107"))</f>
        <v>0</v>
      </c>
      <c r="D33" s="364">
        <f>SUM(COUNTIF('Plan MB'!$C33:$BE33,"D 0108")+COUNTIF('Plan WIW'!$C33:$AU33,"D 0108")+COUNTIF('Plan ET'!$C34:$BW34,"D 0108"))</f>
        <v>0</v>
      </c>
      <c r="E33" s="364">
        <f>SUM(COUNTIF('Plan MB'!$C33:$BE33,"D 0110")+COUNTIF('Plan WIW'!$C33:$AU33,"D 0110")+COUNTIF('Plan ET'!$C34:$BW34,"D 0110"))</f>
        <v>0</v>
      </c>
      <c r="F33" s="364">
        <f>SUM(COUNTIF('Plan MB'!$C33:$BE33,"D 0111")+COUNTIF('Plan WIW'!$C33:$AU33,"D 0111")+COUNTIF('Plan ET'!$C34:$BW34,"D 0111"))</f>
        <v>0</v>
      </c>
      <c r="G33" s="364">
        <f>SUM(COUNTIF('Plan MB'!$C33:$BE33,"D 0113")+COUNTIF('Plan WIW'!$C33:$AU33,"D 0113")+COUNTIF('Plan ET'!$C34:$BW34,"D 0113"))</f>
        <v>0</v>
      </c>
      <c r="H33" s="364">
        <f>SUM(COUNTIF('Plan MB'!$C33:$BE33,"D 0117")+COUNTIF('Plan WIW'!$C33:$AU33,"D 0117")+COUNTIF('Plan ET'!$C34:$BW34,"D 0117"))</f>
        <v>0</v>
      </c>
      <c r="I33" s="364">
        <f>SUM(COUNTIF('Plan MB'!$C33:$BE33,"D 0207")+COUNTIF('Plan WIW'!$C33:$AU33,"D 0207")+COUNTIF('Plan ET'!$C34:$BW34,"D 0207"))</f>
        <v>0</v>
      </c>
      <c r="J33" s="364">
        <f>SUM(COUNTIF('Plan MB'!$C33:$BE33,"D 0210")+COUNTIF('Plan WIW'!$C33:$AU33,"D 0210")+COUNTIF('Plan ET'!$C34:$BW34,"D 0210"))</f>
        <v>0</v>
      </c>
      <c r="K33" s="364">
        <f>SUM(COUNTIF('Plan MB'!$C33:$BE33,"D 0214")+COUNTIF('Plan WIW'!$C33:$AU33,"D 0214")+COUNTIF('Plan ET'!$C34:$BW34,"D 0214"))</f>
        <v>0</v>
      </c>
      <c r="L33" s="364">
        <f>SUM(COUNTIF('Plan MB'!$C33:$BE33,"D 0301")+COUNTIF('Plan WIW'!$C33:$AU33,"D 0301")+COUNTIF('Plan ET'!$C34:$BW34,"D 0301"))</f>
        <v>0</v>
      </c>
      <c r="M33" s="364">
        <f>SUM(COUNTIF('Plan MB'!$C33:$BE33,"D 0302")+COUNTIF('Plan WIW'!$C33:$AU33,"D 0302")+COUNTIF('Plan ET'!$C34:$BW34,"D 0302"))</f>
        <v>0</v>
      </c>
      <c r="N33" s="364">
        <f>SUM(COUNTIF('Plan MB'!$C33:$BE33,"H 0001")+COUNTIF('Plan WIW'!$C33:$AU33,"H 0001")+COUNTIF('Plan ET'!$C34:$BW34,"H 0001"))</f>
        <v>0</v>
      </c>
      <c r="O33" s="364">
        <f>SUM(COUNTIF('Plan MB'!$C33:$BE33,"H 0002")+COUNTIF('Plan WIW'!$C33:$AU33,"H 0002")+COUNTIF('Plan ET'!$C34:$BW34,"H 0002"))</f>
        <v>0</v>
      </c>
      <c r="P33" s="364">
        <f>SUM(COUNTIF('Plan MB'!$C33:$BE33,"H 0003")+COUNTIF('Plan WIW'!$C33:$AU33,"H 0003")+COUNTIF('Plan ET'!$C34:$BW34,"H 0003"))</f>
        <v>0</v>
      </c>
      <c r="Q33" s="364">
        <f>SUM(COUNTIF('Plan MB'!$C33:$BE33,"H 0011")+COUNTIF('Plan WIW'!$C33:$AU33,"H 0011")+COUNTIF('Plan ET'!$C34:$BW34,"H 0011"))</f>
        <v>0</v>
      </c>
      <c r="R33" s="364">
        <f>SUM(COUNTIF('Plan MB'!$C33:$BE33,"H 0102")+COUNTIF('Plan WIW'!$C33:$AU33,"H 0102")+COUNTIF('Plan ET'!$C34:$BW34,"H 0102"))</f>
        <v>0</v>
      </c>
      <c r="S33" s="364">
        <f>SUM(COUNTIF('Plan MB'!$C33:$BE33,"H 0103")+COUNTIF('Plan WIW'!$C33:$AU33,"H 0103")+COUNTIF('Plan ET'!$C34:$BW34,"H 0103"))</f>
        <v>0</v>
      </c>
      <c r="T33" s="364">
        <f>SUM(COUNTIF('Plan MB'!$C33:$BE33,"H 0111")+COUNTIF('Plan WIW'!$C33:$AU33,"H 0111")+COUNTIF('Plan ET'!$C34:$BW34,"H 0111"))</f>
        <v>0</v>
      </c>
      <c r="U33" s="364">
        <f>SUM(COUNTIF('Plan MB'!$C33:$BE33,"H 0112")+COUNTIF('Plan WIW'!$C33:$AU33,"H 0112")+COUNTIF('Plan ET'!$C34:$BW34,"H 0112"))</f>
        <v>0</v>
      </c>
      <c r="V33" s="364">
        <f>SUM(COUNTIF('Plan MB'!$C33:$BE33,"H 0113")+COUNTIF('Plan WIW'!$C33:$AU33,"H 0113")+COUNTIF('Plan ET'!$C34:$BW34,"H 0113"))</f>
        <v>0</v>
      </c>
      <c r="W33" s="364">
        <f>SUM(COUNTIF('Plan MB'!$C33:$BE33,"H 0114")+COUNTIF('Plan WIW'!$C33:$AU33,"H 0114")+COUNTIF('Plan ET'!$C34:$BW34,"H 0114"))</f>
        <v>0</v>
      </c>
      <c r="X33" s="364">
        <f>SUM(COUNTIF('Plan MB'!$C33:$BE33,"H 0115")+COUNTIF('Plan WIW'!$C33:$AU33,"H 0115")+COUNTIF('Plan ET'!$C34:$BW34,"H 0115"))</f>
        <v>0</v>
      </c>
      <c r="Y33" s="364">
        <f>SUM(COUNTIF('Plan MB'!$C33:$BE33,"H 0116")+COUNTIF('Plan WIW'!$C33:$AU33,"H 0116")+COUNTIF('Plan ET'!$C34:$BW34,"H 0116"))</f>
        <v>0</v>
      </c>
      <c r="Z33" s="340">
        <f>SUM(COUNTIF('Plan MB'!$C33:$BE33,"H 0202")+COUNTIF('Plan WIW'!$C33:$AU33,"H 0202")+COUNTIF('Plan ET'!$C34:$BW34,"H 0202"))</f>
        <v>0</v>
      </c>
      <c r="AA33" s="340">
        <f>SUM(COUNTIF('Plan MB'!$C33:$BE33,"H 0203")+COUNTIF('Plan WIW'!$C33:$AU33,"H 0203")+COUNTIF('Plan ET'!$C34:$BW34,"H 0203"))</f>
        <v>0</v>
      </c>
      <c r="AB33" s="364">
        <f>SUM(COUNTIF('Plan MB'!$C33:$BE33,"H 0211")+COUNTIF('Plan WIW'!$C33:$AU33,"H 0211")+COUNTIF('Plan ET'!$C34:$BW34,"H 0211"))</f>
        <v>0</v>
      </c>
      <c r="AC33" s="364">
        <f>SUM(COUNTIF('Plan MB'!$C33:$BE33,"H 0212")+COUNTIF('Plan WIW'!$C33:$AU33,"H 0212")+COUNTIF('Plan ET'!$C34:$BW34,"H 0212"))</f>
        <v>0</v>
      </c>
      <c r="AD33" s="364">
        <f>SUM(COUNTIF('Plan MB'!$C33:$BE33,"H 0213")+COUNTIF('Plan WIW'!$C33:$AU33,"H 0213")+COUNTIF('Plan ET'!$C34:$BW34,"H 0213"))</f>
        <v>0</v>
      </c>
      <c r="AE33" s="364">
        <f>SUM(COUNTIF('Plan MB'!$C33:$BE33,"H 0214")+COUNTIF('Plan WIW'!$C33:$AU33,"H 0214")+COUNTIF('Plan ET'!$C34:$BW34,"H 0214"))</f>
        <v>0</v>
      </c>
      <c r="AF33" s="340">
        <f>SUM(COUNTIF('Plan MB'!$C33:$BE33,"H 0215")+COUNTIF('Plan WIW'!$C33:$AU33,"H 0215")+COUNTIF('Plan ET'!$C34:$BW34,"H 0215"))</f>
        <v>0</v>
      </c>
      <c r="AG33" s="381">
        <f>SUM(COUNTIF('Plan MB'!$C33:$BE33,"H 0216")+COUNTIF('Plan WIW'!$C33:$AU33,"H 0216")+COUNTIF('Plan ET'!$C34:$BW34,"H 0216"))</f>
        <v>0</v>
      </c>
      <c r="AH33" s="364">
        <f>SUM(COUNTIF('Plan MB'!$C33:$BE33,"D 0215")+COUNTIF('Plan WIW'!$C33:$AU33,"D 0215")+COUNTIF('Plan ET'!$C34:$BW34,"D 0215"))</f>
        <v>0</v>
      </c>
      <c r="AI33" s="364">
        <f>SUM(COUNTIF('Plan MB'!$C33:$BE33,"E 0103")+COUNTIF('Plan WIW'!$C33:$AU33,"E 0103")+COUNTIF('Plan ET'!$C34:$BW34,"E 0103"))</f>
        <v>0</v>
      </c>
      <c r="AJ33" s="364">
        <f>SUM(COUNTIF('Plan MB'!$C33:$BE33,"E 0104")+COUNTIF('Plan WIW'!$C33:$AU33,"E 0104")+COUNTIF('Plan ET'!$C34:$BW34,"E 0104"))</f>
        <v>0</v>
      </c>
      <c r="AK33" s="364">
        <f>SUM(COUNTIF('Plan MB'!$C33:$BE33,"D 0201")+COUNTIF('Plan WIW'!$C33:$AU33,"D 0201")+COUNTIF('Plan ET'!$C34:$BW34,"D 0201"))</f>
        <v>0</v>
      </c>
      <c r="AL33" s="364">
        <f>SUM(COUNTIF('Plan MB'!$C33:$BE33,"D 0202")+COUNTIF('Plan WIW'!$C33:$AU33,"D 0202")+COUNTIF('Plan ET'!$C34:$BW34,"D 0202"))</f>
        <v>0</v>
      </c>
      <c r="AM33" s="364">
        <f>SUM(COUNTIF('Plan MB'!$C33:$BE33,"D 0203")+COUNTIF('Plan WIW'!$C33:$AU33,"D 0203")+COUNTIF('Plan ET'!$C34:$BW34,"D 0203"))</f>
        <v>0</v>
      </c>
      <c r="AN33" s="364">
        <f>SUM(COUNTIF('Plan MB'!$C33:$BE33,"B 0323")+COUNTIF('Plan WIW'!$C33:$AU33,"B 0323")+COUNTIF('Plan ET'!$C34:$BW34,"B 0323"))</f>
        <v>0</v>
      </c>
      <c r="AO33" s="364">
        <f>SUM(COUNTIF('Plan MB'!$C33:$BE33,"B 0406")+COUNTIF('Plan WIW'!$C33:$AU33,"B 0406")+COUNTIF('Plan ET'!$C34:$BW34,"B 0406"))</f>
        <v>0</v>
      </c>
      <c r="AP33" s="364">
        <f>SUM(COUNTIF('Plan MB'!$C33:$BE33,"B 0101")+COUNTIF('Plan WIW'!$C33:$AU33,"B 0101")+COUNTIF('Plan ET'!$C34:$BW34,"B 0101"))</f>
        <v>0</v>
      </c>
      <c r="AQ33" s="364">
        <f>SUM(COUNTIF('Plan MB'!$C33:$BE33,"B 0102")+COUNTIF('Plan WIW'!$C33:$AU33,"B 0102")+COUNTIF('Plan ET'!$C34:$BW34,"B 0102"))</f>
        <v>0</v>
      </c>
      <c r="AR33" s="364">
        <f>SUM(COUNTIF('Plan MB'!$C33:$BE33,"B 0231")+COUNTIF('Plan WIW'!$C33:$AU33,"B 0231")+COUNTIF('Plan ET'!$C34:$BW34,"B 0231"))</f>
        <v>0</v>
      </c>
      <c r="AS33" s="364">
        <f>SUM(COUNTIF('Plan MB'!$C33:$BE33,"B 0423")+COUNTIF('Plan WIW'!$C33:$AU33,"B 0423")+COUNTIF('Plan ET'!$C34:$BW34,"B 0423"))</f>
        <v>0</v>
      </c>
      <c r="AT33" s="364">
        <f>SUM(COUNTIF('Plan MB'!$C33:$BE33,"B 0422")+COUNTIF('Plan WIW'!$C33:$AU33,"B 0422")+COUNTIF('Plan ET'!$C34:$BW34,"B 0422"))</f>
        <v>0</v>
      </c>
    </row>
    <row r="34" spans="1:46" ht="12.75" customHeight="1">
      <c r="A34" s="1321"/>
      <c r="B34" s="1324"/>
      <c r="C34" s="364">
        <f>SUM(COUNTIF('Plan MB'!$C34:$BE34,"D 0107")+COUNTIF('Plan WIW'!$C34:$AU34,"D 0107")+COUNTIF('Plan ET'!$C35:$BW35,"D 0107"))</f>
        <v>0</v>
      </c>
      <c r="D34" s="364">
        <f>SUM(COUNTIF('Plan MB'!$C34:$BE34,"D 0108")+COUNTIF('Plan WIW'!$C34:$AU34,"D 0108")+COUNTIF('Plan ET'!$C35:$BW35,"D 0108"))</f>
        <v>0</v>
      </c>
      <c r="E34" s="364">
        <f>SUM(COUNTIF('Plan MB'!$C34:$BE34,"D 0110")+COUNTIF('Plan WIW'!$C34:$AU34,"D 0110")+COUNTIF('Plan ET'!$C35:$BW35,"D 0110"))</f>
        <v>0</v>
      </c>
      <c r="F34" s="364">
        <f>SUM(COUNTIF('Plan MB'!$C34:$BE34,"D 0111")+COUNTIF('Plan WIW'!$C34:$AU34,"D 0111")+COUNTIF('Plan ET'!$C35:$BW35,"D 0111"))</f>
        <v>0</v>
      </c>
      <c r="G34" s="364">
        <f>SUM(COUNTIF('Plan MB'!$C34:$BE34,"D 0113")+COUNTIF('Plan WIW'!$C34:$AU34,"D 0113")+COUNTIF('Plan ET'!$C35:$BW35,"D 0113"))</f>
        <v>0</v>
      </c>
      <c r="H34" s="364">
        <f>SUM(COUNTIF('Plan MB'!$C34:$BE34,"D 0117")+COUNTIF('Plan WIW'!$C34:$AU34,"D 0117")+COUNTIF('Plan ET'!$C35:$BW35,"D 0117"))</f>
        <v>0</v>
      </c>
      <c r="I34" s="364">
        <f>SUM(COUNTIF('Plan MB'!$C34:$BE34,"D 0207")+COUNTIF('Plan WIW'!$C34:$AU34,"D 0207")+COUNTIF('Plan ET'!$C35:$BW35,"D 0207"))</f>
        <v>0</v>
      </c>
      <c r="J34" s="364">
        <f>SUM(COUNTIF('Plan MB'!$C34:$BE34,"D 0210")+COUNTIF('Plan WIW'!$C34:$AU34,"D 0210")+COUNTIF('Plan ET'!$C35:$BW35,"D 0210"))</f>
        <v>0</v>
      </c>
      <c r="K34" s="364">
        <f>SUM(COUNTIF('Plan MB'!$C34:$BE34,"D 0214")+COUNTIF('Plan WIW'!$C34:$AU34,"D 0214")+COUNTIF('Plan ET'!$C35:$BW35,"D 0214"))</f>
        <v>0</v>
      </c>
      <c r="L34" s="364">
        <f>SUM(COUNTIF('Plan MB'!$C34:$BE34,"D 0301")+COUNTIF('Plan WIW'!$C34:$AU34,"D 0301")+COUNTIF('Plan ET'!$C35:$BW35,"D 0301"))</f>
        <v>0</v>
      </c>
      <c r="M34" s="364">
        <f>SUM(COUNTIF('Plan MB'!$C34:$BE34,"D 0302")+COUNTIF('Plan WIW'!$C34:$AU34,"D 0302")+COUNTIF('Plan ET'!$C35:$BW35,"D 0302"))</f>
        <v>0</v>
      </c>
      <c r="N34" s="364">
        <f>SUM(COUNTIF('Plan MB'!$C34:$BE34,"H 0001")+COUNTIF('Plan WIW'!$C34:$AU34,"H 0001")+COUNTIF('Plan ET'!$C35:$BW35,"H 0001"))</f>
        <v>0</v>
      </c>
      <c r="O34" s="364">
        <f>SUM(COUNTIF('Plan MB'!$C34:$BE34,"H 0002")+COUNTIF('Plan WIW'!$C34:$AU34,"H 0002")+COUNTIF('Plan ET'!$C35:$BW35,"H 0002"))</f>
        <v>0</v>
      </c>
      <c r="P34" s="364">
        <f>SUM(COUNTIF('Plan MB'!$C34:$BE34,"H 0003")+COUNTIF('Plan WIW'!$C34:$AU34,"H 0003")+COUNTIF('Plan ET'!$C35:$BW35,"H 0003"))</f>
        <v>0</v>
      </c>
      <c r="Q34" s="364">
        <f>SUM(COUNTIF('Plan MB'!$C34:$BE34,"H 0011")+COUNTIF('Plan WIW'!$C34:$AU34,"H 0011")+COUNTIF('Plan ET'!$C35:$BW35,"H 0011"))</f>
        <v>0</v>
      </c>
      <c r="R34" s="364">
        <f>SUM(COUNTIF('Plan MB'!$C34:$BE34,"H 0102")+COUNTIF('Plan WIW'!$C34:$AU34,"H 0102")+COUNTIF('Plan ET'!$C35:$BW35,"H 0102"))</f>
        <v>0</v>
      </c>
      <c r="S34" s="364">
        <f>SUM(COUNTIF('Plan MB'!$C34:$BE34,"H 0103")+COUNTIF('Plan WIW'!$C34:$AU34,"H 0103")+COUNTIF('Plan ET'!$C35:$BW35,"H 0103"))</f>
        <v>0</v>
      </c>
      <c r="T34" s="364">
        <f>SUM(COUNTIF('Plan MB'!$C34:$BE34,"H 0111")+COUNTIF('Plan WIW'!$C34:$AU34,"H 0111")+COUNTIF('Plan ET'!$C35:$BW35,"H 0111"))</f>
        <v>0</v>
      </c>
      <c r="U34" s="364">
        <f>SUM(COUNTIF('Plan MB'!$C34:$BE34,"H 0112")+COUNTIF('Plan WIW'!$C34:$AU34,"H 0112")+COUNTIF('Plan ET'!$C35:$BW35,"H 0112"))</f>
        <v>0</v>
      </c>
      <c r="V34" s="364">
        <f>SUM(COUNTIF('Plan MB'!$C34:$BE34,"H 0113")+COUNTIF('Plan WIW'!$C34:$AU34,"H 0113")+COUNTIF('Plan ET'!$C35:$BW35,"H 0113"))</f>
        <v>0</v>
      </c>
      <c r="W34" s="364">
        <f>SUM(COUNTIF('Plan MB'!$C34:$BE34,"H 0114")+COUNTIF('Plan WIW'!$C34:$AU34,"H 0114")+COUNTIF('Plan ET'!$C35:$BW35,"H 0114"))</f>
        <v>0</v>
      </c>
      <c r="X34" s="364">
        <f>SUM(COUNTIF('Plan MB'!$C34:$BE34,"H 0115")+COUNTIF('Plan WIW'!$C34:$AU34,"H 0115")+COUNTIF('Plan ET'!$C35:$BW35,"H 0115"))</f>
        <v>0</v>
      </c>
      <c r="Y34" s="364">
        <f>SUM(COUNTIF('Plan MB'!$C34:$BE34,"H 0116")+COUNTIF('Plan WIW'!$C34:$AU34,"H 0116")+COUNTIF('Plan ET'!$C35:$BW35,"H 0116"))</f>
        <v>0</v>
      </c>
      <c r="Z34" s="340">
        <f>SUM(COUNTIF('Plan MB'!$C34:$BE34,"H 0202")+COUNTIF('Plan WIW'!$C34:$AU34,"H 0202")+COUNTIF('Plan ET'!$C35:$BW35,"H 0202"))</f>
        <v>0</v>
      </c>
      <c r="AA34" s="340">
        <f>SUM(COUNTIF('Plan MB'!$C34:$BE34,"H 0203")+COUNTIF('Plan WIW'!$C34:$AU34,"H 0203")+COUNTIF('Plan ET'!$C35:$BW35,"H 0203"))</f>
        <v>0</v>
      </c>
      <c r="AB34" s="364">
        <f>SUM(COUNTIF('Plan MB'!$C34:$BE34,"H 0211")+COUNTIF('Plan WIW'!$C34:$AU34,"H 0211")+COUNTIF('Plan ET'!$C35:$BW35,"H 0211"))</f>
        <v>0</v>
      </c>
      <c r="AC34" s="364">
        <f>SUM(COUNTIF('Plan MB'!$C34:$BE34,"H 0212")+COUNTIF('Plan WIW'!$C34:$AU34,"H 0212")+COUNTIF('Plan ET'!$C35:$BW35,"H 0212"))</f>
        <v>0</v>
      </c>
      <c r="AD34" s="364">
        <f>SUM(COUNTIF('Plan MB'!$C34:$BE34,"H 0213")+COUNTIF('Plan WIW'!$C34:$AU34,"H 0213")+COUNTIF('Plan ET'!$C35:$BW35,"H 0213"))</f>
        <v>0</v>
      </c>
      <c r="AE34" s="364">
        <f>SUM(COUNTIF('Plan MB'!$C34:$BE34,"H 0214")+COUNTIF('Plan WIW'!$C34:$AU34,"H 0214")+COUNTIF('Plan ET'!$C35:$BW35,"H 0214"))</f>
        <v>0</v>
      </c>
      <c r="AF34" s="340">
        <f>SUM(COUNTIF('Plan MB'!$C34:$BE34,"H 0215")+COUNTIF('Plan WIW'!$C34:$AU34,"H 0215")+COUNTIF('Plan ET'!$C35:$BW35,"H 0215"))</f>
        <v>0</v>
      </c>
      <c r="AG34" s="381">
        <f>SUM(COUNTIF('Plan MB'!$C34:$BE34,"H 0216")+COUNTIF('Plan WIW'!$C34:$AU34,"H 0216")+COUNTIF('Plan ET'!$C35:$BW35,"H 0216"))</f>
        <v>0</v>
      </c>
      <c r="AH34" s="364">
        <f>SUM(COUNTIF('Plan MB'!$C34:$BE34,"D 0215")+COUNTIF('Plan WIW'!$C34:$AU34,"D 0215")+COUNTIF('Plan ET'!$C35:$BW35,"D 0215"))</f>
        <v>0</v>
      </c>
      <c r="AI34" s="364">
        <f>SUM(COUNTIF('Plan MB'!$C34:$BE34,"E 0103")+COUNTIF('Plan WIW'!$C34:$AU34,"E 0103")+COUNTIF('Plan ET'!$C35:$BW35,"E 0103"))</f>
        <v>0</v>
      </c>
      <c r="AJ34" s="364">
        <f>SUM(COUNTIF('Plan MB'!$C34:$BE34,"E 0104")+COUNTIF('Plan WIW'!$C34:$AU34,"E 0104")+COUNTIF('Plan ET'!$C35:$BW35,"E 0104"))</f>
        <v>0</v>
      </c>
      <c r="AK34" s="364">
        <f>SUM(COUNTIF('Plan MB'!$C34:$BE34,"D 0201")+COUNTIF('Plan WIW'!$C34:$AU34,"D 0201")+COUNTIF('Plan ET'!$C35:$BW35,"D 0201"))</f>
        <v>0</v>
      </c>
      <c r="AL34" s="364">
        <f>SUM(COUNTIF('Plan MB'!$C34:$BE34,"D 0202")+COUNTIF('Plan WIW'!$C34:$AU34,"D 0202")+COUNTIF('Plan ET'!$C35:$BW35,"D 0202"))</f>
        <v>0</v>
      </c>
      <c r="AM34" s="364">
        <f>SUM(COUNTIF('Plan MB'!$C34:$BE34,"D 0203")+COUNTIF('Plan WIW'!$C34:$AU34,"D 0203")+COUNTIF('Plan ET'!$C35:$BW35,"D 0203"))</f>
        <v>0</v>
      </c>
      <c r="AN34" s="364">
        <f>SUM(COUNTIF('Plan MB'!$C34:$BE34,"B 0323")+COUNTIF('Plan WIW'!$C34:$AU34,"B 0323")+COUNTIF('Plan ET'!$C35:$BW35,"B 0323"))</f>
        <v>0</v>
      </c>
      <c r="AO34" s="364">
        <f>SUM(COUNTIF('Plan MB'!$C34:$BE34,"B 0406")+COUNTIF('Plan WIW'!$C34:$AU34,"B 0406")+COUNTIF('Plan ET'!$C35:$BW35,"B 0406"))</f>
        <v>0</v>
      </c>
      <c r="AP34" s="364">
        <f>SUM(COUNTIF('Plan MB'!$C34:$BE34,"B 0101")+COUNTIF('Plan WIW'!$C34:$AU34,"B 0101")+COUNTIF('Plan ET'!$C35:$BW35,"B 0101"))</f>
        <v>0</v>
      </c>
      <c r="AQ34" s="364">
        <f>SUM(COUNTIF('Plan MB'!$C34:$BE34,"B 0102")+COUNTIF('Plan WIW'!$C34:$AU34,"B 0102")+COUNTIF('Plan ET'!$C35:$BW35,"B 0102"))</f>
        <v>0</v>
      </c>
      <c r="AR34" s="364">
        <f>SUM(COUNTIF('Plan MB'!$C34:$BE34,"B 0231")+COUNTIF('Plan WIW'!$C34:$AU34,"B 0231")+COUNTIF('Plan ET'!$C35:$BW35,"B 0231"))</f>
        <v>0</v>
      </c>
      <c r="AS34" s="364">
        <f>SUM(COUNTIF('Plan MB'!$C34:$BE34,"B 0423")+COUNTIF('Plan WIW'!$C34:$AU34,"B 0423")+COUNTIF('Plan ET'!$C35:$BW35,"B 0423"))</f>
        <v>0</v>
      </c>
      <c r="AT34" s="364">
        <f>SUM(COUNTIF('Plan MB'!$C34:$BE34,"B 0422")+COUNTIF('Plan WIW'!$C34:$AU34,"B 0422")+COUNTIF('Plan ET'!$C35:$BW35,"B 0422"))</f>
        <v>0</v>
      </c>
    </row>
    <row r="35" spans="1:46" ht="12.75" customHeight="1">
      <c r="A35" s="146"/>
      <c r="B35" s="279"/>
      <c r="C35" s="324">
        <f>SUM(COUNTIF('Plan MB'!$C35:$BE35,"D 0107")+COUNTIF('Plan WIW'!$C35:$AU35,"D 0107")+COUNTIF('Plan ET'!$C36:$BW36,"D 0107"))</f>
        <v>0</v>
      </c>
      <c r="D35" s="324">
        <f>SUM(COUNTIF('Plan MB'!$C35:$BE35,"D 0108")+COUNTIF('Plan WIW'!$C35:$AU35,"D 0108")+COUNTIF('Plan ET'!$C36:$BW36,"D 0108"))</f>
        <v>0</v>
      </c>
      <c r="E35" s="324">
        <f>SUM(COUNTIF('Plan MB'!$C35:$BE35,"D 0110")+COUNTIF('Plan WIW'!$C35:$AU35,"D 0110")+COUNTIF('Plan ET'!$C36:$BW36,"D 0110"))</f>
        <v>0</v>
      </c>
      <c r="F35" s="324">
        <f>SUM(COUNTIF('Plan MB'!$C35:$BE35,"D 0111")+COUNTIF('Plan WIW'!$C35:$AU35,"D 0111")+COUNTIF('Plan ET'!$C36:$BW36,"D 0111"))</f>
        <v>0</v>
      </c>
      <c r="G35" s="324">
        <f>SUM(COUNTIF('Plan MB'!$C35:$BE35,"D 0113")+COUNTIF('Plan WIW'!$C35:$AU35,"D 0113")+COUNTIF('Plan ET'!$C36:$BW36,"D 0113"))</f>
        <v>0</v>
      </c>
      <c r="H35" s="324">
        <f>SUM(COUNTIF('Plan MB'!$C35:$BE35,"D 0117")+COUNTIF('Plan WIW'!$C35:$AU35,"D 0117")+COUNTIF('Plan ET'!$C36:$BW36,"D 0117"))</f>
        <v>0</v>
      </c>
      <c r="I35" s="324">
        <f>SUM(COUNTIF('Plan MB'!$C35:$BE35,"D 0207")+COUNTIF('Plan WIW'!$C35:$AU35,"D 0207")+COUNTIF('Plan ET'!$C36:$BW36,"D 0207"))</f>
        <v>0</v>
      </c>
      <c r="J35" s="324">
        <f>SUM(COUNTIF('Plan MB'!$C35:$BE35,"D 0210")+COUNTIF('Plan WIW'!$C35:$AU35,"D 0210")+COUNTIF('Plan ET'!$C36:$BW36,"D 0210"))</f>
        <v>0</v>
      </c>
      <c r="K35" s="324">
        <f>SUM(COUNTIF('Plan MB'!$C35:$BE35,"D 0214")+COUNTIF('Plan WIW'!$C35:$AU35,"D 0214")+COUNTIF('Plan ET'!$C36:$BW36,"D 0214"))</f>
        <v>0</v>
      </c>
      <c r="L35" s="324">
        <f>SUM(COUNTIF('Plan MB'!$C35:$BE35,"D 0301")+COUNTIF('Plan WIW'!$C35:$AU35,"D 0301")+COUNTIF('Plan ET'!$C36:$BW36,"D 0301"))</f>
        <v>0</v>
      </c>
      <c r="M35" s="324">
        <f>SUM(COUNTIF('Plan MB'!$C35:$BE35,"D 0302")+COUNTIF('Plan WIW'!$C35:$AU35,"D 0302")+COUNTIF('Plan ET'!$C36:$BW36,"D 0302"))</f>
        <v>0</v>
      </c>
      <c r="N35" s="324">
        <f>SUM(COUNTIF('Plan MB'!$C35:$BE35,"H 0001")+COUNTIF('Plan WIW'!$C35:$AU35,"H 0001")+COUNTIF('Plan ET'!$C36:$BW36,"H 0001"))</f>
        <v>0</v>
      </c>
      <c r="O35" s="324">
        <f>SUM(COUNTIF('Plan MB'!$C35:$BE35,"H 0002")+COUNTIF('Plan WIW'!$C35:$AU35,"H 0002")+COUNTIF('Plan ET'!$C36:$BW36,"H 0002"))</f>
        <v>0</v>
      </c>
      <c r="P35" s="324">
        <f>SUM(COUNTIF('Plan MB'!$C35:$BE35,"H 0003")+COUNTIF('Plan WIW'!$C35:$AU35,"H 0003")+COUNTIF('Plan ET'!$C36:$BW36,"H 0003"))</f>
        <v>0</v>
      </c>
      <c r="Q35" s="324">
        <f>SUM(COUNTIF('Plan MB'!$C35:$BE35,"H 0011")+COUNTIF('Plan WIW'!$C35:$AU35,"H 0011")+COUNTIF('Plan ET'!$C36:$BW36,"H 0011"))</f>
        <v>0</v>
      </c>
      <c r="R35" s="324">
        <f>SUM(COUNTIF('Plan MB'!$C35:$BE35,"H 0102")+COUNTIF('Plan WIW'!$C35:$AU35,"H 0102")+COUNTIF('Plan ET'!$C36:$BW36,"H 0102"))</f>
        <v>0</v>
      </c>
      <c r="S35" s="324">
        <f>SUM(COUNTIF('Plan MB'!$C35:$BE35,"H 0103")+COUNTIF('Plan WIW'!$C35:$AU35,"H 0103")+COUNTIF('Plan ET'!$C36:$BW36,"H 0103"))</f>
        <v>0</v>
      </c>
      <c r="T35" s="324">
        <f>SUM(COUNTIF('Plan MB'!$C35:$BE35,"H 0111")+COUNTIF('Plan WIW'!$C35:$AU35,"H 0111")+COUNTIF('Plan ET'!$C36:$BW36,"H 0111"))</f>
        <v>0</v>
      </c>
      <c r="U35" s="324">
        <f>SUM(COUNTIF('Plan MB'!$C35:$BE35,"H 0112")+COUNTIF('Plan WIW'!$C35:$AU35,"H 0112")+COUNTIF('Plan ET'!$C36:$BW36,"H 0112"))</f>
        <v>0</v>
      </c>
      <c r="V35" s="324">
        <f>SUM(COUNTIF('Plan MB'!$C35:$BE35,"H 0113")+COUNTIF('Plan WIW'!$C35:$AU35,"H 0113")+COUNTIF('Plan ET'!$C36:$BW36,"H 0113"))</f>
        <v>0</v>
      </c>
      <c r="W35" s="324">
        <f>SUM(COUNTIF('Plan MB'!$C35:$BE35,"H 0114")+COUNTIF('Plan WIW'!$C35:$AU35,"H 0114")+COUNTIF('Plan ET'!$C36:$BW36,"H 0114"))</f>
        <v>0</v>
      </c>
      <c r="X35" s="324">
        <f>SUM(COUNTIF('Plan MB'!$C35:$BE35,"H 0115")+COUNTIF('Plan WIW'!$C35:$AU35,"H 0115")+COUNTIF('Plan ET'!$C36:$BW36,"H 0115"))</f>
        <v>0</v>
      </c>
      <c r="Y35" s="324">
        <f>SUM(COUNTIF('Plan MB'!$C35:$BE35,"H 0116")+COUNTIF('Plan WIW'!$C35:$AU35,"H 0116")+COUNTIF('Plan ET'!$C36:$BW36,"H 0116"))</f>
        <v>0</v>
      </c>
      <c r="Z35" s="324">
        <f>SUM(COUNTIF('Plan MB'!$C35:$BE35,"H 0202")+COUNTIF('Plan WIW'!$C35:$AU35,"H 0202")+COUNTIF('Plan ET'!$C36:$BW36,"H 0202"))</f>
        <v>0</v>
      </c>
      <c r="AA35" s="324">
        <f>SUM(COUNTIF('Plan MB'!$C35:$BE35,"H 0203")+COUNTIF('Plan WIW'!$C35:$AU35,"H 0203")+COUNTIF('Plan ET'!$C36:$BW36,"H 0203"))</f>
        <v>0</v>
      </c>
      <c r="AB35" s="324">
        <f>SUM(COUNTIF('Plan MB'!$C35:$BE35,"H 0211")+COUNTIF('Plan WIW'!$C35:$AU35,"H 0211")+COUNTIF('Plan ET'!$C36:$BW36,"H 0211"))</f>
        <v>0</v>
      </c>
      <c r="AC35" s="324">
        <f>SUM(COUNTIF('Plan MB'!$C35:$BE35,"H 0212")+COUNTIF('Plan WIW'!$C35:$AU35,"H 0212")+COUNTIF('Plan ET'!$C36:$BW36,"H 0212"))</f>
        <v>0</v>
      </c>
      <c r="AD35" s="324">
        <f>SUM(COUNTIF('Plan MB'!$C35:$BE35,"H 0213")+COUNTIF('Plan WIW'!$C35:$AU35,"H 0213")+COUNTIF('Plan ET'!$C36:$BW36,"H 0213"))</f>
        <v>0</v>
      </c>
      <c r="AE35" s="324">
        <f>SUM(COUNTIF('Plan MB'!$C35:$BE35,"H 0214")+COUNTIF('Plan WIW'!$C35:$AU35,"H 0214")+COUNTIF('Plan ET'!$C36:$BW36,"H 0214"))</f>
        <v>0</v>
      </c>
      <c r="AF35" s="324">
        <f>SUM(COUNTIF('Plan MB'!$C35:$BE35,"H 0215")+COUNTIF('Plan WIW'!$C35:$AU35,"H 0215")+COUNTIF('Plan ET'!$C36:$BW36,"H 0215"))</f>
        <v>0</v>
      </c>
      <c r="AG35" s="324">
        <f>SUM(COUNTIF('Plan MB'!$C35:$BE35,"H 0216")+COUNTIF('Plan WIW'!$C35:$AU35,"H 0216")+COUNTIF('Plan ET'!$C36:$BW36,"H 0216"))</f>
        <v>0</v>
      </c>
      <c r="AH35" s="324">
        <f>SUM(COUNTIF('Plan MB'!$C35:$BE35,"D 0215")+COUNTIF('Plan WIW'!$C35:$AU35,"D 0215")+COUNTIF('Plan ET'!$C36:$BW36,"D 0215"))</f>
        <v>0</v>
      </c>
      <c r="AI35" s="324">
        <f>SUM(COUNTIF('Plan MB'!$C35:$BE35,"E 0103")+COUNTIF('Plan WIW'!$C35:$AU35,"E 0103")+COUNTIF('Plan ET'!$C36:$BW36,"E 0103"))</f>
        <v>0</v>
      </c>
      <c r="AJ35" s="324">
        <f>SUM(COUNTIF('Plan MB'!$C35:$BE35,"E 0104")+COUNTIF('Plan WIW'!$C35:$AU35,"E 0104")+COUNTIF('Plan ET'!$C36:$BW36,"E 0104"))</f>
        <v>0</v>
      </c>
      <c r="AK35" s="324">
        <f>SUM(COUNTIF('Plan MB'!$C35:$BE35,"D 0201")+COUNTIF('Plan WIW'!$C35:$AU35,"D 0201")+COUNTIF('Plan ET'!$C36:$BW36,"D 0201"))</f>
        <v>0</v>
      </c>
      <c r="AL35" s="324">
        <f>SUM(COUNTIF('Plan MB'!$C35:$BE35,"D 0202")+COUNTIF('Plan WIW'!$C35:$AU35,"D 0202")+COUNTIF('Plan ET'!$C36:$BW36,"D 0202"))</f>
        <v>0</v>
      </c>
      <c r="AM35" s="324">
        <f>SUM(COUNTIF('Plan MB'!$C35:$BE35,"D 0203")+COUNTIF('Plan WIW'!$C35:$AU35,"D 0203")+COUNTIF('Plan ET'!$C36:$BW36,"D 0203"))</f>
        <v>0</v>
      </c>
      <c r="AN35" s="324">
        <f>SUM(COUNTIF('Plan MB'!$C35:$BE35,"B 0323")+COUNTIF('Plan WIW'!$C35:$AU35,"B 0323")+COUNTIF('Plan ET'!$C36:$BW36,"B 0323"))</f>
        <v>0</v>
      </c>
      <c r="AO35" s="324">
        <f>SUM(COUNTIF('Plan MB'!$C35:$BE35,"B 0406")+COUNTIF('Plan WIW'!$C35:$AU35,"B 0406")+COUNTIF('Plan ET'!$C36:$BW36,"B 0406"))</f>
        <v>0</v>
      </c>
      <c r="AP35" s="324">
        <f>SUM(COUNTIF('Plan MB'!$C35:$BE35,"B 0101")+COUNTIF('Plan WIW'!$C35:$AU35,"B 0101")+COUNTIF('Plan ET'!$C36:$BW36,"B 0101"))</f>
        <v>0</v>
      </c>
      <c r="AQ35" s="324">
        <f>SUM(COUNTIF('Plan MB'!$C35:$BE35,"B 0102")+COUNTIF('Plan WIW'!$C35:$AU35,"B 0102")+COUNTIF('Plan ET'!$C36:$BW36,"B 0102"))</f>
        <v>0</v>
      </c>
      <c r="AR35" s="324">
        <f>SUM(COUNTIF('Plan MB'!$C35:$BE35,"B 0231")+COUNTIF('Plan WIW'!$C35:$AU35,"B 0231")+COUNTIF('Plan ET'!$C36:$BW36,"B 0231"))</f>
        <v>0</v>
      </c>
      <c r="AS35" s="324">
        <f>SUM(COUNTIF('Plan MB'!$C35:$BE35,"B 0423")+COUNTIF('Plan WIW'!$C35:$AU35,"B 0423")+COUNTIF('Plan ET'!$C36:$BW36,"B 0423"))</f>
        <v>0</v>
      </c>
      <c r="AT35" s="324">
        <f>SUM(COUNTIF('Plan MB'!$C35:$BE35,"B 0422")+COUNTIF('Plan WIW'!$C35:$AU35,"B 0422")+COUNTIF('Plan ET'!$C36:$BW36,"B 0422"))</f>
        <v>0</v>
      </c>
    </row>
    <row r="36" spans="1:46" ht="12.75" customHeight="1">
      <c r="A36" s="1319" t="s">
        <v>50</v>
      </c>
      <c r="B36" s="1322" t="s">
        <v>54</v>
      </c>
      <c r="C36" s="380">
        <f>SUM(COUNTIF('Plan MB'!$C36:$BE36,"D 0107")+COUNTIF('Plan WIW'!$C36:$AU36,"D 0107")+COUNTIF('Plan ET'!$C37:$BW37,"D 0107"))</f>
        <v>2</v>
      </c>
      <c r="D36" s="379">
        <f>SUM(COUNTIF('Plan MB'!$C36:$BE36,"D 0108")+COUNTIF('Plan WIW'!$C36:$AU36,"D 0108")+COUNTIF('Plan ET'!$C37:$BW37,"D 0108"))</f>
        <v>1</v>
      </c>
      <c r="E36" s="364">
        <f>SUM(COUNTIF('Plan MB'!$C36:$BE36,"D 0110")+COUNTIF('Plan WIW'!$C36:$AU36,"D 0110")+COUNTIF('Plan ET'!$C37:$BW37,"D 0110"))</f>
        <v>0</v>
      </c>
      <c r="F36" s="389">
        <f>SUM(COUNTIF('Plan MB'!$C36:$BE36,"D 0111")+COUNTIF('Plan WIW'!$C36:$AU36,"D 0111")+COUNTIF('Plan ET'!$C37:$BW37,"D 0111"))</f>
        <v>1</v>
      </c>
      <c r="G36" s="364">
        <f>SUM(COUNTIF('Plan MB'!$C36:$BE36,"D 0113")+COUNTIF('Plan WIW'!$C36:$AU36,"D 0113")+COUNTIF('Plan ET'!$C37:$BW37,"D 0113"))</f>
        <v>1</v>
      </c>
      <c r="H36" s="364">
        <f>SUM(COUNTIF('Plan MB'!$C36:$BE36,"D 0117")+COUNTIF('Plan WIW'!$C36:$AU36,"D 0117")+COUNTIF('Plan ET'!$C37:$BW37,"D 0117"))</f>
        <v>0</v>
      </c>
      <c r="I36" s="364">
        <f>SUM(COUNTIF('Plan MB'!$C36:$BE36,"D 0207")+COUNTIF('Plan WIW'!$C36:$AU36,"D 0207")+COUNTIF('Plan ET'!$C37:$BW37,"D 0207"))</f>
        <v>1</v>
      </c>
      <c r="J36" s="364">
        <f>SUM(COUNTIF('Plan MB'!$C36:$BE36,"D 0210")+COUNTIF('Plan WIW'!$C36:$AU36,"D 0210")+COUNTIF('Plan ET'!$C37:$BW37,"D 0210"))</f>
        <v>1</v>
      </c>
      <c r="K36" s="324">
        <f>SUM(COUNTIF('Plan MB'!$C36:$BE36,"D 0214")+COUNTIF('Plan WIW'!$C36:$AU36,"D 0214")+COUNTIF('Plan ET'!$C37:$BW37,"D 0214"))</f>
        <v>0</v>
      </c>
      <c r="L36" s="324">
        <f>SUM(COUNTIF('Plan MB'!$C36:$BE36,"D 0301")+COUNTIF('Plan WIW'!$C36:$AU36,"D 0301")+COUNTIF('Plan ET'!$C37:$BW37,"D 0301"))</f>
        <v>0</v>
      </c>
      <c r="M36" s="324">
        <f>SUM(COUNTIF('Plan MB'!$C36:$BE36,"D 0302")+COUNTIF('Plan WIW'!$C36:$AU36,"D 0302")+COUNTIF('Plan ET'!$C37:$BW37,"D 0302"))</f>
        <v>0</v>
      </c>
      <c r="N36" s="364">
        <f>SUM(COUNTIF('Plan MB'!$C36:$BE36,"H 0001")+COUNTIF('Plan WIW'!$C36:$AU36,"H 0001")+COUNTIF('Plan ET'!$C37:$BW37,"H 0001"))</f>
        <v>0</v>
      </c>
      <c r="O36" s="340">
        <f>SUM(COUNTIF('Plan MB'!$C36:$BE36,"H 0002")+COUNTIF('Plan WIW'!$C36:$AU36,"H 0002")+COUNTIF('Plan ET'!$C37:$BW37,"H 0002"))</f>
        <v>0</v>
      </c>
      <c r="P36" s="364">
        <f>SUM(COUNTIF('Plan MB'!$C36:$BE36,"H 0003")+COUNTIF('Plan WIW'!$C36:$AU36,"H 0003")+COUNTIF('Plan ET'!$C37:$BW37,"H 0003"))</f>
        <v>1</v>
      </c>
      <c r="Q36" s="364">
        <f>SUM(COUNTIF('Plan MB'!$C36:$BE36,"H 0011")+COUNTIF('Plan WIW'!$C36:$AU36,"H 0011")+COUNTIF('Plan ET'!$C37:$BW37,"H 0011"))</f>
        <v>0</v>
      </c>
      <c r="R36" s="364">
        <f>SUM(COUNTIF('Plan MB'!$C36:$BE36,"H 0102")+COUNTIF('Plan WIW'!$C36:$AU36,"H 0102")+COUNTIF('Plan ET'!$C37:$BW37,"H 0102"))</f>
        <v>2</v>
      </c>
      <c r="S36" s="364">
        <f>SUM(COUNTIF('Plan MB'!$C36:$BE36,"H 0103")+COUNTIF('Plan WIW'!$C36:$AU36,"H 0103")+COUNTIF('Plan ET'!$C37:$BW37,"H 0103"))</f>
        <v>1</v>
      </c>
      <c r="T36" s="364">
        <f>SUM(COUNTIF('Plan MB'!$C36:$BE36,"H 0111")+COUNTIF('Plan WIW'!$C36:$AU36,"H 0111")+COUNTIF('Plan ET'!$C37:$BW37,"H 0111"))</f>
        <v>0</v>
      </c>
      <c r="U36" s="364">
        <f>SUM(COUNTIF('Plan MB'!$C36:$BE36,"H 0112")+COUNTIF('Plan WIW'!$C36:$AU36,"H 0112")+COUNTIF('Plan ET'!$C37:$BW37,"H 0112"))</f>
        <v>0</v>
      </c>
      <c r="V36" s="364">
        <f>SUM(COUNTIF('Plan MB'!$C36:$BE36,"H 0113")+COUNTIF('Plan WIW'!$C36:$AU36,"H 0113")+COUNTIF('Plan ET'!$C37:$BW37,"H 0113"))</f>
        <v>0</v>
      </c>
      <c r="W36" s="364">
        <f>SUM(COUNTIF('Plan MB'!$C36:$BE36,"H 0114")+COUNTIF('Plan WIW'!$C36:$AU36,"H 0114")+COUNTIF('Plan ET'!$C37:$BW37,"H 0114"))</f>
        <v>0</v>
      </c>
      <c r="X36" s="364">
        <f>SUM(COUNTIF('Plan MB'!$C36:$BE36,"H 0115")+COUNTIF('Plan WIW'!$C36:$AU36,"H 0115")+COUNTIF('Plan ET'!$C37:$BW37,"H 0115"))</f>
        <v>0</v>
      </c>
      <c r="Y36" s="364">
        <f>SUM(COUNTIF('Plan MB'!$C36:$BE36,"H 0116")+COUNTIF('Plan WIW'!$C36:$AU36,"H 0116")+COUNTIF('Plan ET'!$C37:$BW37,"H 0116"))</f>
        <v>2</v>
      </c>
      <c r="Z36" s="340">
        <f>SUM(COUNTIF('Plan MB'!$C36:$BE36,"H 0202")+COUNTIF('Plan WIW'!$C36:$AU36,"H 0202")+COUNTIF('Plan ET'!$C37:$BW37,"H 0202"))</f>
        <v>0</v>
      </c>
      <c r="AA36" s="340">
        <f>SUM(COUNTIF('Plan MB'!$C36:$BE36,"H 0203")+COUNTIF('Plan WIW'!$C36:$AU36,"H 0203")+COUNTIF('Plan ET'!$C37:$BW37,"H 0203"))</f>
        <v>0</v>
      </c>
      <c r="AB36" s="364">
        <f>SUM(COUNTIF('Plan MB'!$C36:$BE36,"H 0211")+COUNTIF('Plan WIW'!$C36:$AU36,"H 0211")+COUNTIF('Plan ET'!$C37:$BW37,"H 0211"))</f>
        <v>0</v>
      </c>
      <c r="AC36" s="364">
        <f>SUM(COUNTIF('Plan MB'!$C36:$BE36,"H 0212")+COUNTIF('Plan WIW'!$C36:$AU36,"H 0212")+COUNTIF('Plan ET'!$C37:$BW37,"H 0212"))</f>
        <v>0</v>
      </c>
      <c r="AD36" s="364">
        <f>SUM(COUNTIF('Plan MB'!$C36:$BE36,"H 0213")+COUNTIF('Plan WIW'!$C36:$AU36,"H 0213")+COUNTIF('Plan ET'!$C37:$BW37,"H 0213"))</f>
        <v>0</v>
      </c>
      <c r="AE36" s="364">
        <f>SUM(COUNTIF('Plan MB'!$C36:$BE36,"H 0214")+COUNTIF('Plan WIW'!$C36:$AU36,"H 0214")+COUNTIF('Plan ET'!$C37:$BW37,"H 0214"))</f>
        <v>0</v>
      </c>
      <c r="AF36" s="340">
        <f>SUM(COUNTIF('Plan MB'!$C36:$BE36,"H 0215")+COUNTIF('Plan WIW'!$C36:$AU36,"H 0215")+COUNTIF('Plan ET'!$C37:$BW37,"H 0215"))</f>
        <v>0</v>
      </c>
      <c r="AG36" s="381">
        <f>SUM(COUNTIF('Plan MB'!$C36:$BE36,"H 0216")+COUNTIF('Plan WIW'!$C36:$AU36,"H 0216")+COUNTIF('Plan ET'!$C37:$BW37,"H 0216"))</f>
        <v>0</v>
      </c>
      <c r="AH36" s="364">
        <f>SUM(COUNTIF('Plan MB'!$C36:$BE36,"D 0215")+COUNTIF('Plan WIW'!$C36:$AU36,"D 0215")+COUNTIF('Plan ET'!$C37:$BW37,"D 0215"))</f>
        <v>0</v>
      </c>
      <c r="AI36" s="364">
        <f>SUM(COUNTIF('Plan MB'!$C36:$BE36,"E 0103")+COUNTIF('Plan WIW'!$C36:$AU36,"E 0103")+COUNTIF('Plan ET'!$C37:$BW37,"E 0103"))</f>
        <v>0</v>
      </c>
      <c r="AJ36" s="364">
        <f>SUM(COUNTIF('Plan MB'!$C36:$BE36,"E 0104")+COUNTIF('Plan WIW'!$C36:$AU36,"E 0104")+COUNTIF('Plan ET'!$C37:$BW37,"E 0104"))</f>
        <v>0</v>
      </c>
      <c r="AK36" s="364">
        <f>SUM(COUNTIF('Plan MB'!$C36:$BE36,"D 0201")+COUNTIF('Plan WIW'!$C36:$AU36,"D 0201")+COUNTIF('Plan ET'!$C37:$BW37,"D 0201"))</f>
        <v>0</v>
      </c>
      <c r="AL36" s="364">
        <f>SUM(COUNTIF('Plan MB'!$C36:$BE36,"D 0202")+COUNTIF('Plan WIW'!$C36:$AU36,"D 0202")+COUNTIF('Plan ET'!$C37:$BW37,"D 0202"))</f>
        <v>0</v>
      </c>
      <c r="AM36" s="364">
        <f>SUM(COUNTIF('Plan MB'!$C36:$BE36,"D 0203")+COUNTIF('Plan WIW'!$C36:$AU36,"D 0203")+COUNTIF('Plan ET'!$C37:$BW37,"D 0203"))</f>
        <v>0</v>
      </c>
      <c r="AN36" s="364">
        <f>SUM(COUNTIF('Plan MB'!$C36:$BE36,"B 0323")+COUNTIF('Plan WIW'!$C36:$AU36,"B 0323")+COUNTIF('Plan ET'!$C37:$BW37,"B 0323"))</f>
        <v>2</v>
      </c>
      <c r="AO36" s="364">
        <f>SUM(COUNTIF('Plan MB'!$C36:$BE36,"B 0406")+COUNTIF('Plan WIW'!$C36:$AU36,"B 0406")+COUNTIF('Plan ET'!$C37:$BW37,"B 0406"))</f>
        <v>0</v>
      </c>
      <c r="AP36" s="364">
        <f>SUM(COUNTIF('Plan MB'!$C36:$BE36,"B 0101")+COUNTIF('Plan WIW'!$C36:$AU36,"B 0101")+COUNTIF('Plan ET'!$C37:$BW37,"B 0101"))</f>
        <v>0</v>
      </c>
      <c r="AQ36" s="364">
        <f>SUM(COUNTIF('Plan MB'!$C36:$BE36,"B 0102")+COUNTIF('Plan WIW'!$C36:$AU36,"B 0102")+COUNTIF('Plan ET'!$C37:$BW37,"B 0102"))</f>
        <v>0</v>
      </c>
      <c r="AR36" s="364">
        <f>SUM(COUNTIF('Plan MB'!$C36:$BE36,"B 0231")+COUNTIF('Plan WIW'!$C36:$AU36,"B 0231")+COUNTIF('Plan ET'!$C37:$BW37,"B 0231"))</f>
        <v>0</v>
      </c>
      <c r="AS36" s="364">
        <f>SUM(COUNTIF('Plan MB'!$C36:$BE36,"B 0423")+COUNTIF('Plan WIW'!$C36:$AU36,"B 0423")+COUNTIF('Plan ET'!$C37:$BW37,"B 0423"))</f>
        <v>0</v>
      </c>
      <c r="AT36" s="364">
        <f>SUM(COUNTIF('Plan MB'!$C36:$BE36,"B 0422")+COUNTIF('Plan WIW'!$C36:$AU36,"B 0422")+COUNTIF('Plan ET'!$C37:$BW37,"B 0422"))</f>
        <v>0</v>
      </c>
    </row>
    <row r="37" spans="1:46" ht="12.75" customHeight="1">
      <c r="A37" s="1320"/>
      <c r="B37" s="1323"/>
      <c r="C37" s="364">
        <f>SUM(COUNTIF('Plan MB'!$C37:$BE37,"D 0107")+COUNTIF('Plan WIW'!$C37:$AU37,"D 0107")+COUNTIF('Plan ET'!$C38:$BW38,"D 0107"))</f>
        <v>0</v>
      </c>
      <c r="D37" s="379">
        <f>SUM(COUNTIF('Plan MB'!$C37:$BE37,"D 0108")+COUNTIF('Plan WIW'!$C37:$AU37,"D 0108")+COUNTIF('Plan ET'!$C38:$BW38,"D 0108"))</f>
        <v>1</v>
      </c>
      <c r="E37" s="364">
        <f>SUM(COUNTIF('Plan MB'!$C37:$BE37,"D 0110")+COUNTIF('Plan WIW'!$C37:$AU37,"D 0110")+COUNTIF('Plan ET'!$C38:$BW38,"D 0110"))</f>
        <v>1</v>
      </c>
      <c r="F37" s="364">
        <f>SUM(COUNTIF('Plan MB'!$C37:$BE37,"D 0111")+COUNTIF('Plan WIW'!$C37:$AU37,"D 0111")+COUNTIF('Plan ET'!$C38:$BW38,"D 0111"))</f>
        <v>0</v>
      </c>
      <c r="G37" s="364">
        <f>SUM(COUNTIF('Plan MB'!$C37:$BE37,"D 0113")+COUNTIF('Plan WIW'!$C37:$AU37,"D 0113")+COUNTIF('Plan ET'!$C38:$BW38,"D 0113"))</f>
        <v>0</v>
      </c>
      <c r="H37" s="364">
        <f>SUM(COUNTIF('Plan MB'!$C37:$BE37,"D 0117")+COUNTIF('Plan WIW'!$C37:$AU37,"D 0117")+COUNTIF('Plan ET'!$C38:$BW38,"D 0117"))</f>
        <v>0</v>
      </c>
      <c r="I37" s="364">
        <f>SUM(COUNTIF('Plan MB'!$C37:$BE37,"D 0207")+COUNTIF('Plan WIW'!$C37:$AU37,"D 0207")+COUNTIF('Plan ET'!$C38:$BW38,"D 0207"))</f>
        <v>0</v>
      </c>
      <c r="J37" s="364">
        <f>SUM(COUNTIF('Plan MB'!$C37:$BE37,"D 0210")+COUNTIF('Plan WIW'!$C37:$AU37,"D 0210")+COUNTIF('Plan ET'!$C38:$BW38,"D 0210"))</f>
        <v>0</v>
      </c>
      <c r="K37" s="324">
        <f>SUM(COUNTIF('Plan MB'!$C37:$BE37,"D 0214")+COUNTIF('Plan WIW'!$C37:$AU37,"D 0214")+COUNTIF('Plan ET'!$C38:$BW38,"D 0214"))</f>
        <v>0</v>
      </c>
      <c r="L37" s="324">
        <f>SUM(COUNTIF('Plan MB'!$C37:$BE37,"D 0301")+COUNTIF('Plan WIW'!$C37:$AU37,"D 0301")+COUNTIF('Plan ET'!$C38:$BW38,"D 0301"))</f>
        <v>0</v>
      </c>
      <c r="M37" s="324">
        <f>SUM(COUNTIF('Plan MB'!$C37:$BE37,"D 0302")+COUNTIF('Plan WIW'!$C37:$AU37,"D 0302")+COUNTIF('Plan ET'!$C38:$BW38,"D 0302"))</f>
        <v>0</v>
      </c>
      <c r="N37" s="364">
        <f>SUM(COUNTIF('Plan MB'!$C37:$BE37,"H 0001")+COUNTIF('Plan WIW'!$C37:$AU37,"H 0001")+COUNTIF('Plan ET'!$C38:$BW38,"H 0001"))</f>
        <v>0</v>
      </c>
      <c r="O37" s="340">
        <f>SUM(COUNTIF('Plan MB'!$C37:$BE37,"H 0002")+COUNTIF('Plan WIW'!$C37:$AU37,"H 0002")+COUNTIF('Plan ET'!$C38:$BW38,"H 0002"))</f>
        <v>0</v>
      </c>
      <c r="P37" s="364">
        <f>SUM(COUNTIF('Plan MB'!$C37:$BE37,"H 0003")+COUNTIF('Plan WIW'!$C37:$AU37,"H 0003")+COUNTIF('Plan ET'!$C38:$BW38,"H 0003"))</f>
        <v>0</v>
      </c>
      <c r="Q37" s="364">
        <f>SUM(COUNTIF('Plan MB'!$C37:$BE37,"H 0011")+COUNTIF('Plan WIW'!$C37:$AU37,"H 0011")+COUNTIF('Plan ET'!$C38:$BW38,"H 0011"))</f>
        <v>0</v>
      </c>
      <c r="R37" s="364">
        <f>SUM(COUNTIF('Plan MB'!$C37:$BE37,"H 0102")+COUNTIF('Plan WIW'!$C37:$AU37,"H 0102")+COUNTIF('Plan ET'!$C38:$BW38,"H 0102"))</f>
        <v>0</v>
      </c>
      <c r="S37" s="364">
        <f>SUM(COUNTIF('Plan MB'!$C37:$BE37,"H 0103")+COUNTIF('Plan WIW'!$C37:$AU37,"H 0103")+COUNTIF('Plan ET'!$C38:$BW38,"H 0103"))</f>
        <v>0</v>
      </c>
      <c r="T37" s="364">
        <f>SUM(COUNTIF('Plan MB'!$C37:$BE37,"H 0111")+COUNTIF('Plan WIW'!$C37:$AU37,"H 0111")+COUNTIF('Plan ET'!$C38:$BW38,"H 0111"))</f>
        <v>0</v>
      </c>
      <c r="U37" s="364">
        <f>SUM(COUNTIF('Plan MB'!$C37:$BE37,"H 0112")+COUNTIF('Plan WIW'!$C37:$AU37,"H 0112")+COUNTIF('Plan ET'!$C38:$BW38,"H 0112"))</f>
        <v>0</v>
      </c>
      <c r="V37" s="364">
        <f>SUM(COUNTIF('Plan MB'!$C37:$BE37,"H 0113")+COUNTIF('Plan WIW'!$C37:$AU37,"H 0113")+COUNTIF('Plan ET'!$C38:$BW38,"H 0113"))</f>
        <v>0</v>
      </c>
      <c r="W37" s="364">
        <f>SUM(COUNTIF('Plan MB'!$C37:$BE37,"H 0114")+COUNTIF('Plan WIW'!$C37:$AU37,"H 0114")+COUNTIF('Plan ET'!$C38:$BW38,"H 0114"))</f>
        <v>0</v>
      </c>
      <c r="X37" s="364">
        <f>SUM(COUNTIF('Plan MB'!$C37:$BE37,"H 0115")+COUNTIF('Plan WIW'!$C37:$AU37,"H 0115")+COUNTIF('Plan ET'!$C38:$BW38,"H 0115"))</f>
        <v>0</v>
      </c>
      <c r="Y37" s="364">
        <f>SUM(COUNTIF('Plan MB'!$C37:$BE37,"H 0116")+COUNTIF('Plan WIW'!$C37:$AU37,"H 0116")+COUNTIF('Plan ET'!$C38:$BW38,"H 0116"))</f>
        <v>1</v>
      </c>
      <c r="Z37" s="340">
        <f>SUM(COUNTIF('Plan MB'!$C37:$BE37,"H 0202")+COUNTIF('Plan WIW'!$C37:$AU37,"H 0202")+COUNTIF('Plan ET'!$C38:$BW38,"H 0202"))</f>
        <v>0</v>
      </c>
      <c r="AA37" s="340">
        <f>SUM(COUNTIF('Plan MB'!$C37:$BE37,"H 0203")+COUNTIF('Plan WIW'!$C37:$AU37,"H 0203")+COUNTIF('Plan ET'!$C38:$BW38,"H 0203"))</f>
        <v>0</v>
      </c>
      <c r="AB37" s="364">
        <f>SUM(COUNTIF('Plan MB'!$C37:$BE37,"H 0211")+COUNTIF('Plan WIW'!$C37:$AU37,"H 0211")+COUNTIF('Plan ET'!$C38:$BW38,"H 0211"))</f>
        <v>0</v>
      </c>
      <c r="AC37" s="364">
        <f>SUM(COUNTIF('Plan MB'!$C37:$BE37,"H 0212")+COUNTIF('Plan WIW'!$C37:$AU37,"H 0212")+COUNTIF('Plan ET'!$C38:$BW38,"H 0212"))</f>
        <v>0</v>
      </c>
      <c r="AD37" s="364">
        <f>SUM(COUNTIF('Plan MB'!$C37:$BE37,"H 0213")+COUNTIF('Plan WIW'!$C37:$AU37,"H 0213")+COUNTIF('Plan ET'!$C38:$BW38,"H 0213"))</f>
        <v>0</v>
      </c>
      <c r="AE37" s="364">
        <f>SUM(COUNTIF('Plan MB'!$C37:$BE37,"H 0214")+COUNTIF('Plan WIW'!$C37:$AU37,"H 0214")+COUNTIF('Plan ET'!$C38:$BW38,"H 0214"))</f>
        <v>1</v>
      </c>
      <c r="AF37" s="340">
        <f>SUM(COUNTIF('Plan MB'!$C37:$BE37,"H 0215")+COUNTIF('Plan WIW'!$C37:$AU37,"H 0215")+COUNTIF('Plan ET'!$C38:$BW38,"H 0215"))</f>
        <v>0</v>
      </c>
      <c r="AG37" s="381">
        <f>SUM(COUNTIF('Plan MB'!$C37:$BE37,"H 0216")+COUNTIF('Plan WIW'!$C37:$AU37,"H 0216")+COUNTIF('Plan ET'!$C38:$BW38,"H 0216"))</f>
        <v>0</v>
      </c>
      <c r="AH37" s="364">
        <f>SUM(COUNTIF('Plan MB'!$C37:$BE37,"D 0215")+COUNTIF('Plan WIW'!$C37:$AU37,"D 0215")+COUNTIF('Plan ET'!$C38:$BW38,"D 0215"))</f>
        <v>0</v>
      </c>
      <c r="AI37" s="364">
        <f>SUM(COUNTIF('Plan MB'!$C37:$BE37,"E 0103")+COUNTIF('Plan WIW'!$C37:$AU37,"E 0103")+COUNTIF('Plan ET'!$C38:$BW38,"E 0103"))</f>
        <v>0</v>
      </c>
      <c r="AJ37" s="364">
        <f>SUM(COUNTIF('Plan MB'!$C37:$BE37,"E 0104")+COUNTIF('Plan WIW'!$C37:$AU37,"E 0104")+COUNTIF('Plan ET'!$C38:$BW38,"E 0104"))</f>
        <v>0</v>
      </c>
      <c r="AK37" s="364">
        <f>SUM(COUNTIF('Plan MB'!$C37:$BE37,"D 0201")+COUNTIF('Plan WIW'!$C37:$AU37,"D 0201")+COUNTIF('Plan ET'!$C38:$BW38,"D 0201"))</f>
        <v>0</v>
      </c>
      <c r="AL37" s="364">
        <f>SUM(COUNTIF('Plan MB'!$C37:$BE37,"D 0202")+COUNTIF('Plan WIW'!$C37:$AU37,"D 0202")+COUNTIF('Plan ET'!$C38:$BW38,"D 0202"))</f>
        <v>0</v>
      </c>
      <c r="AM37" s="364">
        <f>SUM(COUNTIF('Plan MB'!$C37:$BE37,"D 0203")+COUNTIF('Plan WIW'!$C37:$AU37,"D 0203")+COUNTIF('Plan ET'!$C38:$BW38,"D 0203"))</f>
        <v>0</v>
      </c>
      <c r="AN37" s="364">
        <f>SUM(COUNTIF('Plan MB'!$C37:$BE37,"B 0323")+COUNTIF('Plan WIW'!$C37:$AU37,"B 0323")+COUNTIF('Plan ET'!$C38:$BW38,"B 0323"))</f>
        <v>0</v>
      </c>
      <c r="AO37" s="364">
        <f>SUM(COUNTIF('Plan MB'!$C37:$BE37,"B 0406")+COUNTIF('Plan WIW'!$C37:$AU37,"B 0406")+COUNTIF('Plan ET'!$C38:$BW38,"B 0406"))</f>
        <v>2</v>
      </c>
      <c r="AP37" s="364">
        <f>SUM(COUNTIF('Plan MB'!$C37:$BE37,"B 0101")+COUNTIF('Plan WIW'!$C37:$AU37,"B 0101")+COUNTIF('Plan ET'!$C38:$BW38,"B 0101"))</f>
        <v>0</v>
      </c>
      <c r="AQ37" s="364">
        <f>SUM(COUNTIF('Plan MB'!$C37:$BE37,"B 0102")+COUNTIF('Plan WIW'!$C37:$AU37,"B 0102")+COUNTIF('Plan ET'!$C38:$BW38,"B 0102"))</f>
        <v>0</v>
      </c>
      <c r="AR37" s="364">
        <f>SUM(COUNTIF('Plan MB'!$C37:$BE37,"B 0231")+COUNTIF('Plan WIW'!$C37:$AU37,"B 0231")+COUNTIF('Plan ET'!$C38:$BW38,"B 0231"))</f>
        <v>0</v>
      </c>
      <c r="AS37" s="364">
        <f>SUM(COUNTIF('Plan MB'!$C37:$BE37,"B 0423")+COUNTIF('Plan WIW'!$C37:$AU37,"B 0423")+COUNTIF('Plan ET'!$C38:$BW38,"B 0423"))</f>
        <v>0</v>
      </c>
      <c r="AT37" s="364">
        <f>SUM(COUNTIF('Plan MB'!$C37:$BE37,"B 0422")+COUNTIF('Plan WIW'!$C37:$AU37,"B 0422")+COUNTIF('Plan ET'!$C38:$BW38,"B 0422"))</f>
        <v>0</v>
      </c>
    </row>
    <row r="38" spans="1:46" s="215" customFormat="1" ht="12.75" customHeight="1">
      <c r="A38" s="1320"/>
      <c r="B38" s="1323"/>
      <c r="C38" s="364">
        <f>SUM(COUNTIF('Plan MB'!$C38:$BE38,"D 0107")+COUNTIF('Plan WIW'!$C38:$AU38,"D 0107")+COUNTIF('Plan ET'!$C39:$BW39,"D 0107"))</f>
        <v>0</v>
      </c>
      <c r="D38" s="364">
        <f>SUM(COUNTIF('Plan MB'!$C38:$BE38,"D 0108")+COUNTIF('Plan WIW'!$C38:$AU38,"D 0108")+COUNTIF('Plan ET'!$C39:$BW39,"D 0108"))</f>
        <v>0</v>
      </c>
      <c r="E38" s="364">
        <f>SUM(COUNTIF('Plan MB'!$C38:$BE38,"D 0110")+COUNTIF('Plan WIW'!$C38:$AU38,"D 0110")+COUNTIF('Plan ET'!$C39:$BW39,"D 0110"))</f>
        <v>0</v>
      </c>
      <c r="F38" s="364">
        <f>SUM(COUNTIF('Plan MB'!$C38:$BE38,"D 0111")+COUNTIF('Plan WIW'!$C38:$AU38,"D 0111")+COUNTIF('Plan ET'!$C39:$BW39,"D 0111"))</f>
        <v>0</v>
      </c>
      <c r="G38" s="364">
        <f>SUM(COUNTIF('Plan MB'!$C38:$BE38,"D 0113")+COUNTIF('Plan WIW'!$C38:$AU38,"D 0113")+COUNTIF('Plan ET'!$C39:$BW39,"D 0113"))</f>
        <v>0</v>
      </c>
      <c r="H38" s="364">
        <f>SUM(COUNTIF('Plan MB'!$C38:$BE38,"D 0117")+COUNTIF('Plan WIW'!$C38:$AU38,"D 0117")+COUNTIF('Plan ET'!$C39:$BW39,"D 0117"))</f>
        <v>0</v>
      </c>
      <c r="I38" s="364">
        <f>SUM(COUNTIF('Plan MB'!$C38:$BE38,"D 0207")+COUNTIF('Plan WIW'!$C38:$AU38,"D 0207")+COUNTIF('Plan ET'!$C39:$BW39,"D 0207"))</f>
        <v>0</v>
      </c>
      <c r="J38" s="364">
        <f>SUM(COUNTIF('Plan MB'!$C38:$BE38,"D 0210")+COUNTIF('Plan WIW'!$C38:$AU38,"D 0210")+COUNTIF('Plan ET'!$C39:$BW39,"D 0210"))</f>
        <v>0</v>
      </c>
      <c r="K38" s="324">
        <f>SUM(COUNTIF('Plan MB'!$C38:$BE38,"D 0214")+COUNTIF('Plan WIW'!$C38:$AU38,"D 0214")+COUNTIF('Plan ET'!$C39:$BW39,"D 0214"))</f>
        <v>0</v>
      </c>
      <c r="L38" s="324">
        <f>SUM(COUNTIF('Plan MB'!$C38:$BE38,"D 0301")+COUNTIF('Plan WIW'!$C38:$AU38,"D 0301")+COUNTIF('Plan ET'!$C39:$BW39,"D 0301"))</f>
        <v>0</v>
      </c>
      <c r="M38" s="324">
        <f>SUM(COUNTIF('Plan MB'!$C38:$BE38,"D 0302")+COUNTIF('Plan WIW'!$C38:$AU38,"D 0302")+COUNTIF('Plan ET'!$C39:$BW39,"D 0302"))</f>
        <v>0</v>
      </c>
      <c r="N38" s="364">
        <f>SUM(COUNTIF('Plan MB'!$C38:$BE38,"H 0001")+COUNTIF('Plan WIW'!$C38:$AU38,"H 0001")+COUNTIF('Plan ET'!$C39:$BW39,"H 0001"))</f>
        <v>0</v>
      </c>
      <c r="O38" s="340">
        <f>SUM(COUNTIF('Plan MB'!$C38:$BE38,"H 0002")+COUNTIF('Plan WIW'!$C38:$AU38,"H 0002")+COUNTIF('Plan ET'!$C39:$BW39,"H 0002"))</f>
        <v>0</v>
      </c>
      <c r="P38" s="364">
        <f>SUM(COUNTIF('Plan MB'!$C38:$BE38,"H 0003")+COUNTIF('Plan WIW'!$C38:$AU38,"H 0003")+COUNTIF('Plan ET'!$C39:$BW39,"H 0003"))</f>
        <v>0</v>
      </c>
      <c r="Q38" s="364">
        <f>SUM(COUNTIF('Plan MB'!$C38:$BE38,"H 0011")+COUNTIF('Plan WIW'!$C38:$AU38,"H 0011")+COUNTIF('Plan ET'!$C39:$BW39,"H 0011"))</f>
        <v>0</v>
      </c>
      <c r="R38" s="364">
        <f>SUM(COUNTIF('Plan MB'!$C38:$BE38,"H 0102")+COUNTIF('Plan WIW'!$C38:$AU38,"H 0102")+COUNTIF('Plan ET'!$C39:$BW39,"H 0102"))</f>
        <v>0</v>
      </c>
      <c r="S38" s="364">
        <f>SUM(COUNTIF('Plan MB'!$C38:$BE38,"H 0103")+COUNTIF('Plan WIW'!$C38:$AU38,"H 0103")+COUNTIF('Plan ET'!$C39:$BW39,"H 0103"))</f>
        <v>0</v>
      </c>
      <c r="T38" s="364">
        <f>SUM(COUNTIF('Plan MB'!$C38:$BE38,"H 0111")+COUNTIF('Plan WIW'!$C38:$AU38,"H 0111")+COUNTIF('Plan ET'!$C39:$BW39,"H 0111"))</f>
        <v>0</v>
      </c>
      <c r="U38" s="364">
        <f>SUM(COUNTIF('Plan MB'!$C38:$BE38,"H 0112")+COUNTIF('Plan WIW'!$C38:$AU38,"H 0112")+COUNTIF('Plan ET'!$C39:$BW39,"H 0112"))</f>
        <v>0</v>
      </c>
      <c r="V38" s="364">
        <f>SUM(COUNTIF('Plan MB'!$C38:$BE38,"H 0113")+COUNTIF('Plan WIW'!$C38:$AU38,"H 0113")+COUNTIF('Plan ET'!$C39:$BW39,"H 0113"))</f>
        <v>0</v>
      </c>
      <c r="W38" s="364">
        <f>SUM(COUNTIF('Plan MB'!$C38:$BE38,"H 0114")+COUNTIF('Plan WIW'!$C38:$AU38,"H 0114")+COUNTIF('Plan ET'!$C39:$BW39,"H 0114"))</f>
        <v>0</v>
      </c>
      <c r="X38" s="364">
        <f>SUM(COUNTIF('Plan MB'!$C38:$BE38,"H 0115")+COUNTIF('Plan WIW'!$C38:$AU38,"H 0115")+COUNTIF('Plan ET'!$C39:$BW39,"H 0115"))</f>
        <v>0</v>
      </c>
      <c r="Y38" s="364">
        <f>SUM(COUNTIF('Plan MB'!$C38:$BE38,"H 0116")+COUNTIF('Plan WIW'!$C38:$AU38,"H 0116")+COUNTIF('Plan ET'!$C39:$BW39,"H 0116"))</f>
        <v>0</v>
      </c>
      <c r="Z38" s="340">
        <f>SUM(COUNTIF('Plan MB'!$C38:$BE38,"H 0202")+COUNTIF('Plan WIW'!$C38:$AU38,"H 0202")+COUNTIF('Plan ET'!$C39:$BW39,"H 0202"))</f>
        <v>0</v>
      </c>
      <c r="AA38" s="340">
        <f>SUM(COUNTIF('Plan MB'!$C38:$BE38,"H 0203")+COUNTIF('Plan WIW'!$C38:$AU38,"H 0203")+COUNTIF('Plan ET'!$C39:$BW39,"H 0203"))</f>
        <v>0</v>
      </c>
      <c r="AB38" s="364">
        <f>SUM(COUNTIF('Plan MB'!$C38:$BE38,"H 0211")+COUNTIF('Plan WIW'!$C38:$AU38,"H 0211")+COUNTIF('Plan ET'!$C39:$BW39,"H 0211"))</f>
        <v>0</v>
      </c>
      <c r="AC38" s="364">
        <f>SUM(COUNTIF('Plan MB'!$C38:$BE38,"H 0212")+COUNTIF('Plan WIW'!$C38:$AU38,"H 0212")+COUNTIF('Plan ET'!$C39:$BW39,"H 0212"))</f>
        <v>0</v>
      </c>
      <c r="AD38" s="364">
        <f>SUM(COUNTIF('Plan MB'!$C38:$BE38,"H 0213")+COUNTIF('Plan WIW'!$C38:$AU38,"H 0213")+COUNTIF('Plan ET'!$C39:$BW39,"H 0213"))</f>
        <v>0</v>
      </c>
      <c r="AE38" s="364">
        <f>SUM(COUNTIF('Plan MB'!$C38:$BE38,"H 0214")+COUNTIF('Plan WIW'!$C38:$AU38,"H 0214")+COUNTIF('Plan ET'!$C39:$BW39,"H 0214"))</f>
        <v>0</v>
      </c>
      <c r="AF38" s="340">
        <f>SUM(COUNTIF('Plan MB'!$C38:$BE38,"H 0215")+COUNTIF('Plan WIW'!$C38:$AU38,"H 0215")+COUNTIF('Plan ET'!$C39:$BW39,"H 0215"))</f>
        <v>0</v>
      </c>
      <c r="AG38" s="381">
        <f>SUM(COUNTIF('Plan MB'!$C38:$BE38,"H 0216")+COUNTIF('Plan WIW'!$C38:$AU38,"H 0216")+COUNTIF('Plan ET'!$C39:$BW39,"H 0216"))</f>
        <v>0</v>
      </c>
      <c r="AH38" s="364">
        <f>SUM(COUNTIF('Plan MB'!$C38:$BE38,"D 0215")+COUNTIF('Plan WIW'!$C38:$AU38,"D 0215")+COUNTIF('Plan ET'!$C39:$BW39,"D 0215"))</f>
        <v>0</v>
      </c>
      <c r="AI38" s="364">
        <f>SUM(COUNTIF('Plan MB'!$C38:$BE38,"E 0103")+COUNTIF('Plan WIW'!$C38:$AU38,"E 0103")+COUNTIF('Plan ET'!$C39:$BW39,"E 0103"))</f>
        <v>0</v>
      </c>
      <c r="AJ38" s="364">
        <f>SUM(COUNTIF('Plan MB'!$C38:$BE38,"E 0104")+COUNTIF('Plan WIW'!$C38:$AU38,"E 0104")+COUNTIF('Plan ET'!$C39:$BW39,"E 0104"))</f>
        <v>0</v>
      </c>
      <c r="AK38" s="364">
        <f>SUM(COUNTIF('Plan MB'!$C38:$BE38,"D 0201")+COUNTIF('Plan WIW'!$C38:$AU38,"D 0201")+COUNTIF('Plan ET'!$C39:$BW39,"D 0201"))</f>
        <v>0</v>
      </c>
      <c r="AL38" s="364">
        <f>SUM(COUNTIF('Plan MB'!$C38:$BE38,"D 0202")+COUNTIF('Plan WIW'!$C38:$AU38,"D 0202")+COUNTIF('Plan ET'!$C39:$BW39,"D 0202"))</f>
        <v>0</v>
      </c>
      <c r="AM38" s="364">
        <f>SUM(COUNTIF('Plan MB'!$C38:$BE38,"D 0203")+COUNTIF('Plan WIW'!$C38:$AU38,"D 0203")+COUNTIF('Plan ET'!$C39:$BW39,"D 0203"))</f>
        <v>0</v>
      </c>
      <c r="AN38" s="364">
        <f>SUM(COUNTIF('Plan MB'!$C38:$BE38,"B 0323")+COUNTIF('Plan WIW'!$C38:$AU38,"B 0323")+COUNTIF('Plan ET'!$C39:$BW39,"B 0323"))</f>
        <v>0</v>
      </c>
      <c r="AO38" s="364">
        <f>SUM(COUNTIF('Plan MB'!$C38:$BE38,"B 0406")+COUNTIF('Plan WIW'!$C38:$AU38,"B 0406")+COUNTIF('Plan ET'!$C39:$BW39,"B 0406"))</f>
        <v>0</v>
      </c>
      <c r="AP38" s="364">
        <f>SUM(COUNTIF('Plan MB'!$C38:$BE38,"B 0101")+COUNTIF('Plan WIW'!$C38:$AU38,"B 0101")+COUNTIF('Plan ET'!$C39:$BW39,"B 0101"))</f>
        <v>0</v>
      </c>
      <c r="AQ38" s="364">
        <f>SUM(COUNTIF('Plan MB'!$C38:$BE38,"B 0102")+COUNTIF('Plan WIW'!$C38:$AU38,"B 0102")+COUNTIF('Plan ET'!$C39:$BW39,"B 0102"))</f>
        <v>0</v>
      </c>
      <c r="AR38" s="364">
        <f>SUM(COUNTIF('Plan MB'!$C38:$BE38,"B 0231")+COUNTIF('Plan WIW'!$C38:$AU38,"B 0231")+COUNTIF('Plan ET'!$C39:$BW39,"B 0231"))</f>
        <v>0</v>
      </c>
      <c r="AS38" s="364">
        <f>SUM(COUNTIF('Plan MB'!$C38:$BE38,"B 0423")+COUNTIF('Plan WIW'!$C38:$AU38,"B 0423")+COUNTIF('Plan ET'!$C39:$BW39,"B 0423"))</f>
        <v>0</v>
      </c>
      <c r="AT38" s="364">
        <f>SUM(COUNTIF('Plan MB'!$C38:$BE38,"B 0422")+COUNTIF('Plan WIW'!$C38:$AU38,"B 0422")+COUNTIF('Plan ET'!$C39:$BW39,"B 0422"))</f>
        <v>0</v>
      </c>
    </row>
    <row r="39" spans="1:46" ht="12.75" customHeight="1">
      <c r="A39" s="1320"/>
      <c r="B39" s="1323"/>
      <c r="C39" s="364">
        <f>SUM(COUNTIF('Plan MB'!$C39:$BE39,"D 0107")+COUNTIF('Plan WIW'!$C39:$AU39,"D 0107")+COUNTIF('Plan ET'!$C40:$BW40,"D 0107"))</f>
        <v>0</v>
      </c>
      <c r="D39" s="364">
        <f>SUM(COUNTIF('Plan MB'!$C39:$BE39,"D 0108")+COUNTIF('Plan WIW'!$C39:$AU39,"D 0108")+COUNTIF('Plan ET'!$C40:$BW40,"D 0108"))</f>
        <v>0</v>
      </c>
      <c r="E39" s="364">
        <f>SUM(COUNTIF('Plan MB'!$C39:$BE39,"D 0110")+COUNTIF('Plan WIW'!$C39:$AU39,"D 0110")+COUNTIF('Plan ET'!$C40:$BW40,"D 0110"))</f>
        <v>0</v>
      </c>
      <c r="F39" s="364">
        <f>SUM(COUNTIF('Plan MB'!$C39:$BE39,"D 0111")+COUNTIF('Plan WIW'!$C39:$AU39,"D 0111")+COUNTIF('Plan ET'!$C40:$BW40,"D 0111"))</f>
        <v>0</v>
      </c>
      <c r="G39" s="364">
        <f>SUM(COUNTIF('Plan MB'!$C39:$BE39,"D 0113")+COUNTIF('Plan WIW'!$C39:$AU39,"D 0113")+COUNTIF('Plan ET'!$C40:$BW40,"D 0113"))</f>
        <v>0</v>
      </c>
      <c r="H39" s="364">
        <f>SUM(COUNTIF('Plan MB'!$C39:$BE39,"D 0117")+COUNTIF('Plan WIW'!$C39:$AU39,"D 0117")+COUNTIF('Plan ET'!$C40:$BW40,"D 0117"))</f>
        <v>0</v>
      </c>
      <c r="I39" s="364">
        <f>SUM(COUNTIF('Plan MB'!$C39:$BE39,"D 0207")+COUNTIF('Plan WIW'!$C39:$AU39,"D 0207")+COUNTIF('Plan ET'!$C40:$BW40,"D 0207"))</f>
        <v>0</v>
      </c>
      <c r="J39" s="364">
        <f>SUM(COUNTIF('Plan MB'!$C39:$BE39,"D 0210")+COUNTIF('Plan WIW'!$C39:$AU39,"D 0210")+COUNTIF('Plan ET'!$C40:$BW40,"D 0210"))</f>
        <v>0</v>
      </c>
      <c r="K39" s="324">
        <f>SUM(COUNTIF('Plan MB'!$C39:$BE39,"D 0214")+COUNTIF('Plan WIW'!$C39:$AU39,"D 0214")+COUNTIF('Plan ET'!$C40:$BW40,"D 0214"))</f>
        <v>0</v>
      </c>
      <c r="L39" s="324">
        <f>SUM(COUNTIF('Plan MB'!$C39:$BE39,"D 0301")+COUNTIF('Plan WIW'!$C39:$AU39,"D 0301")+COUNTIF('Plan ET'!$C40:$BW40,"D 0301"))</f>
        <v>0</v>
      </c>
      <c r="M39" s="324">
        <f>SUM(COUNTIF('Plan MB'!$C39:$BE39,"D 0302")+COUNTIF('Plan WIW'!$C39:$AU39,"D 0302")+COUNTIF('Plan ET'!$C40:$BW40,"D 0302"))</f>
        <v>0</v>
      </c>
      <c r="N39" s="364">
        <f>SUM(COUNTIF('Plan MB'!$C39:$BE39,"H 0001")+COUNTIF('Plan WIW'!$C39:$AU39,"H 0001")+COUNTIF('Plan ET'!$C40:$BW40,"H 0001"))</f>
        <v>0</v>
      </c>
      <c r="O39" s="340">
        <f>SUM(COUNTIF('Plan MB'!$C39:$BE39,"H 0002")+COUNTIF('Plan WIW'!$C39:$AU39,"H 0002")+COUNTIF('Plan ET'!$C40:$BW40,"H 0002"))</f>
        <v>0</v>
      </c>
      <c r="P39" s="364">
        <f>SUM(COUNTIF('Plan MB'!$C39:$BE39,"H 0003")+COUNTIF('Plan WIW'!$C39:$AU39,"H 0003")+COUNTIF('Plan ET'!$C40:$BW40,"H 0003"))</f>
        <v>0</v>
      </c>
      <c r="Q39" s="364">
        <f>SUM(COUNTIF('Plan MB'!$C39:$BE39,"H 0011")+COUNTIF('Plan WIW'!$C39:$AU39,"H 0011")+COUNTIF('Plan ET'!$C40:$BW40,"H 0011"))</f>
        <v>0</v>
      </c>
      <c r="R39" s="364">
        <f>SUM(COUNTIF('Plan MB'!$C39:$BE39,"H 0102")+COUNTIF('Plan WIW'!$C39:$AU39,"H 0102")+COUNTIF('Plan ET'!$C40:$BW40,"H 0102"))</f>
        <v>0</v>
      </c>
      <c r="S39" s="364">
        <f>SUM(COUNTIF('Plan MB'!$C39:$BE39,"H 0103")+COUNTIF('Plan WIW'!$C39:$AU39,"H 0103")+COUNTIF('Plan ET'!$C40:$BW40,"H 0103"))</f>
        <v>0</v>
      </c>
      <c r="T39" s="364">
        <f>SUM(COUNTIF('Plan MB'!$C39:$BE39,"H 0111")+COUNTIF('Plan WIW'!$C39:$AU39,"H 0111")+COUNTIF('Plan ET'!$C40:$BW40,"H 0111"))</f>
        <v>0</v>
      </c>
      <c r="U39" s="364">
        <f>SUM(COUNTIF('Plan MB'!$C39:$BE39,"H 0112")+COUNTIF('Plan WIW'!$C39:$AU39,"H 0112")+COUNTIF('Plan ET'!$C40:$BW40,"H 0112"))</f>
        <v>0</v>
      </c>
      <c r="V39" s="364">
        <f>SUM(COUNTIF('Plan MB'!$C39:$BE39,"H 0113")+COUNTIF('Plan WIW'!$C39:$AU39,"H 0113")+COUNTIF('Plan ET'!$C40:$BW40,"H 0113"))</f>
        <v>0</v>
      </c>
      <c r="W39" s="364">
        <f>SUM(COUNTIF('Plan MB'!$C39:$BE39,"H 0114")+COUNTIF('Plan WIW'!$C39:$AU39,"H 0114")+COUNTIF('Plan ET'!$C40:$BW40,"H 0114"))</f>
        <v>0</v>
      </c>
      <c r="X39" s="364">
        <f>SUM(COUNTIF('Plan MB'!$C39:$BE39,"H 0115")+COUNTIF('Plan WIW'!$C39:$AU39,"H 0115")+COUNTIF('Plan ET'!$C40:$BW40,"H 0115"))</f>
        <v>0</v>
      </c>
      <c r="Y39" s="364">
        <f>SUM(COUNTIF('Plan MB'!$C39:$BE39,"H 0116")+COUNTIF('Plan WIW'!$C39:$AU39,"H 0116")+COUNTIF('Plan ET'!$C40:$BW40,"H 0116"))</f>
        <v>0</v>
      </c>
      <c r="Z39" s="340">
        <f>SUM(COUNTIF('Plan MB'!$C39:$BE39,"H 0202")+COUNTIF('Plan WIW'!$C39:$AU39,"H 0202")+COUNTIF('Plan ET'!$C40:$BW40,"H 0202"))</f>
        <v>0</v>
      </c>
      <c r="AA39" s="340">
        <f>SUM(COUNTIF('Plan MB'!$C39:$BE39,"H 0203")+COUNTIF('Plan WIW'!$C39:$AU39,"H 0203")+COUNTIF('Plan ET'!$C40:$BW40,"H 0203"))</f>
        <v>0</v>
      </c>
      <c r="AB39" s="364">
        <f>SUM(COUNTIF('Plan MB'!$C39:$BE39,"H 0211")+COUNTIF('Plan WIW'!$C39:$AU39,"H 0211")+COUNTIF('Plan ET'!$C40:$BW40,"H 0211"))</f>
        <v>0</v>
      </c>
      <c r="AC39" s="364">
        <f>SUM(COUNTIF('Plan MB'!$C39:$BE39,"H 0212")+COUNTIF('Plan WIW'!$C39:$AU39,"H 0212")+COUNTIF('Plan ET'!$C40:$BW40,"H 0212"))</f>
        <v>0</v>
      </c>
      <c r="AD39" s="364">
        <f>SUM(COUNTIF('Plan MB'!$C39:$BE39,"H 0213")+COUNTIF('Plan WIW'!$C39:$AU39,"H 0213")+COUNTIF('Plan ET'!$C40:$BW40,"H 0213"))</f>
        <v>0</v>
      </c>
      <c r="AE39" s="364">
        <f>SUM(COUNTIF('Plan MB'!$C39:$BE39,"H 0214")+COUNTIF('Plan WIW'!$C39:$AU39,"H 0214")+COUNTIF('Plan ET'!$C40:$BW40,"H 0214"))</f>
        <v>0</v>
      </c>
      <c r="AF39" s="340">
        <f>SUM(COUNTIF('Plan MB'!$C39:$BE39,"H 0215")+COUNTIF('Plan WIW'!$C39:$AU39,"H 0215")+COUNTIF('Plan ET'!$C40:$BW40,"H 0215"))</f>
        <v>0</v>
      </c>
      <c r="AG39" s="381">
        <f>SUM(COUNTIF('Plan MB'!$C39:$BE39,"H 0216")+COUNTIF('Plan WIW'!$C39:$AU39,"H 0216")+COUNTIF('Plan ET'!$C40:$BW40,"H 0216"))</f>
        <v>0</v>
      </c>
      <c r="AH39" s="364">
        <f>SUM(COUNTIF('Plan MB'!$C39:$BE39,"D 0215")+COUNTIF('Plan WIW'!$C39:$AU39,"D 0215")+COUNTIF('Plan ET'!$C40:$BW40,"D 0215"))</f>
        <v>0</v>
      </c>
      <c r="AI39" s="364">
        <f>SUM(COUNTIF('Plan MB'!$C39:$BE39,"E 0103")+COUNTIF('Plan WIW'!$C39:$AU39,"E 0103")+COUNTIF('Plan ET'!$C40:$BW40,"E 0103"))</f>
        <v>0</v>
      </c>
      <c r="AJ39" s="364">
        <f>SUM(COUNTIF('Plan MB'!$C39:$BE39,"E 0104")+COUNTIF('Plan WIW'!$C39:$AU39,"E 0104")+COUNTIF('Plan ET'!$C40:$BW40,"E 0104"))</f>
        <v>0</v>
      </c>
      <c r="AK39" s="364">
        <f>SUM(COUNTIF('Plan MB'!$C39:$BE39,"D 0201")+COUNTIF('Plan WIW'!$C39:$AU39,"D 0201")+COUNTIF('Plan ET'!$C40:$BW40,"D 0201"))</f>
        <v>0</v>
      </c>
      <c r="AL39" s="364">
        <f>SUM(COUNTIF('Plan MB'!$C39:$BE39,"D 0202")+COUNTIF('Plan WIW'!$C39:$AU39,"D 0202")+COUNTIF('Plan ET'!$C40:$BW40,"D 0202"))</f>
        <v>0</v>
      </c>
      <c r="AM39" s="364">
        <f>SUM(COUNTIF('Plan MB'!$C39:$BE39,"D 0203")+COUNTIF('Plan WIW'!$C39:$AU39,"D 0203")+COUNTIF('Plan ET'!$C40:$BW40,"D 0203"))</f>
        <v>0</v>
      </c>
      <c r="AN39" s="364">
        <f>SUM(COUNTIF('Plan MB'!$C39:$BE39,"B 0323")+COUNTIF('Plan WIW'!$C39:$AU39,"B 0323")+COUNTIF('Plan ET'!$C40:$BW40,"B 0323"))</f>
        <v>0</v>
      </c>
      <c r="AO39" s="364">
        <f>SUM(COUNTIF('Plan MB'!$C39:$BE39,"B 0406")+COUNTIF('Plan WIW'!$C39:$AU39,"B 0406")+COUNTIF('Plan ET'!$C40:$BW40,"B 0406"))</f>
        <v>0</v>
      </c>
      <c r="AP39" s="364">
        <f>SUM(COUNTIF('Plan MB'!$C39:$BE39,"B 0101")+COUNTIF('Plan WIW'!$C39:$AU39,"B 0101")+COUNTIF('Plan ET'!$C40:$BW40,"B 0101"))</f>
        <v>0</v>
      </c>
      <c r="AQ39" s="364">
        <f>SUM(COUNTIF('Plan MB'!$C39:$BE39,"B 0102")+COUNTIF('Plan WIW'!$C39:$AU39,"B 0102")+COUNTIF('Plan ET'!$C40:$BW40,"B 0102"))</f>
        <v>0</v>
      </c>
      <c r="AR39" s="364">
        <f>SUM(COUNTIF('Plan MB'!$C39:$BE39,"B 0231")+COUNTIF('Plan WIW'!$C39:$AU39,"B 0231")+COUNTIF('Plan ET'!$C40:$BW40,"B 0231"))</f>
        <v>0</v>
      </c>
      <c r="AS39" s="364">
        <f>SUM(COUNTIF('Plan MB'!$C39:$BE39,"B 0423")+COUNTIF('Plan WIW'!$C39:$AU39,"B 0423")+COUNTIF('Plan ET'!$C40:$BW40,"B 0423"))</f>
        <v>0</v>
      </c>
      <c r="AT39" s="364">
        <f>SUM(COUNTIF('Plan MB'!$C39:$BE39,"B 0422")+COUNTIF('Plan WIW'!$C39:$AU39,"B 0422")+COUNTIF('Plan ET'!$C40:$BW40,"B 0422"))</f>
        <v>0</v>
      </c>
    </row>
    <row r="40" spans="1:46" ht="12.75" customHeight="1">
      <c r="A40" s="1320"/>
      <c r="B40" s="1323"/>
      <c r="C40" s="364">
        <f>SUM(COUNTIF('Plan MB'!$C40:$BE40,"D 0107")+COUNTIF('Plan WIW'!$C40:$AU40,"D 0107")+COUNTIF('Plan ET'!$C41:$BW41,"D 0107"))</f>
        <v>0</v>
      </c>
      <c r="D40" s="364">
        <f>SUM(COUNTIF('Plan MB'!$C40:$BE40,"D 0108")+COUNTIF('Plan WIW'!$C40:$AU40,"D 0108")+COUNTIF('Plan ET'!$C41:$BW41,"D 0108"))</f>
        <v>0</v>
      </c>
      <c r="E40" s="364">
        <f>SUM(COUNTIF('Plan MB'!$C40:$BE40,"D 0110")+COUNTIF('Plan WIW'!$C40:$AU40,"D 0110")+COUNTIF('Plan ET'!$C41:$BW41,"D 0110"))</f>
        <v>0</v>
      </c>
      <c r="F40" s="364">
        <f>SUM(COUNTIF('Plan MB'!$C40:$BE40,"D 0111")+COUNTIF('Plan WIW'!$C40:$AU40,"D 0111")+COUNTIF('Plan ET'!$C41:$BW41,"D 0111"))</f>
        <v>0</v>
      </c>
      <c r="G40" s="364">
        <f>SUM(COUNTIF('Plan MB'!$C40:$BE40,"D 0113")+COUNTIF('Plan WIW'!$C40:$AU40,"D 0113")+COUNTIF('Plan ET'!$C41:$BW41,"D 0113"))</f>
        <v>0</v>
      </c>
      <c r="H40" s="364">
        <f>SUM(COUNTIF('Plan MB'!$C40:$BE40,"D 0117")+COUNTIF('Plan WIW'!$C40:$AU40,"D 0117")+COUNTIF('Plan ET'!$C41:$BW41,"D 0117"))</f>
        <v>0</v>
      </c>
      <c r="I40" s="364">
        <f>SUM(COUNTIF('Plan MB'!$C40:$BE40,"D 0207")+COUNTIF('Plan WIW'!$C40:$AU40,"D 0207")+COUNTIF('Plan ET'!$C41:$BW41,"D 0207"))</f>
        <v>0</v>
      </c>
      <c r="J40" s="364">
        <f>SUM(COUNTIF('Plan MB'!$C40:$BE40,"D 0210")+COUNTIF('Plan WIW'!$C40:$AU40,"D 0210")+COUNTIF('Plan ET'!$C41:$BW41,"D 0210"))</f>
        <v>0</v>
      </c>
      <c r="K40" s="324">
        <f>SUM(COUNTIF('Plan MB'!$C40:$BE40,"D 0214")+COUNTIF('Plan WIW'!$C40:$AU40,"D 0214")+COUNTIF('Plan ET'!$C41:$BW41,"D 0214"))</f>
        <v>0</v>
      </c>
      <c r="L40" s="324">
        <f>SUM(COUNTIF('Plan MB'!$C40:$BE40,"D 0301")+COUNTIF('Plan WIW'!$C40:$AU40,"D 0301")+COUNTIF('Plan ET'!$C41:$BW41,"D 0301"))</f>
        <v>0</v>
      </c>
      <c r="M40" s="324">
        <f>SUM(COUNTIF('Plan MB'!$C40:$BE40,"D 0302")+COUNTIF('Plan WIW'!$C40:$AU40,"D 0302")+COUNTIF('Plan ET'!$C41:$BW41,"D 0302"))</f>
        <v>0</v>
      </c>
      <c r="N40" s="364">
        <f>SUM(COUNTIF('Plan MB'!$C40:$BE40,"H 0001")+COUNTIF('Plan WIW'!$C40:$AU40,"H 0001")+COUNTIF('Plan ET'!$C41:$BW41,"H 0001"))</f>
        <v>0</v>
      </c>
      <c r="O40" s="340">
        <f>SUM(COUNTIF('Plan MB'!$C40:$BE40,"H 0002")+COUNTIF('Plan WIW'!$C40:$AU40,"H 0002")+COUNTIF('Plan ET'!$C41:$BW41,"H 0002"))</f>
        <v>0</v>
      </c>
      <c r="P40" s="364">
        <f>SUM(COUNTIF('Plan MB'!$C40:$BE40,"H 0003")+COUNTIF('Plan WIW'!$C40:$AU40,"H 0003")+COUNTIF('Plan ET'!$C41:$BW41,"H 0003"))</f>
        <v>0</v>
      </c>
      <c r="Q40" s="364">
        <f>SUM(COUNTIF('Plan MB'!$C40:$BE40,"H 0011")+COUNTIF('Plan WIW'!$C40:$AU40,"H 0011")+COUNTIF('Plan ET'!$C41:$BW41,"H 0011"))</f>
        <v>0</v>
      </c>
      <c r="R40" s="364">
        <f>SUM(COUNTIF('Plan MB'!$C40:$BE40,"H 0102")+COUNTIF('Plan WIW'!$C40:$AU40,"H 0102")+COUNTIF('Plan ET'!$C41:$BW41,"H 0102"))</f>
        <v>0</v>
      </c>
      <c r="S40" s="364">
        <f>SUM(COUNTIF('Plan MB'!$C40:$BE40,"H 0103")+COUNTIF('Plan WIW'!$C40:$AU40,"H 0103")+COUNTIF('Plan ET'!$C41:$BW41,"H 0103"))</f>
        <v>0</v>
      </c>
      <c r="T40" s="364">
        <f>SUM(COUNTIF('Plan MB'!$C40:$BE40,"H 0111")+COUNTIF('Plan WIW'!$C40:$AU40,"H 0111")+COUNTIF('Plan ET'!$C41:$BW41,"H 0111"))</f>
        <v>0</v>
      </c>
      <c r="U40" s="364">
        <f>SUM(COUNTIF('Plan MB'!$C40:$BE40,"H 0112")+COUNTIF('Plan WIW'!$C40:$AU40,"H 0112")+COUNTIF('Plan ET'!$C41:$BW41,"H 0112"))</f>
        <v>0</v>
      </c>
      <c r="V40" s="364">
        <f>SUM(COUNTIF('Plan MB'!$C40:$BE40,"H 0113")+COUNTIF('Plan WIW'!$C40:$AU40,"H 0113")+COUNTIF('Plan ET'!$C41:$BW41,"H 0113"))</f>
        <v>0</v>
      </c>
      <c r="W40" s="364">
        <f>SUM(COUNTIF('Plan MB'!$C40:$BE40,"H 0114")+COUNTIF('Plan WIW'!$C40:$AU40,"H 0114")+COUNTIF('Plan ET'!$C41:$BW41,"H 0114"))</f>
        <v>0</v>
      </c>
      <c r="X40" s="364">
        <f>SUM(COUNTIF('Plan MB'!$C40:$BE40,"H 0115")+COUNTIF('Plan WIW'!$C40:$AU40,"H 0115")+COUNTIF('Plan ET'!$C41:$BW41,"H 0115"))</f>
        <v>0</v>
      </c>
      <c r="Y40" s="364">
        <f>SUM(COUNTIF('Plan MB'!$C40:$BE40,"H 0116")+COUNTIF('Plan WIW'!$C40:$AU40,"H 0116")+COUNTIF('Plan ET'!$C41:$BW41,"H 0116"))</f>
        <v>0</v>
      </c>
      <c r="Z40" s="340">
        <f>SUM(COUNTIF('Plan MB'!$C40:$BE40,"H 0202")+COUNTIF('Plan WIW'!$C40:$AU40,"H 0202")+COUNTIF('Plan ET'!$C41:$BW41,"H 0202"))</f>
        <v>0</v>
      </c>
      <c r="AA40" s="340">
        <f>SUM(COUNTIF('Plan MB'!$C40:$BE40,"H 0203")+COUNTIF('Plan WIW'!$C40:$AU40,"H 0203")+COUNTIF('Plan ET'!$C41:$BW41,"H 0203"))</f>
        <v>0</v>
      </c>
      <c r="AB40" s="364">
        <f>SUM(COUNTIF('Plan MB'!$C40:$BE40,"H 0211")+COUNTIF('Plan WIW'!$C40:$AU40,"H 0211")+COUNTIF('Plan ET'!$C41:$BW41,"H 0211"))</f>
        <v>0</v>
      </c>
      <c r="AC40" s="364">
        <f>SUM(COUNTIF('Plan MB'!$C40:$BE40,"H 0212")+COUNTIF('Plan WIW'!$C40:$AU40,"H 0212")+COUNTIF('Plan ET'!$C41:$BW41,"H 0212"))</f>
        <v>0</v>
      </c>
      <c r="AD40" s="364">
        <f>SUM(COUNTIF('Plan MB'!$C40:$BE40,"H 0213")+COUNTIF('Plan WIW'!$C40:$AU40,"H 0213")+COUNTIF('Plan ET'!$C41:$BW41,"H 0213"))</f>
        <v>0</v>
      </c>
      <c r="AE40" s="364">
        <f>SUM(COUNTIF('Plan MB'!$C40:$BE40,"H 0214")+COUNTIF('Plan WIW'!$C40:$AU40,"H 0214")+COUNTIF('Plan ET'!$C41:$BW41,"H 0214"))</f>
        <v>0</v>
      </c>
      <c r="AF40" s="340">
        <f>SUM(COUNTIF('Plan MB'!$C40:$BE40,"H 0215")+COUNTIF('Plan WIW'!$C40:$AU40,"H 0215")+COUNTIF('Plan ET'!$C41:$BW41,"H 0215"))</f>
        <v>0</v>
      </c>
      <c r="AG40" s="381">
        <f>SUM(COUNTIF('Plan MB'!$C40:$BE40,"H 0216")+COUNTIF('Plan WIW'!$C40:$AU40,"H 0216")+COUNTIF('Plan ET'!$C41:$BW41,"H 0216"))</f>
        <v>0</v>
      </c>
      <c r="AH40" s="364">
        <f>SUM(COUNTIF('Plan MB'!$C40:$BE40,"D 0215")+COUNTIF('Plan WIW'!$C40:$AU40,"D 0215")+COUNTIF('Plan ET'!$C41:$BW41,"D 0215"))</f>
        <v>0</v>
      </c>
      <c r="AI40" s="364">
        <f>SUM(COUNTIF('Plan MB'!$C40:$BE40,"E 0103")+COUNTIF('Plan WIW'!$C40:$AU40,"E 0103")+COUNTIF('Plan ET'!$C41:$BW41,"E 0103"))</f>
        <v>0</v>
      </c>
      <c r="AJ40" s="364">
        <f>SUM(COUNTIF('Plan MB'!$C40:$BE40,"E 0104")+COUNTIF('Plan WIW'!$C40:$AU40,"E 0104")+COUNTIF('Plan ET'!$C41:$BW41,"E 0104"))</f>
        <v>0</v>
      </c>
      <c r="AK40" s="364">
        <f>SUM(COUNTIF('Plan MB'!$C40:$BE40,"D 0201")+COUNTIF('Plan WIW'!$C40:$AU40,"D 0201")+COUNTIF('Plan ET'!$C41:$BW41,"D 0201"))</f>
        <v>0</v>
      </c>
      <c r="AL40" s="364">
        <f>SUM(COUNTIF('Plan MB'!$C40:$BE40,"D 0202")+COUNTIF('Plan WIW'!$C40:$AU40,"D 0202")+COUNTIF('Plan ET'!$C41:$BW41,"D 0202"))</f>
        <v>0</v>
      </c>
      <c r="AM40" s="364">
        <f>SUM(COUNTIF('Plan MB'!$C40:$BE40,"D 0203")+COUNTIF('Plan WIW'!$C40:$AU40,"D 0203")+COUNTIF('Plan ET'!$C41:$BW41,"D 0203"))</f>
        <v>0</v>
      </c>
      <c r="AN40" s="364">
        <f>SUM(COUNTIF('Plan MB'!$C40:$BE40,"B 0323")+COUNTIF('Plan WIW'!$C40:$AU40,"B 0323")+COUNTIF('Plan ET'!$C41:$BW41,"B 0323"))</f>
        <v>0</v>
      </c>
      <c r="AO40" s="364">
        <f>SUM(COUNTIF('Plan MB'!$C40:$BE40,"B 0406")+COUNTIF('Plan WIW'!$C40:$AU40,"B 0406")+COUNTIF('Plan ET'!$C41:$BW41,"B 0406"))</f>
        <v>0</v>
      </c>
      <c r="AP40" s="364">
        <f>SUM(COUNTIF('Plan MB'!$C40:$BE40,"B 0101")+COUNTIF('Plan WIW'!$C40:$AU40,"B 0101")+COUNTIF('Plan ET'!$C41:$BW41,"B 0101"))</f>
        <v>0</v>
      </c>
      <c r="AQ40" s="364">
        <f>SUM(COUNTIF('Plan MB'!$C40:$BE40,"B 0102")+COUNTIF('Plan WIW'!$C40:$AU40,"B 0102")+COUNTIF('Plan ET'!$C41:$BW41,"B 0102"))</f>
        <v>0</v>
      </c>
      <c r="AR40" s="364">
        <f>SUM(COUNTIF('Plan MB'!$C40:$BE40,"B 0231")+COUNTIF('Plan WIW'!$C40:$AU40,"B 0231")+COUNTIF('Plan ET'!$C41:$BW41,"B 0231"))</f>
        <v>0</v>
      </c>
      <c r="AS40" s="364">
        <f>SUM(COUNTIF('Plan MB'!$C40:$BE40,"B 0423")+COUNTIF('Plan WIW'!$C40:$AU40,"B 0423")+COUNTIF('Plan ET'!$C41:$BW41,"B 0423"))</f>
        <v>0</v>
      </c>
      <c r="AT40" s="364">
        <f>SUM(COUNTIF('Plan MB'!$C40:$BE40,"B 0422")+COUNTIF('Plan WIW'!$C40:$AU40,"B 0422")+COUNTIF('Plan ET'!$C41:$BW41,"B 0422"))</f>
        <v>0</v>
      </c>
    </row>
    <row r="41" spans="1:46" ht="12.75" customHeight="1">
      <c r="A41" s="1320"/>
      <c r="B41" s="1322">
        <v>10</v>
      </c>
      <c r="C41" s="324">
        <f>SUM(COUNTIF('Plan MB'!$C41:$BE41,"D 0107")+COUNTIF('Plan WIW'!$C41:$AU41,"D 0107")+COUNTIF('Plan ET'!$C42:$BW42,"D 0107"))</f>
        <v>0</v>
      </c>
      <c r="D41" s="364">
        <f>SUM(COUNTIF('Plan MB'!$C41:$BE41,"D 0108")+COUNTIF('Plan WIW'!$C41:$AU41,"D 0108")+COUNTIF('Plan ET'!$C42:$BW42,"D 0108"))</f>
        <v>0</v>
      </c>
      <c r="E41" s="340">
        <f>SUM(COUNTIF('Plan MB'!$C41:$BE41,"D 0110")+COUNTIF('Plan WIW'!$C41:$AU41,"D 0110")+COUNTIF('Plan ET'!$C42:$BW42,"D 0110"))</f>
        <v>0</v>
      </c>
      <c r="F41" s="364">
        <f>SUM(COUNTIF('Plan MB'!$C41:$BE41,"D 0111")+COUNTIF('Plan WIW'!$C41:$AU41,"D 0111")+COUNTIF('Plan ET'!$C42:$BW42,"D 0111"))</f>
        <v>1</v>
      </c>
      <c r="G41" s="324">
        <f>SUM(COUNTIF('Plan MB'!$C41:$BE41,"D 0113")+COUNTIF('Plan WIW'!$C41:$AU41,"D 0113")+COUNTIF('Plan ET'!$C42:$BW42,"D 0113"))</f>
        <v>0</v>
      </c>
      <c r="H41" s="364">
        <f>SUM(COUNTIF('Plan MB'!$C41:$BE41,"D 0117")+COUNTIF('Plan WIW'!$C41:$AU41,"D 0117")+COUNTIF('Plan ET'!$C42:$BW42,"D 0117"))</f>
        <v>0</v>
      </c>
      <c r="I41" s="1145">
        <f>SUM(COUNTIF('Plan MB'!$C41:$BE41,"D 0207")+COUNTIF('Plan WIW'!$C41:$AU41,"D 0207")+COUNTIF('Plan ET'!$C42:$BW42,"D 0207"))</f>
        <v>1</v>
      </c>
      <c r="J41" s="364">
        <f>SUM(COUNTIF('Plan MB'!$C41:$BE41,"D 0210")+COUNTIF('Plan WIW'!$C41:$AU41,"D 0210")+COUNTIF('Plan ET'!$C42:$BW42,"D 0210"))</f>
        <v>1</v>
      </c>
      <c r="K41" s="324">
        <f>SUM(COUNTIF('Plan MB'!$C41:$BE41,"D 0214")+COUNTIF('Plan WIW'!$C41:$AU41,"D 0214")+COUNTIF('Plan ET'!$C42:$BW42,"D 0214"))</f>
        <v>0</v>
      </c>
      <c r="L41" s="324">
        <f>SUM(COUNTIF('Plan MB'!$C41:$BE41,"D 0301")+COUNTIF('Plan WIW'!$C41:$AU41,"D 0301")+COUNTIF('Plan ET'!$C42:$BW42,"D 0301"))</f>
        <v>0</v>
      </c>
      <c r="M41" s="324">
        <f>SUM(COUNTIF('Plan MB'!$C41:$BE41,"D 0302")+COUNTIF('Plan WIW'!$C41:$AU41,"D 0302")+COUNTIF('Plan ET'!$C42:$BW42,"D 0302"))</f>
        <v>0</v>
      </c>
      <c r="N41" s="392">
        <f>SUM(COUNTIF('Plan MB'!$C41:$BE41,"H 0001")+COUNTIF('Plan WIW'!$C41:$AU41,"H 0001")+COUNTIF('Plan ET'!$C42:$BW42,"H 0001"))</f>
        <v>0</v>
      </c>
      <c r="O41" s="380">
        <f>SUM(COUNTIF('Plan MB'!$C41:$BE41,"H 0002")+COUNTIF('Plan WIW'!$C41:$AU41,"H 0002")+COUNTIF('Plan ET'!$C42:$BW42,"H 0002"))</f>
        <v>2</v>
      </c>
      <c r="P41" s="364">
        <f>SUM(COUNTIF('Plan MB'!$C41:$BE41,"H 0003")+COUNTIF('Plan WIW'!$C41:$AU41,"H 0003")+COUNTIF('Plan ET'!$C42:$BW42,"H 0003"))</f>
        <v>0</v>
      </c>
      <c r="Q41" s="364">
        <f>SUM(COUNTIF('Plan MB'!$C41:$BE41,"H 0011")+COUNTIF('Plan WIW'!$C41:$AU41,"H 0011")+COUNTIF('Plan ET'!$C42:$BW42,"H 0011"))</f>
        <v>0</v>
      </c>
      <c r="R41" s="1145">
        <f>SUM(COUNTIF('Plan MB'!$C41:$BE41,"H 0102")+COUNTIF('Plan WIW'!$C41:$AU41,"H 0102")+COUNTIF('Plan ET'!$C42:$BW42,"H 0102"))</f>
        <v>2</v>
      </c>
      <c r="S41" s="364">
        <f>SUM(COUNTIF('Plan MB'!$C41:$BE41,"H 0103")+COUNTIF('Plan WIW'!$C41:$AU41,"H 0103")+COUNTIF('Plan ET'!$C42:$BW42,"H 0103"))</f>
        <v>3</v>
      </c>
      <c r="T41" s="364">
        <f>SUM(COUNTIF('Plan MB'!$C41:$BE41,"H 0111")+COUNTIF('Plan WIW'!$C41:$AU41,"H 0111")+COUNTIF('Plan ET'!$C42:$BW42,"H 0111"))</f>
        <v>0</v>
      </c>
      <c r="U41" s="364">
        <f>SUM(COUNTIF('Plan MB'!$C41:$BE41,"H 0112")+COUNTIF('Plan WIW'!$C41:$AU41,"H 0112")+COUNTIF('Plan ET'!$C42:$BW42,"H 0112"))</f>
        <v>0</v>
      </c>
      <c r="V41" s="364">
        <f>SUM(COUNTIF('Plan MB'!$C41:$BE41,"H 0113")+COUNTIF('Plan WIW'!$C41:$AU41,"H 0113")+COUNTIF('Plan ET'!$C42:$BW42,"H 0113"))</f>
        <v>1</v>
      </c>
      <c r="W41" s="389">
        <f>SUM(COUNTIF('Plan MB'!$C41:$BE41,"H 0114")+COUNTIF('Plan WIW'!$C41:$AU41,"H 0114")+COUNTIF('Plan ET'!$C42:$BW42,"H 0114"))</f>
        <v>0</v>
      </c>
      <c r="X41" s="364">
        <f>SUM(COUNTIF('Plan MB'!$C41:$BE41,"H 0115")+COUNTIF('Plan WIW'!$C41:$AU41,"H 0115")+COUNTIF('Plan ET'!$C42:$BW42,"H 0115"))</f>
        <v>0</v>
      </c>
      <c r="Y41" s="364">
        <f>SUM(COUNTIF('Plan MB'!$C41:$BE41,"H 0116")+COUNTIF('Plan WIW'!$C41:$AU41,"H 0116")+COUNTIF('Plan ET'!$C42:$BW42,"H 0116"))</f>
        <v>1</v>
      </c>
      <c r="Z41" s="340">
        <f>SUM(COUNTIF('Plan MB'!$C41:$BE41,"H 0202")+COUNTIF('Plan WIW'!$C41:$AU41,"H 0202")+COUNTIF('Plan ET'!$C42:$BW42,"H 0202"))</f>
        <v>0</v>
      </c>
      <c r="AA41" s="340">
        <f>SUM(COUNTIF('Plan MB'!$C41:$BE41,"H 0203")+COUNTIF('Plan WIW'!$C41:$AU41,"H 0203")+COUNTIF('Plan ET'!$C42:$BW42,"H 0203"))</f>
        <v>0</v>
      </c>
      <c r="AB41" s="364">
        <f>SUM(COUNTIF('Plan MB'!$C41:$BE41,"H 0211")+COUNTIF('Plan WIW'!$C41:$AU41,"H 0211")+COUNTIF('Plan ET'!$C42:$BW42,"H 0211"))</f>
        <v>0</v>
      </c>
      <c r="AC41" s="364">
        <f>SUM(COUNTIF('Plan MB'!$C41:$BE41,"H 0212")+COUNTIF('Plan WIW'!$C41:$AU41,"H 0212")+COUNTIF('Plan ET'!$C42:$BW42,"H 0212"))</f>
        <v>0</v>
      </c>
      <c r="AD41" s="364">
        <f>SUM(COUNTIF('Plan MB'!$C41:$BE41,"H 0213")+COUNTIF('Plan WIW'!$C41:$AU41,"H 0213")+COUNTIF('Plan ET'!$C42:$BW42,"H 0213"))</f>
        <v>0</v>
      </c>
      <c r="AE41" s="364">
        <f>SUM(COUNTIF('Plan MB'!$C41:$BE41,"H 0214")+COUNTIF('Plan WIW'!$C41:$AU41,"H 0214")+COUNTIF('Plan ET'!$C42:$BW42,"H 0214"))</f>
        <v>1</v>
      </c>
      <c r="AF41" s="340">
        <f>SUM(COUNTIF('Plan MB'!$C41:$BE41,"H 0215")+COUNTIF('Plan WIW'!$C41:$AU41,"H 0215")+COUNTIF('Plan ET'!$C42:$BW42,"H 0215"))</f>
        <v>0</v>
      </c>
      <c r="AG41" s="381">
        <f>SUM(COUNTIF('Plan MB'!$C41:$BE41,"H 0216")+COUNTIF('Plan WIW'!$C41:$AU41,"H 0216")+COUNTIF('Plan ET'!$C42:$BW42,"H 0216"))</f>
        <v>0</v>
      </c>
      <c r="AH41" s="364">
        <f>SUM(COUNTIF('Plan MB'!$C41:$BE41,"D 0215")+COUNTIF('Plan WIW'!$C41:$AU41,"D 0215")+COUNTIF('Plan ET'!$C42:$BW42,"D 0215"))</f>
        <v>0</v>
      </c>
      <c r="AI41" s="364">
        <f>SUM(COUNTIF('Plan MB'!$C41:$BE41,"E 0103")+COUNTIF('Plan WIW'!$C41:$AU41,"E 0103")+COUNTIF('Plan ET'!$C42:$BW42,"E 0103"))</f>
        <v>0</v>
      </c>
      <c r="AJ41" s="364">
        <f>SUM(COUNTIF('Plan MB'!$C41:$BE41,"E 0104")+COUNTIF('Plan WIW'!$C41:$AU41,"E 0104")+COUNTIF('Plan ET'!$C42:$BW42,"E 0104"))</f>
        <v>0</v>
      </c>
      <c r="AK41" s="364">
        <f>SUM(COUNTIF('Plan MB'!$C41:$BE41,"D 0201")+COUNTIF('Plan WIW'!$C41:$AU41,"D 0201")+COUNTIF('Plan ET'!$C42:$BW42,"D 0201"))</f>
        <v>0</v>
      </c>
      <c r="AL41" s="364">
        <f>SUM(COUNTIF('Plan MB'!$C41:$BE41,"D 0202")+COUNTIF('Plan WIW'!$C41:$AU41,"D 0202")+COUNTIF('Plan ET'!$C42:$BW42,"D 0202"))</f>
        <v>0</v>
      </c>
      <c r="AM41" s="364">
        <f>SUM(COUNTIF('Plan MB'!$C41:$BE41,"D 0203")+COUNTIF('Plan WIW'!$C41:$AU41,"D 0203")+COUNTIF('Plan ET'!$C42:$BW42,"D 0203"))</f>
        <v>1</v>
      </c>
      <c r="AN41" s="364">
        <f>SUM(COUNTIF('Plan MB'!$C41:$BE41,"B 0323")+COUNTIF('Plan WIW'!$C41:$AU41,"B 0323")+COUNTIF('Plan ET'!$C42:$BW42,"B 0323"))</f>
        <v>1</v>
      </c>
      <c r="AO41" s="364">
        <f>SUM(COUNTIF('Plan MB'!$C41:$BE41,"B 0406")+COUNTIF('Plan WIW'!$C41:$AU41,"B 0406")+COUNTIF('Plan ET'!$C42:$BW42,"B 0406"))</f>
        <v>1</v>
      </c>
      <c r="AP41" s="364">
        <f>SUM(COUNTIF('Plan MB'!$C41:$BE41,"B 0101")+COUNTIF('Plan WIW'!$C41:$AU41,"B 0101")+COUNTIF('Plan ET'!$C42:$BW42,"B 0101"))</f>
        <v>0</v>
      </c>
      <c r="AQ41" s="364">
        <f>SUM(COUNTIF('Plan MB'!$C41:$BE41,"B 0102")+COUNTIF('Plan WIW'!$C41:$AU41,"B 0102")+COUNTIF('Plan ET'!$C42:$BW42,"B 0102"))</f>
        <v>0</v>
      </c>
      <c r="AR41" s="364">
        <f>SUM(COUNTIF('Plan MB'!$C41:$BE41,"B 0231")+COUNTIF('Plan WIW'!$C41:$AU41,"B 0231")+COUNTIF('Plan ET'!$C42:$BW42,"B 0231"))</f>
        <v>0</v>
      </c>
      <c r="AS41" s="364">
        <f>SUM(COUNTIF('Plan MB'!$C41:$BE41,"B 0423")+COUNTIF('Plan WIW'!$C41:$AU41,"B 0423")+COUNTIF('Plan ET'!$C42:$BW42,"B 0423"))</f>
        <v>0</v>
      </c>
      <c r="AT41" s="364">
        <f>SUM(COUNTIF('Plan MB'!$C41:$BE41,"B 0422")+COUNTIF('Plan WIW'!$C41:$AU41,"B 0422")+COUNTIF('Plan ET'!$C42:$BW42,"B 0422"))</f>
        <v>1</v>
      </c>
    </row>
    <row r="42" spans="1:46" ht="12.75" customHeight="1">
      <c r="A42" s="1320"/>
      <c r="B42" s="1323"/>
      <c r="C42" s="324">
        <f>SUM(COUNTIF('Plan MB'!$C42:$BE42,"D 0107")+COUNTIF('Plan WIW'!$C42:$AU42,"D 0107")+COUNTIF('Plan ET'!$C43:$BW43,"D 0107"))</f>
        <v>0</v>
      </c>
      <c r="D42" s="379">
        <f>SUM(COUNTIF('Plan MB'!$C42:$BE42,"D 0108")+COUNTIF('Plan WIW'!$C42:$AU42,"D 0108")+COUNTIF('Plan ET'!$C43:$BW43,"D 0108"))</f>
        <v>2</v>
      </c>
      <c r="E42" s="340">
        <f>SUM(COUNTIF('Plan MB'!$C42:$BE42,"D 0110")+COUNTIF('Plan WIW'!$C42:$AU42,"D 0110")+COUNTIF('Plan ET'!$C43:$BW43,"D 0110"))</f>
        <v>0</v>
      </c>
      <c r="F42" s="364">
        <f>SUM(COUNTIF('Plan MB'!$C42:$BE42,"D 0111")+COUNTIF('Plan WIW'!$C42:$AU42,"D 0111")+COUNTIF('Plan ET'!$C43:$BW43,"D 0111"))</f>
        <v>1</v>
      </c>
      <c r="G42" s="324">
        <f>SUM(COUNTIF('Plan MB'!$C42:$BE42,"D 0113")+COUNTIF('Plan WIW'!$C42:$AU42,"D 0113")+COUNTIF('Plan ET'!$C43:$BW43,"D 0113"))</f>
        <v>0</v>
      </c>
      <c r="H42" s="364">
        <f>SUM(COUNTIF('Plan MB'!$C42:$BE42,"D 0117")+COUNTIF('Plan WIW'!$C42:$AU42,"D 0117")+COUNTIF('Plan ET'!$C43:$BW43,"D 0117"))</f>
        <v>0</v>
      </c>
      <c r="I42" s="1145">
        <f>SUM(COUNTIF('Plan MB'!$C42:$BE42,"D 0207")+COUNTIF('Plan WIW'!$C42:$AU42,"D 0207")+COUNTIF('Plan ET'!$C43:$BW43,"D 0207"))</f>
        <v>0</v>
      </c>
      <c r="J42" s="364">
        <f>SUM(COUNTIF('Plan MB'!$C42:$BE42,"D 0210")+COUNTIF('Plan WIW'!$C42:$AU42,"D 0210")+COUNTIF('Plan ET'!$C43:$BW43,"D 0210"))</f>
        <v>0</v>
      </c>
      <c r="K42" s="324">
        <f>SUM(COUNTIF('Plan MB'!$C42:$BE42,"D 0214")+COUNTIF('Plan WIW'!$C42:$AU42,"D 0214")+COUNTIF('Plan ET'!$C43:$BW43,"D 0214"))</f>
        <v>0</v>
      </c>
      <c r="L42" s="324">
        <f>SUM(COUNTIF('Plan MB'!$C42:$BE42,"D 0301")+COUNTIF('Plan WIW'!$C42:$AU42,"D 0301")+COUNTIF('Plan ET'!$C43:$BW43,"D 0301"))</f>
        <v>0</v>
      </c>
      <c r="M42" s="324">
        <f>SUM(COUNTIF('Plan MB'!$C42:$BE42,"D 0302")+COUNTIF('Plan WIW'!$C42:$AU42,"D 0302")+COUNTIF('Plan ET'!$C43:$BW43,"D 0302"))</f>
        <v>0</v>
      </c>
      <c r="N42" s="392">
        <f>SUM(COUNTIF('Plan MB'!$C42:$BE42,"H 0001")+COUNTIF('Plan WIW'!$C42:$AU42,"H 0001")+COUNTIF('Plan ET'!$C43:$BW43,"H 0001"))</f>
        <v>0</v>
      </c>
      <c r="O42" s="364">
        <f>SUM(COUNTIF('Plan MB'!$C42:$BE42,"H 0002")+COUNTIF('Plan WIW'!$C42:$AU42,"H 0002")+COUNTIF('Plan ET'!$C43:$BW43,"H 0002"))</f>
        <v>0</v>
      </c>
      <c r="P42" s="364">
        <f>SUM(COUNTIF('Plan MB'!$C42:$BE42,"H 0003")+COUNTIF('Plan WIW'!$C42:$AU42,"H 0003")+COUNTIF('Plan ET'!$C43:$BW43,"H 0003"))</f>
        <v>0</v>
      </c>
      <c r="Q42" s="364">
        <f>SUM(COUNTIF('Plan MB'!$C42:$BE42,"H 0011")+COUNTIF('Plan WIW'!$C42:$AU42,"H 0011")+COUNTIF('Plan ET'!$C43:$BW43,"H 0011"))</f>
        <v>0</v>
      </c>
      <c r="R42" s="1145">
        <f>SUM(COUNTIF('Plan MB'!$C42:$BE42,"H 0102")+COUNTIF('Plan WIW'!$C42:$AU42,"H 0102")+COUNTIF('Plan ET'!$C43:$BW43,"H 0102"))</f>
        <v>0</v>
      </c>
      <c r="S42" s="364">
        <f>SUM(COUNTIF('Plan MB'!$C42:$BE42,"H 0103")+COUNTIF('Plan WIW'!$C42:$AU42,"H 0103")+COUNTIF('Plan ET'!$C43:$BW43,"H 0103"))</f>
        <v>0</v>
      </c>
      <c r="T42" s="364">
        <f>SUM(COUNTIF('Plan MB'!$C42:$BE42,"H 0111")+COUNTIF('Plan WIW'!$C42:$AU42,"H 0111")+COUNTIF('Plan ET'!$C43:$BW43,"H 0111"))</f>
        <v>0</v>
      </c>
      <c r="U42" s="364">
        <f>SUM(COUNTIF('Plan MB'!$C42:$BE42,"H 0112")+COUNTIF('Plan WIW'!$C42:$AU42,"H 0112")+COUNTIF('Plan ET'!$C43:$BW43,"H 0112"))</f>
        <v>0</v>
      </c>
      <c r="V42" s="364">
        <f>SUM(COUNTIF('Plan MB'!$C42:$BE42,"H 0113")+COUNTIF('Plan WIW'!$C42:$AU42,"H 0113")+COUNTIF('Plan ET'!$C43:$BW43,"H 0113"))</f>
        <v>0</v>
      </c>
      <c r="W42" s="364">
        <f>SUM(COUNTIF('Plan MB'!$C42:$BE42,"H 0114")+COUNTIF('Plan WIW'!$C42:$AU42,"H 0114")+COUNTIF('Plan ET'!$C43:$BW43,"H 0114"))</f>
        <v>1</v>
      </c>
      <c r="X42" s="364">
        <f>SUM(COUNTIF('Plan MB'!$C42:$BE42,"H 0115")+COUNTIF('Plan WIW'!$C42:$AU42,"H 0115")+COUNTIF('Plan ET'!$C43:$BW43,"H 0115"))</f>
        <v>0</v>
      </c>
      <c r="Y42" s="364">
        <f>SUM(COUNTIF('Plan MB'!$C42:$BE42,"H 0116")+COUNTIF('Plan WIW'!$C42:$AU42,"H 0116")+COUNTIF('Plan ET'!$C43:$BW43,"H 0116"))</f>
        <v>0</v>
      </c>
      <c r="Z42" s="340">
        <f>SUM(COUNTIF('Plan MB'!$C42:$BE42,"H 0202")+COUNTIF('Plan WIW'!$C42:$AU42,"H 0202")+COUNTIF('Plan ET'!$C43:$BW43,"H 0202"))</f>
        <v>0</v>
      </c>
      <c r="AA42" s="340">
        <f>SUM(COUNTIF('Plan MB'!$C42:$BE42,"H 0203")+COUNTIF('Plan WIW'!$C42:$AU42,"H 0203")+COUNTIF('Plan ET'!$C43:$BW43,"H 0203"))</f>
        <v>0</v>
      </c>
      <c r="AB42" s="364">
        <f>SUM(COUNTIF('Plan MB'!$C42:$BE42,"H 0211")+COUNTIF('Plan WIW'!$C42:$AU42,"H 0211")+COUNTIF('Plan ET'!$C43:$BW43,"H 0211"))</f>
        <v>0</v>
      </c>
      <c r="AC42" s="364">
        <f>SUM(COUNTIF('Plan MB'!$C42:$BE42,"H 0212")+COUNTIF('Plan WIW'!$C42:$AU42,"H 0212")+COUNTIF('Plan ET'!$C43:$BW43,"H 0212"))</f>
        <v>0</v>
      </c>
      <c r="AD42" s="364">
        <f>SUM(COUNTIF('Plan MB'!$C42:$BE42,"H 0213")+COUNTIF('Plan WIW'!$C42:$AU42,"H 0213")+COUNTIF('Plan ET'!$C43:$BW43,"H 0213"))</f>
        <v>0</v>
      </c>
      <c r="AE42" s="364">
        <f>SUM(COUNTIF('Plan MB'!$C42:$BE42,"H 0214")+COUNTIF('Plan WIW'!$C42:$AU42,"H 0214")+COUNTIF('Plan ET'!$C43:$BW43,"H 0214"))</f>
        <v>0</v>
      </c>
      <c r="AF42" s="340">
        <f>SUM(COUNTIF('Plan MB'!$C42:$BE42,"H 0215")+COUNTIF('Plan WIW'!$C42:$AU42,"H 0215")+COUNTIF('Plan ET'!$C43:$BW43,"H 0215"))</f>
        <v>0</v>
      </c>
      <c r="AG42" s="381">
        <f>SUM(COUNTIF('Plan MB'!$C42:$BE42,"H 0216")+COUNTIF('Plan WIW'!$C42:$AU42,"H 0216")+COUNTIF('Plan ET'!$C43:$BW43,"H 0216"))</f>
        <v>0</v>
      </c>
      <c r="AH42" s="364">
        <f>SUM(COUNTIF('Plan MB'!$C42:$BE42,"D 0215")+COUNTIF('Plan WIW'!$C42:$AU42,"D 0215")+COUNTIF('Plan ET'!$C43:$BW43,"D 0215"))</f>
        <v>0</v>
      </c>
      <c r="AI42" s="364">
        <f>SUM(COUNTIF('Plan MB'!$C42:$BE42,"E 0103")+COUNTIF('Plan WIW'!$C42:$AU42,"E 0103")+COUNTIF('Plan ET'!$C43:$BW43,"E 0103"))</f>
        <v>1</v>
      </c>
      <c r="AJ42" s="364">
        <f>SUM(COUNTIF('Plan MB'!$C42:$BE42,"E 0104")+COUNTIF('Plan WIW'!$C42:$AU42,"E 0104")+COUNTIF('Plan ET'!$C43:$BW43,"E 0104"))</f>
        <v>0</v>
      </c>
      <c r="AK42" s="364">
        <f>SUM(COUNTIF('Plan MB'!$C42:$BE42,"D 0201")+COUNTIF('Plan WIW'!$C42:$AU42,"D 0201")+COUNTIF('Plan ET'!$C43:$BW43,"D 0201"))</f>
        <v>0</v>
      </c>
      <c r="AL42" s="364">
        <f>SUM(COUNTIF('Plan MB'!$C42:$BE42,"D 0202")+COUNTIF('Plan WIW'!$C42:$AU42,"D 0202")+COUNTIF('Plan ET'!$C43:$BW43,"D 0202"))</f>
        <v>0</v>
      </c>
      <c r="AM42" s="364">
        <f>SUM(COUNTIF('Plan MB'!$C42:$BE42,"D 0203")+COUNTIF('Plan WIW'!$C42:$AU42,"D 0203")+COUNTIF('Plan ET'!$C43:$BW43,"D 0203"))</f>
        <v>0</v>
      </c>
      <c r="AN42" s="364">
        <f>SUM(COUNTIF('Plan MB'!$C42:$BE42,"B 0323")+COUNTIF('Plan WIW'!$C42:$AU42,"B 0323")+COUNTIF('Plan ET'!$C43:$BW43,"B 0323"))</f>
        <v>1</v>
      </c>
      <c r="AO42" s="364">
        <f>SUM(COUNTIF('Plan MB'!$C42:$BE42,"B 0406")+COUNTIF('Plan WIW'!$C42:$AU42,"B 0406")+COUNTIF('Plan ET'!$C43:$BW43,"B 0406"))</f>
        <v>1</v>
      </c>
      <c r="AP42" s="364">
        <f>SUM(COUNTIF('Plan MB'!$C42:$BE42,"B 0101")+COUNTIF('Plan WIW'!$C42:$AU42,"B 0101")+COUNTIF('Plan ET'!$C43:$BW43,"B 0101"))</f>
        <v>0</v>
      </c>
      <c r="AQ42" s="364">
        <f>SUM(COUNTIF('Plan MB'!$C42:$BE42,"B 0102")+COUNTIF('Plan WIW'!$C42:$AU42,"B 0102")+COUNTIF('Plan ET'!$C43:$BW43,"B 0102"))</f>
        <v>0</v>
      </c>
      <c r="AR42" s="364">
        <f>SUM(COUNTIF('Plan MB'!$C42:$BE42,"B 0231")+COUNTIF('Plan WIW'!$C42:$AU42,"B 0231")+COUNTIF('Plan ET'!$C43:$BW43,"B 0231"))</f>
        <v>0</v>
      </c>
      <c r="AS42" s="364">
        <f>SUM(COUNTIF('Plan MB'!$C42:$BE42,"B 0423")+COUNTIF('Plan WIW'!$C42:$AU42,"B 0423")+COUNTIF('Plan ET'!$C43:$BW43,"B 0423"))</f>
        <v>1</v>
      </c>
      <c r="AT42" s="364">
        <f>SUM(COUNTIF('Plan MB'!$C42:$BE42,"B 0422")+COUNTIF('Plan WIW'!$C42:$AU42,"B 0422")+COUNTIF('Plan ET'!$C43:$BW43,"B 0422"))</f>
        <v>1</v>
      </c>
    </row>
    <row r="43" spans="1:46" s="215" customFormat="1" ht="12.75" customHeight="1">
      <c r="A43" s="1320"/>
      <c r="B43" s="1323"/>
      <c r="C43" s="324">
        <f>SUM(COUNTIF('Plan MB'!$C43:$BE43,"D 0107")+COUNTIF('Plan WIW'!$C43:$AU43,"D 0107")+COUNTIF('Plan ET'!$C44:$BW44,"D 0107"))</f>
        <v>0</v>
      </c>
      <c r="D43" s="364">
        <f>SUM(COUNTIF('Plan MB'!$C43:$BE43,"D 0108")+COUNTIF('Plan WIW'!$C43:$AU43,"D 0108")+COUNTIF('Plan ET'!$C44:$BW44,"D 0108"))</f>
        <v>0</v>
      </c>
      <c r="E43" s="340">
        <f>SUM(COUNTIF('Plan MB'!$C43:$BE43,"D 0110")+COUNTIF('Plan WIW'!$C43:$AU43,"D 0110")+COUNTIF('Plan ET'!$C44:$BW44,"D 0110"))</f>
        <v>0</v>
      </c>
      <c r="F43" s="364">
        <f>SUM(COUNTIF('Plan MB'!$C43:$BE43,"D 0111")+COUNTIF('Plan WIW'!$C43:$AU43,"D 0111")+COUNTIF('Plan ET'!$C44:$BW44,"D 0111"))</f>
        <v>0</v>
      </c>
      <c r="G43" s="324">
        <f>SUM(COUNTIF('Plan MB'!$C43:$BE43,"D 0113")+COUNTIF('Plan WIW'!$C43:$AU43,"D 0113")+COUNTIF('Plan ET'!$C44:$BW44,"D 0113"))</f>
        <v>0</v>
      </c>
      <c r="H43" s="364">
        <f>SUM(COUNTIF('Plan MB'!$C43:$BE43,"D 0117")+COUNTIF('Plan WIW'!$C43:$AU43,"D 0117")+COUNTIF('Plan ET'!$C44:$BW44,"D 0117"))</f>
        <v>0</v>
      </c>
      <c r="I43" s="1145">
        <f>SUM(COUNTIF('Plan MB'!$C43:$BE43,"D 0207")+COUNTIF('Plan WIW'!$C43:$AU43,"D 0207")+COUNTIF('Plan ET'!$C44:$BW44,"D 0207"))</f>
        <v>0</v>
      </c>
      <c r="J43" s="364">
        <f>SUM(COUNTIF('Plan MB'!$C43:$BE43,"D 0210")+COUNTIF('Plan WIW'!$C43:$AU43,"D 0210")+COUNTIF('Plan ET'!$C44:$BW44,"D 0210"))</f>
        <v>0</v>
      </c>
      <c r="K43" s="324">
        <f>SUM(COUNTIF('Plan MB'!$C43:$BE43,"D 0214")+COUNTIF('Plan WIW'!$C43:$AU43,"D 0214")+COUNTIF('Plan ET'!$C44:$BW44,"D 0214"))</f>
        <v>0</v>
      </c>
      <c r="L43" s="324">
        <f>SUM(COUNTIF('Plan MB'!$C43:$BE43,"D 0301")+COUNTIF('Plan WIW'!$C43:$AU43,"D 0301")+COUNTIF('Plan ET'!$C44:$BW44,"D 0301"))</f>
        <v>0</v>
      </c>
      <c r="M43" s="324">
        <f>SUM(COUNTIF('Plan MB'!$C43:$BE43,"D 0302")+COUNTIF('Plan WIW'!$C43:$AU43,"D 0302")+COUNTIF('Plan ET'!$C44:$BW44,"D 0302"))</f>
        <v>0</v>
      </c>
      <c r="N43" s="392">
        <f>SUM(COUNTIF('Plan MB'!$C43:$BE43,"H 0001")+COUNTIF('Plan WIW'!$C43:$AU43,"H 0001")+COUNTIF('Plan ET'!$C44:$BW44,"H 0001"))</f>
        <v>0</v>
      </c>
      <c r="O43" s="364">
        <f>SUM(COUNTIF('Plan MB'!$C43:$BE43,"H 0002")+COUNTIF('Plan WIW'!$C43:$AU43,"H 0002")+COUNTIF('Plan ET'!$C44:$BW44,"H 0002"))</f>
        <v>0</v>
      </c>
      <c r="P43" s="364">
        <f>SUM(COUNTIF('Plan MB'!$C43:$BE43,"H 0003")+COUNTIF('Plan WIW'!$C43:$AU43,"H 0003")+COUNTIF('Plan ET'!$C44:$BW44,"H 0003"))</f>
        <v>0</v>
      </c>
      <c r="Q43" s="364">
        <f>SUM(COUNTIF('Plan MB'!$C43:$BE43,"H 0011")+COUNTIF('Plan WIW'!$C43:$AU43,"H 0011")+COUNTIF('Plan ET'!$C44:$BW44,"H 0011"))</f>
        <v>0</v>
      </c>
      <c r="R43" s="1145">
        <f>SUM(COUNTIF('Plan MB'!$C43:$BE43,"H 0102")+COUNTIF('Plan WIW'!$C43:$AU43,"H 0102")+COUNTIF('Plan ET'!$C44:$BW44,"H 0102"))</f>
        <v>0</v>
      </c>
      <c r="S43" s="364">
        <f>SUM(COUNTIF('Plan MB'!$C43:$BE43,"H 0103")+COUNTIF('Plan WIW'!$C43:$AU43,"H 0103")+COUNTIF('Plan ET'!$C44:$BW44,"H 0103"))</f>
        <v>0</v>
      </c>
      <c r="T43" s="364">
        <f>SUM(COUNTIF('Plan MB'!$C43:$BE43,"H 0111")+COUNTIF('Plan WIW'!$C43:$AU43,"H 0111")+COUNTIF('Plan ET'!$C44:$BW44,"H 0111"))</f>
        <v>0</v>
      </c>
      <c r="U43" s="364">
        <f>SUM(COUNTIF('Plan MB'!$C43:$BE43,"H 0112")+COUNTIF('Plan WIW'!$C43:$AU43,"H 0112")+COUNTIF('Plan ET'!$C44:$BW44,"H 0112"))</f>
        <v>0</v>
      </c>
      <c r="V43" s="364">
        <f>SUM(COUNTIF('Plan MB'!$C43:$BE43,"H 0113")+COUNTIF('Plan WIW'!$C43:$AU43,"H 0113")+COUNTIF('Plan ET'!$C44:$BW44,"H 0113"))</f>
        <v>0</v>
      </c>
      <c r="W43" s="364">
        <f>SUM(COUNTIF('Plan MB'!$C43:$BE43,"H 0114")+COUNTIF('Plan WIW'!$C43:$AU43,"H 0114")+COUNTIF('Plan ET'!$C44:$BW44,"H 0114"))</f>
        <v>0</v>
      </c>
      <c r="X43" s="364">
        <f>SUM(COUNTIF('Plan MB'!$C43:$BE43,"H 0115")+COUNTIF('Plan WIW'!$C43:$AU43,"H 0115")+COUNTIF('Plan ET'!$C44:$BW44,"H 0115"))</f>
        <v>0</v>
      </c>
      <c r="Y43" s="364">
        <f>SUM(COUNTIF('Plan MB'!$C43:$BE43,"H 0116")+COUNTIF('Plan WIW'!$C43:$AU43,"H 0116")+COUNTIF('Plan ET'!$C44:$BW44,"H 0116"))</f>
        <v>0</v>
      </c>
      <c r="Z43" s="340">
        <f>SUM(COUNTIF('Plan MB'!$C43:$BE43,"H 0202")+COUNTIF('Plan WIW'!$C43:$AU43,"H 0202")+COUNTIF('Plan ET'!$C44:$BW44,"H 0202"))</f>
        <v>0</v>
      </c>
      <c r="AA43" s="340">
        <f>SUM(COUNTIF('Plan MB'!$C43:$BE43,"H 0203")+COUNTIF('Plan WIW'!$C43:$AU43,"H 0203")+COUNTIF('Plan ET'!$C44:$BW44,"H 0203"))</f>
        <v>0</v>
      </c>
      <c r="AB43" s="364">
        <f>SUM(COUNTIF('Plan MB'!$C43:$BE43,"H 0211")+COUNTIF('Plan WIW'!$C43:$AU43,"H 0211")+COUNTIF('Plan ET'!$C44:$BW44,"H 0211"))</f>
        <v>0</v>
      </c>
      <c r="AC43" s="364">
        <f>SUM(COUNTIF('Plan MB'!$C43:$BE43,"H 0212")+COUNTIF('Plan WIW'!$C43:$AU43,"H 0212")+COUNTIF('Plan ET'!$C44:$BW44,"H 0212"))</f>
        <v>0</v>
      </c>
      <c r="AD43" s="364">
        <f>SUM(COUNTIF('Plan MB'!$C43:$BE43,"H 0213")+COUNTIF('Plan WIW'!$C43:$AU43,"H 0213")+COUNTIF('Plan ET'!$C44:$BW44,"H 0213"))</f>
        <v>0</v>
      </c>
      <c r="AE43" s="364">
        <f>SUM(COUNTIF('Plan MB'!$C43:$BE43,"H 0214")+COUNTIF('Plan WIW'!$C43:$AU43,"H 0214")+COUNTIF('Plan ET'!$C44:$BW44,"H 0214"))</f>
        <v>0</v>
      </c>
      <c r="AF43" s="340">
        <f>SUM(COUNTIF('Plan MB'!$C43:$BE43,"H 0215")+COUNTIF('Plan WIW'!$C43:$AU43,"H 0215")+COUNTIF('Plan ET'!$C44:$BW44,"H 0215"))</f>
        <v>0</v>
      </c>
      <c r="AG43" s="381">
        <f>SUM(COUNTIF('Plan MB'!$C43:$BE43,"H 0216")+COUNTIF('Plan WIW'!$C43:$AU43,"H 0216")+COUNTIF('Plan ET'!$C44:$BW44,"H 0216"))</f>
        <v>0</v>
      </c>
      <c r="AH43" s="364">
        <f>SUM(COUNTIF('Plan MB'!$C43:$BE43,"D 0215")+COUNTIF('Plan WIW'!$C43:$AU43,"D 0215")+COUNTIF('Plan ET'!$C44:$BW44,"D 0215"))</f>
        <v>0</v>
      </c>
      <c r="AI43" s="364">
        <f>SUM(COUNTIF('Plan MB'!$C43:$BE43,"E 0103")+COUNTIF('Plan WIW'!$C43:$AU43,"E 0103")+COUNTIF('Plan ET'!$C44:$BW44,"E 0103"))</f>
        <v>0</v>
      </c>
      <c r="AJ43" s="364">
        <f>SUM(COUNTIF('Plan MB'!$C43:$BE43,"E 0104")+COUNTIF('Plan WIW'!$C43:$AU43,"E 0104")+COUNTIF('Plan ET'!$C44:$BW44,"E 0104"))</f>
        <v>0</v>
      </c>
      <c r="AK43" s="364">
        <f>SUM(COUNTIF('Plan MB'!$C43:$BE43,"D 0201")+COUNTIF('Plan WIW'!$C43:$AU43,"D 0201")+COUNTIF('Plan ET'!$C44:$BW44,"D 0201"))</f>
        <v>0</v>
      </c>
      <c r="AL43" s="364">
        <f>SUM(COUNTIF('Plan MB'!$C43:$BE43,"D 0202")+COUNTIF('Plan WIW'!$C43:$AU43,"D 0202")+COUNTIF('Plan ET'!$C44:$BW44,"D 0202"))</f>
        <v>0</v>
      </c>
      <c r="AM43" s="364">
        <f>SUM(COUNTIF('Plan MB'!$C43:$BE43,"D 0203")+COUNTIF('Plan WIW'!$C43:$AU43,"D 0203")+COUNTIF('Plan ET'!$C44:$BW44,"D 0203"))</f>
        <v>0</v>
      </c>
      <c r="AN43" s="364">
        <f>SUM(COUNTIF('Plan MB'!$C43:$BE43,"B 0323")+COUNTIF('Plan WIW'!$C43:$AU43,"B 0323")+COUNTIF('Plan ET'!$C44:$BW44,"B 0323"))</f>
        <v>0</v>
      </c>
      <c r="AO43" s="364">
        <f>SUM(COUNTIF('Plan MB'!$C43:$BE43,"B 0406")+COUNTIF('Plan WIW'!$C43:$AU43,"B 0406")+COUNTIF('Plan ET'!$C44:$BW44,"B 0406"))</f>
        <v>0</v>
      </c>
      <c r="AP43" s="364">
        <f>SUM(COUNTIF('Plan MB'!$C43:$BE43,"B 0101")+COUNTIF('Plan WIW'!$C43:$AU43,"B 0101")+COUNTIF('Plan ET'!$C44:$BW44,"B 0101"))</f>
        <v>0</v>
      </c>
      <c r="AQ43" s="364">
        <f>SUM(COUNTIF('Plan MB'!$C43:$BE43,"B 0102")+COUNTIF('Plan WIW'!$C43:$AU43,"B 0102")+COUNTIF('Plan ET'!$C44:$BW44,"B 0102"))</f>
        <v>0</v>
      </c>
      <c r="AR43" s="364">
        <f>SUM(COUNTIF('Plan MB'!$C43:$BE43,"B 0231")+COUNTIF('Plan WIW'!$C43:$AU43,"B 0231")+COUNTIF('Plan ET'!$C44:$BW44,"B 0231"))</f>
        <v>0</v>
      </c>
      <c r="AS43" s="364">
        <f>SUM(COUNTIF('Plan MB'!$C43:$BE43,"B 0423")+COUNTIF('Plan WIW'!$C43:$AU43,"B 0423")+COUNTIF('Plan ET'!$C44:$BW44,"B 0423"))</f>
        <v>1</v>
      </c>
      <c r="AT43" s="364">
        <f>SUM(COUNTIF('Plan MB'!$C43:$BE43,"B 0422")+COUNTIF('Plan WIW'!$C43:$AU43,"B 0422")+COUNTIF('Plan ET'!$C44:$BW44,"B 0422"))</f>
        <v>0</v>
      </c>
    </row>
    <row r="44" spans="1:46" ht="12.75" customHeight="1">
      <c r="A44" s="1320"/>
      <c r="B44" s="1323"/>
      <c r="C44" s="324">
        <f>SUM(COUNTIF('Plan MB'!$C44:$BE44,"D 0107")+COUNTIF('Plan WIW'!$C44:$AU44,"D 0107")+COUNTIF('Plan ET'!$C45:$BW45,"D 0107"))</f>
        <v>0</v>
      </c>
      <c r="D44" s="364">
        <f>SUM(COUNTIF('Plan MB'!$C44:$BE44,"D 0108")+COUNTIF('Plan WIW'!$C44:$AU44,"D 0108")+COUNTIF('Plan ET'!$C45:$BW45,"D 0108"))</f>
        <v>0</v>
      </c>
      <c r="E44" s="340">
        <f>SUM(COUNTIF('Plan MB'!$C44:$BE44,"D 0110")+COUNTIF('Plan WIW'!$C44:$AU44,"D 0110")+COUNTIF('Plan ET'!$C45:$BW45,"D 0110"))</f>
        <v>0</v>
      </c>
      <c r="F44" s="364">
        <f>SUM(COUNTIF('Plan MB'!$C44:$BE44,"D 0111")+COUNTIF('Plan WIW'!$C44:$AU44,"D 0111")+COUNTIF('Plan ET'!$C45:$BW45,"D 0111"))</f>
        <v>0</v>
      </c>
      <c r="G44" s="324">
        <f>SUM(COUNTIF('Plan MB'!$C44:$BE44,"D 0113")+COUNTIF('Plan WIW'!$C44:$AU44,"D 0113")+COUNTIF('Plan ET'!$C45:$BW45,"D 0113"))</f>
        <v>0</v>
      </c>
      <c r="H44" s="364">
        <f>SUM(COUNTIF('Plan MB'!$C44:$BE44,"D 0117")+COUNTIF('Plan WIW'!$C44:$AU44,"D 0117")+COUNTIF('Plan ET'!$C45:$BW45,"D 0117"))</f>
        <v>0</v>
      </c>
      <c r="I44" s="1145">
        <f>SUM(COUNTIF('Plan MB'!$C44:$BE44,"D 0207")+COUNTIF('Plan WIW'!$C44:$AU44,"D 0207")+COUNTIF('Plan ET'!$C45:$BW45,"D 0207"))</f>
        <v>0</v>
      </c>
      <c r="J44" s="364">
        <f>SUM(COUNTIF('Plan MB'!$C44:$BE44,"D 0210")+COUNTIF('Plan WIW'!$C44:$AU44,"D 0210")+COUNTIF('Plan ET'!$C45:$BW45,"D 0210"))</f>
        <v>0</v>
      </c>
      <c r="K44" s="324">
        <f>SUM(COUNTIF('Plan MB'!$C44:$BE44,"D 0214")+COUNTIF('Plan WIW'!$C44:$AU44,"D 0214")+COUNTIF('Plan ET'!$C45:$BW45,"D 0214"))</f>
        <v>0</v>
      </c>
      <c r="L44" s="324">
        <f>SUM(COUNTIF('Plan MB'!$C44:$BE44,"D 0301")+COUNTIF('Plan WIW'!$C44:$AU44,"D 0301")+COUNTIF('Plan ET'!$C45:$BW45,"D 0301"))</f>
        <v>0</v>
      </c>
      <c r="M44" s="324">
        <f>SUM(COUNTIF('Plan MB'!$C44:$BE44,"D 0302")+COUNTIF('Plan WIW'!$C44:$AU44,"D 0302")+COUNTIF('Plan ET'!$C45:$BW45,"D 0302"))</f>
        <v>0</v>
      </c>
      <c r="N44" s="392">
        <f>SUM(COUNTIF('Plan MB'!$C44:$BE44,"H 0001")+COUNTIF('Plan WIW'!$C44:$AU44,"H 0001")+COUNTIF('Plan ET'!$C45:$BW45,"H 0001"))</f>
        <v>0</v>
      </c>
      <c r="O44" s="364">
        <f>SUM(COUNTIF('Plan MB'!$C44:$BE44,"H 0002")+COUNTIF('Plan WIW'!$C44:$AU44,"H 0002")+COUNTIF('Plan ET'!$C45:$BW45,"H 0002"))</f>
        <v>0</v>
      </c>
      <c r="P44" s="364">
        <f>SUM(COUNTIF('Plan MB'!$C44:$BE44,"H 0003")+COUNTIF('Plan WIW'!$C44:$AU44,"H 0003")+COUNTIF('Plan ET'!$C45:$BW45,"H 0003"))</f>
        <v>0</v>
      </c>
      <c r="Q44" s="364">
        <f>SUM(COUNTIF('Plan MB'!$C44:$BE44,"H 0011")+COUNTIF('Plan WIW'!$C44:$AU44,"H 0011")+COUNTIF('Plan ET'!$C45:$BW45,"H 0011"))</f>
        <v>0</v>
      </c>
      <c r="R44" s="1145">
        <f>SUM(COUNTIF('Plan MB'!$C44:$BE44,"H 0102")+COUNTIF('Plan WIW'!$C44:$AU44,"H 0102")+COUNTIF('Plan ET'!$C45:$BW45,"H 0102"))</f>
        <v>0</v>
      </c>
      <c r="S44" s="364">
        <f>SUM(COUNTIF('Plan MB'!$C44:$BE44,"H 0103")+COUNTIF('Plan WIW'!$C44:$AU44,"H 0103")+COUNTIF('Plan ET'!$C45:$BW45,"H 0103"))</f>
        <v>0</v>
      </c>
      <c r="T44" s="364">
        <f>SUM(COUNTIF('Plan MB'!$C44:$BE44,"H 0111")+COUNTIF('Plan WIW'!$C44:$AU44,"H 0111")+COUNTIF('Plan ET'!$C45:$BW45,"H 0111"))</f>
        <v>0</v>
      </c>
      <c r="U44" s="364">
        <f>SUM(COUNTIF('Plan MB'!$C44:$BE44,"H 0112")+COUNTIF('Plan WIW'!$C44:$AU44,"H 0112")+COUNTIF('Plan ET'!$C45:$BW45,"H 0112"))</f>
        <v>0</v>
      </c>
      <c r="V44" s="364">
        <f>SUM(COUNTIF('Plan MB'!$C44:$BE44,"H 0113")+COUNTIF('Plan WIW'!$C44:$AU44,"H 0113")+COUNTIF('Plan ET'!$C45:$BW45,"H 0113"))</f>
        <v>0</v>
      </c>
      <c r="W44" s="364">
        <f>SUM(COUNTIF('Plan MB'!$C44:$BE44,"H 0114")+COUNTIF('Plan WIW'!$C44:$AU44,"H 0114")+COUNTIF('Plan ET'!$C45:$BW45,"H 0114"))</f>
        <v>0</v>
      </c>
      <c r="X44" s="364">
        <f>SUM(COUNTIF('Plan MB'!$C44:$BE44,"H 0115")+COUNTIF('Plan WIW'!$C44:$AU44,"H 0115")+COUNTIF('Plan ET'!$C45:$BW45,"H 0115"))</f>
        <v>0</v>
      </c>
      <c r="Y44" s="364">
        <f>SUM(COUNTIF('Plan MB'!$C44:$BE44,"H 0116")+COUNTIF('Plan WIW'!$C44:$AU44,"H 0116")+COUNTIF('Plan ET'!$C45:$BW45,"H 0116"))</f>
        <v>0</v>
      </c>
      <c r="Z44" s="340">
        <f>SUM(COUNTIF('Plan MB'!$C44:$BE44,"H 0202")+COUNTIF('Plan WIW'!$C44:$AU44,"H 0202")+COUNTIF('Plan ET'!$C45:$BW45,"H 0202"))</f>
        <v>0</v>
      </c>
      <c r="AA44" s="340">
        <f>SUM(COUNTIF('Plan MB'!$C44:$BE44,"H 0203")+COUNTIF('Plan WIW'!$C44:$AU44,"H 0203")+COUNTIF('Plan ET'!$C45:$BW45,"H 0203"))</f>
        <v>0</v>
      </c>
      <c r="AB44" s="364">
        <f>SUM(COUNTIF('Plan MB'!$C44:$BE44,"H 0211")+COUNTIF('Plan WIW'!$C44:$AU44,"H 0211")+COUNTIF('Plan ET'!$C45:$BW45,"H 0211"))</f>
        <v>0</v>
      </c>
      <c r="AC44" s="364">
        <f>SUM(COUNTIF('Plan MB'!$C44:$BE44,"H 0212")+COUNTIF('Plan WIW'!$C44:$AU44,"H 0212")+COUNTIF('Plan ET'!$C45:$BW45,"H 0212"))</f>
        <v>0</v>
      </c>
      <c r="AD44" s="364">
        <f>SUM(COUNTIF('Plan MB'!$C44:$BE44,"H 0213")+COUNTIF('Plan WIW'!$C44:$AU44,"H 0213")+COUNTIF('Plan ET'!$C45:$BW45,"H 0213"))</f>
        <v>0</v>
      </c>
      <c r="AE44" s="364">
        <f>SUM(COUNTIF('Plan MB'!$C44:$BE44,"H 0214")+COUNTIF('Plan WIW'!$C44:$AU44,"H 0214")+COUNTIF('Plan ET'!$C45:$BW45,"H 0214"))</f>
        <v>0</v>
      </c>
      <c r="AF44" s="340">
        <f>SUM(COUNTIF('Plan MB'!$C44:$BE44,"H 0215")+COUNTIF('Plan WIW'!$C44:$AU44,"H 0215")+COUNTIF('Plan ET'!$C45:$BW45,"H 0215"))</f>
        <v>0</v>
      </c>
      <c r="AG44" s="381">
        <f>SUM(COUNTIF('Plan MB'!$C44:$BE44,"H 0216")+COUNTIF('Plan WIW'!$C44:$AU44,"H 0216")+COUNTIF('Plan ET'!$C45:$BW45,"H 0216"))</f>
        <v>0</v>
      </c>
      <c r="AH44" s="364">
        <f>SUM(COUNTIF('Plan MB'!$C44:$BE44,"D 0215")+COUNTIF('Plan WIW'!$C44:$AU44,"D 0215")+COUNTIF('Plan ET'!$C45:$BW45,"D 0215"))</f>
        <v>0</v>
      </c>
      <c r="AI44" s="364">
        <f>SUM(COUNTIF('Plan MB'!$C44:$BE44,"E 0103")+COUNTIF('Plan WIW'!$C44:$AU44,"E 0103")+COUNTIF('Plan ET'!$C45:$BW45,"E 0103"))</f>
        <v>0</v>
      </c>
      <c r="AJ44" s="364">
        <f>SUM(COUNTIF('Plan MB'!$C44:$BE44,"E 0104")+COUNTIF('Plan WIW'!$C44:$AU44,"E 0104")+COUNTIF('Plan ET'!$C45:$BW45,"E 0104"))</f>
        <v>0</v>
      </c>
      <c r="AK44" s="364">
        <f>SUM(COUNTIF('Plan MB'!$C44:$BE44,"D 0201")+COUNTIF('Plan WIW'!$C44:$AU44,"D 0201")+COUNTIF('Plan ET'!$C45:$BW45,"D 0201"))</f>
        <v>0</v>
      </c>
      <c r="AL44" s="364">
        <f>SUM(COUNTIF('Plan MB'!$C44:$BE44,"D 0202")+COUNTIF('Plan WIW'!$C44:$AU44,"D 0202")+COUNTIF('Plan ET'!$C45:$BW45,"D 0202"))</f>
        <v>0</v>
      </c>
      <c r="AM44" s="364">
        <f>SUM(COUNTIF('Plan MB'!$C44:$BE44,"D 0203")+COUNTIF('Plan WIW'!$C44:$AU44,"D 0203")+COUNTIF('Plan ET'!$C45:$BW45,"D 0203"))</f>
        <v>0</v>
      </c>
      <c r="AN44" s="364">
        <f>SUM(COUNTIF('Plan MB'!$C44:$BE44,"B 0323")+COUNTIF('Plan WIW'!$C44:$AU44,"B 0323")+COUNTIF('Plan ET'!$C45:$BW45,"B 0323"))</f>
        <v>0</v>
      </c>
      <c r="AO44" s="364">
        <f>SUM(COUNTIF('Plan MB'!$C44:$BE44,"B 0406")+COUNTIF('Plan WIW'!$C44:$AU44,"B 0406")+COUNTIF('Plan ET'!$C45:$BW45,"B 0406"))</f>
        <v>0</v>
      </c>
      <c r="AP44" s="364">
        <f>SUM(COUNTIF('Plan MB'!$C44:$BE44,"B 0101")+COUNTIF('Plan WIW'!$C44:$AU44,"B 0101")+COUNTIF('Plan ET'!$C45:$BW45,"B 0101"))</f>
        <v>0</v>
      </c>
      <c r="AQ44" s="364">
        <f>SUM(COUNTIF('Plan MB'!$C44:$BE44,"B 0102")+COUNTIF('Plan WIW'!$C44:$AU44,"B 0102")+COUNTIF('Plan ET'!$C45:$BW45,"B 0102"))</f>
        <v>0</v>
      </c>
      <c r="AR44" s="364">
        <f>SUM(COUNTIF('Plan MB'!$C44:$BE44,"B 0231")+COUNTIF('Plan WIW'!$C44:$AU44,"B 0231")+COUNTIF('Plan ET'!$C45:$BW45,"B 0231"))</f>
        <v>0</v>
      </c>
      <c r="AS44" s="364">
        <f>SUM(COUNTIF('Plan MB'!$C44:$BE44,"B 0423")+COUNTIF('Plan WIW'!$C44:$AU44,"B 0423")+COUNTIF('Plan ET'!$C45:$BW45,"B 0423"))</f>
        <v>0</v>
      </c>
      <c r="AT44" s="364">
        <f>SUM(COUNTIF('Plan MB'!$C44:$BE44,"B 0422")+COUNTIF('Plan WIW'!$C44:$AU44,"B 0422")+COUNTIF('Plan ET'!$C45:$BW45,"B 0422"))</f>
        <v>0</v>
      </c>
    </row>
    <row r="45" spans="1:46" ht="12.75" customHeight="1">
      <c r="A45" s="1320"/>
      <c r="B45" s="1323"/>
      <c r="C45" s="324">
        <f>SUM(COUNTIF('Plan MB'!$C45:$BE45,"D 0107")+COUNTIF('Plan WIW'!$C45:$AU45,"D 0107")+COUNTIF('Plan ET'!$C46:$BW46,"D 0107"))</f>
        <v>0</v>
      </c>
      <c r="D45" s="364">
        <f>SUM(COUNTIF('Plan MB'!$C45:$BE45,"D 0108")+COUNTIF('Plan WIW'!$C45:$AU45,"D 0108")+COUNTIF('Plan ET'!$C46:$BW46,"D 0108"))</f>
        <v>0</v>
      </c>
      <c r="E45" s="340">
        <f>SUM(COUNTIF('Plan MB'!$C45:$BE45,"D 0110")+COUNTIF('Plan WIW'!$C45:$AU45,"D 0110")+COUNTIF('Plan ET'!$C46:$BW46,"D 0110"))</f>
        <v>0</v>
      </c>
      <c r="F45" s="364">
        <f>SUM(COUNTIF('Plan MB'!$C45:$BE45,"D 0111")+COUNTIF('Plan WIW'!$C45:$AU45,"D 0111")+COUNTIF('Plan ET'!$C46:$BW46,"D 0111"))</f>
        <v>0</v>
      </c>
      <c r="G45" s="324">
        <f>SUM(COUNTIF('Plan MB'!$C45:$BE45,"D 0113")+COUNTIF('Plan WIW'!$C45:$AU45,"D 0113")+COUNTIF('Plan ET'!$C46:$BW46,"D 0113"))</f>
        <v>0</v>
      </c>
      <c r="H45" s="364">
        <f>SUM(COUNTIF('Plan MB'!$C45:$BE45,"D 0117")+COUNTIF('Plan WIW'!$C45:$AU45,"D 0117")+COUNTIF('Plan ET'!$C46:$BW46,"D 0117"))</f>
        <v>0</v>
      </c>
      <c r="I45" s="1145">
        <f>SUM(COUNTIF('Plan MB'!$C45:$BE45,"D 0207")+COUNTIF('Plan WIW'!$C45:$AU45,"D 0207")+COUNTIF('Plan ET'!$C46:$BW46,"D 0207"))</f>
        <v>0</v>
      </c>
      <c r="J45" s="364">
        <f>SUM(COUNTIF('Plan MB'!$C45:$BE45,"D 0210")+COUNTIF('Plan WIW'!$C45:$AU45,"D 0210")+COUNTIF('Plan ET'!$C46:$BW46,"D 0210"))</f>
        <v>0</v>
      </c>
      <c r="K45" s="324">
        <f>SUM(COUNTIF('Plan MB'!$C45:$BE45,"D 0214")+COUNTIF('Plan WIW'!$C45:$AU45,"D 0214")+COUNTIF('Plan ET'!$C46:$BW46,"D 0214"))</f>
        <v>0</v>
      </c>
      <c r="L45" s="324">
        <f>SUM(COUNTIF('Plan MB'!$C45:$BE45,"D 0301")+COUNTIF('Plan WIW'!$C45:$AU45,"D 0301")+COUNTIF('Plan ET'!$C46:$BW46,"D 0301"))</f>
        <v>0</v>
      </c>
      <c r="M45" s="324">
        <f>SUM(COUNTIF('Plan MB'!$C45:$BE45,"D 0302")+COUNTIF('Plan WIW'!$C45:$AU45,"D 0302")+COUNTIF('Plan ET'!$C46:$BW46,"D 0302"))</f>
        <v>0</v>
      </c>
      <c r="N45" s="392">
        <f>SUM(COUNTIF('Plan MB'!$C45:$BE45,"H 0001")+COUNTIF('Plan WIW'!$C45:$AU45,"H 0001")+COUNTIF('Plan ET'!$C46:$BW46,"H 0001"))</f>
        <v>0</v>
      </c>
      <c r="O45" s="364">
        <f>SUM(COUNTIF('Plan MB'!$C45:$BE45,"H 0002")+COUNTIF('Plan WIW'!$C45:$AU45,"H 0002")+COUNTIF('Plan ET'!$C46:$BW46,"H 0002"))</f>
        <v>0</v>
      </c>
      <c r="P45" s="364">
        <f>SUM(COUNTIF('Plan MB'!$C45:$BE45,"H 0003")+COUNTIF('Plan WIW'!$C45:$AU45,"H 0003")+COUNTIF('Plan ET'!$C46:$BW46,"H 0003"))</f>
        <v>0</v>
      </c>
      <c r="Q45" s="364">
        <f>SUM(COUNTIF('Plan MB'!$C45:$BE45,"H 0011")+COUNTIF('Plan WIW'!$C45:$AU45,"H 0011")+COUNTIF('Plan ET'!$C46:$BW46,"H 0011"))</f>
        <v>0</v>
      </c>
      <c r="R45" s="1145">
        <f>SUM(COUNTIF('Plan MB'!$C45:$BE45,"H 0102")+COUNTIF('Plan WIW'!$C45:$AU45,"H 0102")+COUNTIF('Plan ET'!$C46:$BW46,"H 0102"))</f>
        <v>0</v>
      </c>
      <c r="S45" s="364">
        <f>SUM(COUNTIF('Plan MB'!$C45:$BE45,"H 0103")+COUNTIF('Plan WIW'!$C45:$AU45,"H 0103")+COUNTIF('Plan ET'!$C46:$BW46,"H 0103"))</f>
        <v>0</v>
      </c>
      <c r="T45" s="364">
        <f>SUM(COUNTIF('Plan MB'!$C45:$BE45,"H 0111")+COUNTIF('Plan WIW'!$C45:$AU45,"H 0111")+COUNTIF('Plan ET'!$C46:$BW46,"H 0111"))</f>
        <v>0</v>
      </c>
      <c r="U45" s="364">
        <f>SUM(COUNTIF('Plan MB'!$C45:$BE45,"H 0112")+COUNTIF('Plan WIW'!$C45:$AU45,"H 0112")+COUNTIF('Plan ET'!$C46:$BW46,"H 0112"))</f>
        <v>0</v>
      </c>
      <c r="V45" s="364">
        <f>SUM(COUNTIF('Plan MB'!$C45:$BE45,"H 0113")+COUNTIF('Plan WIW'!$C45:$AU45,"H 0113")+COUNTIF('Plan ET'!$C46:$BW46,"H 0113"))</f>
        <v>0</v>
      </c>
      <c r="W45" s="364">
        <f>SUM(COUNTIF('Plan MB'!$C45:$BE45,"H 0114")+COUNTIF('Plan WIW'!$C45:$AU45,"H 0114")+COUNTIF('Plan ET'!$C46:$BW46,"H 0114"))</f>
        <v>0</v>
      </c>
      <c r="X45" s="364">
        <f>SUM(COUNTIF('Plan MB'!$C45:$BE45,"H 0115")+COUNTIF('Plan WIW'!$C45:$AU45,"H 0115")+COUNTIF('Plan ET'!$C46:$BW46,"H 0115"))</f>
        <v>0</v>
      </c>
      <c r="Y45" s="364">
        <f>SUM(COUNTIF('Plan MB'!$C45:$BE45,"H 0116")+COUNTIF('Plan WIW'!$C45:$AU45,"H 0116")+COUNTIF('Plan ET'!$C46:$BW46,"H 0116"))</f>
        <v>0</v>
      </c>
      <c r="Z45" s="340">
        <f>SUM(COUNTIF('Plan MB'!$C45:$BE45,"H 0202")+COUNTIF('Plan WIW'!$C45:$AU45,"H 0202")+COUNTIF('Plan ET'!$C46:$BW46,"H 0202"))</f>
        <v>0</v>
      </c>
      <c r="AA45" s="340">
        <f>SUM(COUNTIF('Plan MB'!$C45:$BE45,"H 0203")+COUNTIF('Plan WIW'!$C45:$AU45,"H 0203")+COUNTIF('Plan ET'!$C46:$BW46,"H 0203"))</f>
        <v>0</v>
      </c>
      <c r="AB45" s="364">
        <f>SUM(COUNTIF('Plan MB'!$C45:$BE45,"H 0211")+COUNTIF('Plan WIW'!$C45:$AU45,"H 0211")+COUNTIF('Plan ET'!$C46:$BW46,"H 0211"))</f>
        <v>0</v>
      </c>
      <c r="AC45" s="364">
        <f>SUM(COUNTIF('Plan MB'!$C45:$BE45,"H 0212")+COUNTIF('Plan WIW'!$C45:$AU45,"H 0212")+COUNTIF('Plan ET'!$C46:$BW46,"H 0212"))</f>
        <v>0</v>
      </c>
      <c r="AD45" s="364">
        <f>SUM(COUNTIF('Plan MB'!$C45:$BE45,"H 0213")+COUNTIF('Plan WIW'!$C45:$AU45,"H 0213")+COUNTIF('Plan ET'!$C46:$BW46,"H 0213"))</f>
        <v>0</v>
      </c>
      <c r="AE45" s="364">
        <f>SUM(COUNTIF('Plan MB'!$C45:$BE45,"H 0214")+COUNTIF('Plan WIW'!$C45:$AU45,"H 0214")+COUNTIF('Plan ET'!$C46:$BW46,"H 0214"))</f>
        <v>0</v>
      </c>
      <c r="AF45" s="340">
        <f>SUM(COUNTIF('Plan MB'!$C45:$BE45,"H 0215")+COUNTIF('Plan WIW'!$C45:$AU45,"H 0215")+COUNTIF('Plan ET'!$C46:$BW46,"H 0215"))</f>
        <v>0</v>
      </c>
      <c r="AG45" s="381">
        <f>SUM(COUNTIF('Plan MB'!$C45:$BE45,"H 0216")+COUNTIF('Plan WIW'!$C45:$AU45,"H 0216")+COUNTIF('Plan ET'!$C46:$BW46,"H 0216"))</f>
        <v>0</v>
      </c>
      <c r="AH45" s="364">
        <f>SUM(COUNTIF('Plan MB'!$C45:$BE45,"D 0215")+COUNTIF('Plan WIW'!$C45:$AU45,"D 0215")+COUNTIF('Plan ET'!$C46:$BW46,"D 0215"))</f>
        <v>0</v>
      </c>
      <c r="AI45" s="364">
        <f>SUM(COUNTIF('Plan MB'!$C45:$BE45,"E 0103")+COUNTIF('Plan WIW'!$C45:$AU45,"E 0103")+COUNTIF('Plan ET'!$C46:$BW46,"E 0103"))</f>
        <v>0</v>
      </c>
      <c r="AJ45" s="364">
        <f>SUM(COUNTIF('Plan MB'!$C45:$BE45,"E 0104")+COUNTIF('Plan WIW'!$C45:$AU45,"E 0104")+COUNTIF('Plan ET'!$C46:$BW46,"E 0104"))</f>
        <v>0</v>
      </c>
      <c r="AK45" s="364">
        <f>SUM(COUNTIF('Plan MB'!$C45:$BE45,"D 0201")+COUNTIF('Plan WIW'!$C45:$AU45,"D 0201")+COUNTIF('Plan ET'!$C46:$BW46,"D 0201"))</f>
        <v>0</v>
      </c>
      <c r="AL45" s="364">
        <f>SUM(COUNTIF('Plan MB'!$C45:$BE45,"D 0202")+COUNTIF('Plan WIW'!$C45:$AU45,"D 0202")+COUNTIF('Plan ET'!$C46:$BW46,"D 0202"))</f>
        <v>0</v>
      </c>
      <c r="AM45" s="364">
        <f>SUM(COUNTIF('Plan MB'!$C45:$BE45,"D 0203")+COUNTIF('Plan WIW'!$C45:$AU45,"D 0203")+COUNTIF('Plan ET'!$C46:$BW46,"D 0203"))</f>
        <v>0</v>
      </c>
      <c r="AN45" s="364">
        <f>SUM(COUNTIF('Plan MB'!$C45:$BE45,"B 0323")+COUNTIF('Plan WIW'!$C45:$AU45,"B 0323")+COUNTIF('Plan ET'!$C46:$BW46,"B 0323"))</f>
        <v>0</v>
      </c>
      <c r="AO45" s="364">
        <f>SUM(COUNTIF('Plan MB'!$C45:$BE45,"B 0406")+COUNTIF('Plan WIW'!$C45:$AU45,"B 0406")+COUNTIF('Plan ET'!$C46:$BW46,"B 0406"))</f>
        <v>0</v>
      </c>
      <c r="AP45" s="364">
        <f>SUM(COUNTIF('Plan MB'!$C45:$BE45,"B 0101")+COUNTIF('Plan WIW'!$C45:$AU45,"B 0101")+COUNTIF('Plan ET'!$C46:$BW46,"B 0101"))</f>
        <v>0</v>
      </c>
      <c r="AQ45" s="364">
        <f>SUM(COUNTIF('Plan MB'!$C45:$BE45,"B 0102")+COUNTIF('Plan WIW'!$C45:$AU45,"B 0102")+COUNTIF('Plan ET'!$C46:$BW46,"B 0102"))</f>
        <v>0</v>
      </c>
      <c r="AR45" s="364">
        <f>SUM(COUNTIF('Plan MB'!$C45:$BE45,"B 0231")+COUNTIF('Plan WIW'!$C45:$AU45,"B 0231")+COUNTIF('Plan ET'!$C46:$BW46,"B 0231"))</f>
        <v>0</v>
      </c>
      <c r="AS45" s="364">
        <f>SUM(COUNTIF('Plan MB'!$C45:$BE45,"B 0423")+COUNTIF('Plan WIW'!$C45:$AU45,"B 0423")+COUNTIF('Plan ET'!$C46:$BW46,"B 0423"))</f>
        <v>0</v>
      </c>
      <c r="AT45" s="364">
        <f>SUM(COUNTIF('Plan MB'!$C45:$BE45,"B 0422")+COUNTIF('Plan WIW'!$C45:$AU45,"B 0422")+COUNTIF('Plan ET'!$C46:$BW46,"B 0422"))</f>
        <v>0</v>
      </c>
    </row>
    <row r="46" spans="1:46" ht="12.75" customHeight="1">
      <c r="A46" s="1320"/>
      <c r="B46" s="1322">
        <v>12</v>
      </c>
      <c r="C46" s="324">
        <f>SUM(COUNTIF('Plan MB'!$C46:$BE46,"D 0107")+COUNTIF('Plan WIW'!$C46:$AU46,"D 0107")+COUNTIF('Plan ET'!$C47:$BW47,"D 0107"))</f>
        <v>0</v>
      </c>
      <c r="D46" s="364">
        <f>SUM(COUNTIF('Plan MB'!$C46:$BE46,"D 0108")+COUNTIF('Plan WIW'!$C46:$AU46,"D 0108")+COUNTIF('Plan ET'!$C47:$BW47,"D 0108"))</f>
        <v>1</v>
      </c>
      <c r="E46" s="340">
        <f>SUM(COUNTIF('Plan MB'!$C46:$BE46,"D 0110")+COUNTIF('Plan WIW'!$C46:$AU46,"D 0110")+COUNTIF('Plan ET'!$C47:$BW47,"D 0110"))</f>
        <v>0</v>
      </c>
      <c r="F46" s="364">
        <f>SUM(COUNTIF('Plan MB'!$C46:$BE46,"D 0111")+COUNTIF('Plan WIW'!$C46:$AU46,"D 0111")+COUNTIF('Plan ET'!$C47:$BW47,"D 0111"))</f>
        <v>0</v>
      </c>
      <c r="G46" s="324">
        <f>SUM(COUNTIF('Plan MB'!$C46:$BE46,"D 0113")+COUNTIF('Plan WIW'!$C46:$AU46,"D 0113")+COUNTIF('Plan ET'!$C47:$BW47,"D 0113"))</f>
        <v>0</v>
      </c>
      <c r="H46" s="324">
        <f>SUM(COUNTIF('Plan MB'!$C46:$BE46,"D 0117")+COUNTIF('Plan WIW'!$C46:$AU46,"D 0117")+COUNTIF('Plan ET'!$C47:$BW47,"D 0117"))</f>
        <v>0</v>
      </c>
      <c r="I46" s="364">
        <f>SUM(COUNTIF('Plan MB'!$C46:$BE46,"D 0207")+COUNTIF('Plan WIW'!$C46:$AU46,"D 0207")+COUNTIF('Plan ET'!$C47:$BW47,"D 0207"))</f>
        <v>2</v>
      </c>
      <c r="J46" s="364">
        <f>SUM(COUNTIF('Plan MB'!$C46:$BE46,"D 0210")+COUNTIF('Plan WIW'!$C46:$AU46,"D 0210")+COUNTIF('Plan ET'!$C47:$BW47,"D 0210"))</f>
        <v>0</v>
      </c>
      <c r="K46" s="364">
        <f>SUM(COUNTIF('Plan MB'!$C46:$BE46,"D 0214")+COUNTIF('Plan WIW'!$C46:$AU46,"D 0214")+COUNTIF('Plan ET'!$C47:$BW47,"D 0214"))</f>
        <v>1</v>
      </c>
      <c r="L46" s="324">
        <f>SUM(COUNTIF('Plan MB'!$C46:$BE46,"D 0301")+COUNTIF('Plan WIW'!$C46:$AU46,"D 0301")+COUNTIF('Plan ET'!$C47:$BW47,"D 0301"))</f>
        <v>0</v>
      </c>
      <c r="M46" s="324">
        <f>SUM(COUNTIF('Plan MB'!$C46:$BE46,"D 0302")+COUNTIF('Plan WIW'!$C46:$AU46,"D 0302")+COUNTIF('Plan ET'!$C47:$BW47,"D 0302"))</f>
        <v>0</v>
      </c>
      <c r="N46" s="392">
        <f>SUM(COUNTIF('Plan MB'!$C46:$BE46,"H 0001")+COUNTIF('Plan WIW'!$C46:$AU46,"H 0001")+COUNTIF('Plan ET'!$C47:$BW47,"H 0001"))</f>
        <v>0</v>
      </c>
      <c r="O46" s="364">
        <f>SUM(COUNTIF('Plan MB'!$C46:$BE46,"H 0002")+COUNTIF('Plan WIW'!$C46:$AU46,"H 0002")+COUNTIF('Plan ET'!$C47:$BW47,"H 0002"))</f>
        <v>1</v>
      </c>
      <c r="P46" s="381">
        <f>SUM(COUNTIF('Plan MB'!$C46:$BE46,"H 0003")+COUNTIF('Plan WIW'!$C46:$AU46,"H 0003")+COUNTIF('Plan ET'!$C47:$BW47,"H 0003"))</f>
        <v>1</v>
      </c>
      <c r="Q46" s="364">
        <f>SUM(COUNTIF('Plan MB'!$C46:$BE46,"H 0011")+COUNTIF('Plan WIW'!$C46:$AU46,"H 0011")+COUNTIF('Plan ET'!$C47:$BW47,"H 0011"))</f>
        <v>0</v>
      </c>
      <c r="R46" s="364">
        <f>SUM(COUNTIF('Plan MB'!$C46:$BE46,"H 0102")+COUNTIF('Plan WIW'!$C46:$AU46,"H 0102")+COUNTIF('Plan ET'!$C47:$BW47,"H 0102"))</f>
        <v>1</v>
      </c>
      <c r="S46" s="364">
        <f>SUM(COUNTIF('Plan MB'!$C46:$BE46,"H 0103")+COUNTIF('Plan WIW'!$C46:$AU46,"H 0103")+COUNTIF('Plan ET'!$C47:$BW47,"H 0103"))</f>
        <v>1</v>
      </c>
      <c r="T46" s="364">
        <f>SUM(COUNTIF('Plan MB'!$C46:$BE46,"H 0111")+COUNTIF('Plan WIW'!$C46:$AU46,"H 0111")+COUNTIF('Plan ET'!$C47:$BW47,"H 0111"))</f>
        <v>0</v>
      </c>
      <c r="U46" s="364">
        <f>SUM(COUNTIF('Plan MB'!$C46:$BE46,"H 0112")+COUNTIF('Plan WIW'!$C46:$AU46,"H 0112")+COUNTIF('Plan ET'!$C47:$BW47,"H 0112"))</f>
        <v>0</v>
      </c>
      <c r="V46" s="364">
        <f>SUM(COUNTIF('Plan MB'!$C46:$BE46,"H 0113")+COUNTIF('Plan WIW'!$C46:$AU46,"H 0113")+COUNTIF('Plan ET'!$C47:$BW47,"H 0113"))</f>
        <v>1</v>
      </c>
      <c r="W46" s="389">
        <f>SUM(COUNTIF('Plan MB'!$C46:$BE46,"H 0114")+COUNTIF('Plan WIW'!$C46:$AU46,"H 0114")+COUNTIF('Plan ET'!$C47:$BW47,"H 0114"))</f>
        <v>2</v>
      </c>
      <c r="X46" s="364">
        <f>SUM(COUNTIF('Plan MB'!$C46:$BE46,"H 0115")+COUNTIF('Plan WIW'!$C46:$AU46,"H 0115")+COUNTIF('Plan ET'!$C47:$BW47,"H 0115"))</f>
        <v>0</v>
      </c>
      <c r="Y46" s="364">
        <f>SUM(COUNTIF('Plan MB'!$C46:$BE46,"H 0116")+COUNTIF('Plan WIW'!$C46:$AU46,"H 0116")+COUNTIF('Plan ET'!$C47:$BW47,"H 0116"))</f>
        <v>1</v>
      </c>
      <c r="Z46" s="340">
        <f>SUM(COUNTIF('Plan MB'!$C46:$BE46,"H 0202")+COUNTIF('Plan WIW'!$C46:$AU46,"H 0202")+COUNTIF('Plan ET'!$C47:$BW47,"H 0202"))</f>
        <v>0</v>
      </c>
      <c r="AA46" s="340">
        <f>SUM(COUNTIF('Plan MB'!$C46:$BE46,"H 0203")+COUNTIF('Plan WIW'!$C46:$AU46,"H 0203")+COUNTIF('Plan ET'!$C47:$BW47,"H 0203"))</f>
        <v>0</v>
      </c>
      <c r="AB46" s="364">
        <f>SUM(COUNTIF('Plan MB'!$C46:$BE46,"H 0211")+COUNTIF('Plan WIW'!$C46:$AU46,"H 0211")+COUNTIF('Plan ET'!$C47:$BW47,"H 0211"))</f>
        <v>0</v>
      </c>
      <c r="AC46" s="364">
        <f>SUM(COUNTIF('Plan MB'!$C46:$BE46,"H 0212")+COUNTIF('Plan WIW'!$C46:$AU46,"H 0212")+COUNTIF('Plan ET'!$C47:$BW47,"H 0212"))</f>
        <v>0</v>
      </c>
      <c r="AD46" s="364">
        <f>SUM(COUNTIF('Plan MB'!$C46:$BE46,"H 0213")+COUNTIF('Plan WIW'!$C46:$AU46,"H 0213")+COUNTIF('Plan ET'!$C47:$BW47,"H 0213"))</f>
        <v>0</v>
      </c>
      <c r="AE46" s="364">
        <f>SUM(COUNTIF('Plan MB'!$C46:$BE46,"H 0214")+COUNTIF('Plan WIW'!$C46:$AU46,"H 0214")+COUNTIF('Plan ET'!$C47:$BW47,"H 0214"))</f>
        <v>1</v>
      </c>
      <c r="AF46" s="340">
        <f>SUM(COUNTIF('Plan MB'!$C46:$BE46,"H 0215")+COUNTIF('Plan WIW'!$C46:$AU46,"H 0215")+COUNTIF('Plan ET'!$C47:$BW47,"H 0215"))</f>
        <v>0</v>
      </c>
      <c r="AG46" s="381">
        <f>SUM(COUNTIF('Plan MB'!$C46:$BE46,"H 0216")+COUNTIF('Plan WIW'!$C46:$AU46,"H 0216")+COUNTIF('Plan ET'!$C47:$BW47,"H 0216"))</f>
        <v>0</v>
      </c>
      <c r="AH46" s="364">
        <f>SUM(COUNTIF('Plan MB'!$C46:$BE46,"D 0215")+COUNTIF('Plan WIW'!$C46:$AU46,"D 0215")+COUNTIF('Plan ET'!$C47:$BW47,"D 0215"))</f>
        <v>0</v>
      </c>
      <c r="AI46" s="364">
        <f>SUM(COUNTIF('Plan MB'!$C46:$BE46,"E 0103")+COUNTIF('Plan WIW'!$C46:$AU46,"E 0103")+COUNTIF('Plan ET'!$C47:$BW47,"E 0103"))</f>
        <v>0</v>
      </c>
      <c r="AJ46" s="364">
        <f>SUM(COUNTIF('Plan MB'!$C46:$BE46,"E 0104")+COUNTIF('Plan WIW'!$C46:$AU46,"E 0104")+COUNTIF('Plan ET'!$C47:$BW47,"E 0104"))</f>
        <v>0</v>
      </c>
      <c r="AK46" s="364">
        <f>SUM(COUNTIF('Plan MB'!$C46:$BE46,"D 0201")+COUNTIF('Plan WIW'!$C46:$AU46,"D 0201")+COUNTIF('Plan ET'!$C47:$BW47,"D 0201"))</f>
        <v>0</v>
      </c>
      <c r="AL46" s="364">
        <f>SUM(COUNTIF('Plan MB'!$C46:$BE46,"D 0202")+COUNTIF('Plan WIW'!$C46:$AU46,"D 0202")+COUNTIF('Plan ET'!$C47:$BW47,"D 0202"))</f>
        <v>0</v>
      </c>
      <c r="AM46" s="364">
        <f>SUM(COUNTIF('Plan MB'!$C46:$BE46,"D 0203")+COUNTIF('Plan WIW'!$C46:$AU46,"D 0203")+COUNTIF('Plan ET'!$C47:$BW47,"D 0203"))</f>
        <v>1</v>
      </c>
      <c r="AN46" s="364">
        <f>SUM(COUNTIF('Plan MB'!$C46:$BE46,"B 0323")+COUNTIF('Plan WIW'!$C46:$AU46,"B 0323")+COUNTIF('Plan ET'!$C47:$BW47,"B 0323"))</f>
        <v>0</v>
      </c>
      <c r="AO46" s="364">
        <f>SUM(COUNTIF('Plan MB'!$C46:$BE46,"B 0406")+COUNTIF('Plan WIW'!$C46:$AU46,"B 0406")+COUNTIF('Plan ET'!$C47:$BW47,"B 0406"))</f>
        <v>1</v>
      </c>
      <c r="AP46" s="364">
        <f>SUM(COUNTIF('Plan MB'!$C46:$BE46,"B 0101")+COUNTIF('Plan WIW'!$C46:$AU46,"B 0101")+COUNTIF('Plan ET'!$C47:$BW47,"B 0101"))</f>
        <v>0</v>
      </c>
      <c r="AQ46" s="364">
        <f>SUM(COUNTIF('Plan MB'!$C46:$BE46,"B 0102")+COUNTIF('Plan WIW'!$C46:$AU46,"B 0102")+COUNTIF('Plan ET'!$C47:$BW47,"B 0102"))</f>
        <v>0</v>
      </c>
      <c r="AR46" s="364">
        <f>SUM(COUNTIF('Plan MB'!$C46:$BE46,"B 0231")+COUNTIF('Plan WIW'!$C46:$AU46,"B 0231")+COUNTIF('Plan ET'!$C47:$BW47,"B 0231"))</f>
        <v>0</v>
      </c>
      <c r="AS46" s="364">
        <f>SUM(COUNTIF('Plan MB'!$C46:$BE46,"B 0423")+COUNTIF('Plan WIW'!$C46:$AU46,"B 0423")+COUNTIF('Plan ET'!$C47:$BW47,"B 0423"))</f>
        <v>0</v>
      </c>
      <c r="AT46" s="364">
        <f>SUM(COUNTIF('Plan MB'!$C46:$BE46,"B 0422")+COUNTIF('Plan WIW'!$C46:$AU46,"B 0422")+COUNTIF('Plan ET'!$C47:$BW47,"B 0422"))</f>
        <v>0</v>
      </c>
    </row>
    <row r="47" spans="1:46" ht="12.75" customHeight="1">
      <c r="A47" s="1320"/>
      <c r="B47" s="1323"/>
      <c r="C47" s="324">
        <f>SUM(COUNTIF('Plan MB'!$C47:$BE47,"D 0107")+COUNTIF('Plan WIW'!$C47:$AU47,"D 0107")+COUNTIF('Plan ET'!$C48:$BW48,"D 0107"))</f>
        <v>0</v>
      </c>
      <c r="D47" s="379">
        <f>SUM(COUNTIF('Plan MB'!$C47:$BE47,"D 0108")+COUNTIF('Plan WIW'!$C47:$AU47,"D 0108")+COUNTIF('Plan ET'!$C48:$BW48,"D 0108"))</f>
        <v>1</v>
      </c>
      <c r="E47" s="340">
        <f>SUM(COUNTIF('Plan MB'!$C47:$BE47,"D 0110")+COUNTIF('Plan WIW'!$C47:$AU47,"D 0110")+COUNTIF('Plan ET'!$C48:$BW48,"D 0110"))</f>
        <v>0</v>
      </c>
      <c r="F47" s="364">
        <f>SUM(COUNTIF('Plan MB'!$C47:$BE47,"D 0111")+COUNTIF('Plan WIW'!$C47:$AU47,"D 0111")+COUNTIF('Plan ET'!$C48:$BW48,"D 0111"))</f>
        <v>0</v>
      </c>
      <c r="G47" s="324">
        <f>SUM(COUNTIF('Plan MB'!$C47:$BE47,"D 0113")+COUNTIF('Plan WIW'!$C47:$AU47,"D 0113")+COUNTIF('Plan ET'!$C48:$BW48,"D 0113"))</f>
        <v>0</v>
      </c>
      <c r="H47" s="324">
        <f>SUM(COUNTIF('Plan MB'!$C47:$BE47,"D 0117")+COUNTIF('Plan WIW'!$C47:$AU47,"D 0117")+COUNTIF('Plan ET'!$C48:$BW48,"D 0117"))</f>
        <v>0</v>
      </c>
      <c r="I47" s="364">
        <f>SUM(COUNTIF('Plan MB'!$C47:$BE47,"D 0207")+COUNTIF('Plan WIW'!$C47:$AU47,"D 0207")+COUNTIF('Plan ET'!$C48:$BW48,"D 0207"))</f>
        <v>0</v>
      </c>
      <c r="J47" s="364">
        <f>SUM(COUNTIF('Plan MB'!$C47:$BE47,"D 0210")+COUNTIF('Plan WIW'!$C47:$AU47,"D 0210")+COUNTIF('Plan ET'!$C48:$BW48,"D 0210"))</f>
        <v>1</v>
      </c>
      <c r="K47" s="364">
        <f>SUM(COUNTIF('Plan MB'!$C47:$BE47,"D 0214")+COUNTIF('Plan WIW'!$C47:$AU47,"D 0214")+COUNTIF('Plan ET'!$C48:$BW48,"D 0214"))</f>
        <v>0</v>
      </c>
      <c r="L47" s="324">
        <f>SUM(COUNTIF('Plan MB'!$C47:$BE47,"D 0301")+COUNTIF('Plan WIW'!$C47:$AU47,"D 0301")+COUNTIF('Plan ET'!$C48:$BW48,"D 0301"))</f>
        <v>0</v>
      </c>
      <c r="M47" s="324">
        <f>SUM(COUNTIF('Plan MB'!$C47:$BE47,"D 0302")+COUNTIF('Plan WIW'!$C47:$AU47,"D 0302")+COUNTIF('Plan ET'!$C48:$BW48,"D 0302"))</f>
        <v>0</v>
      </c>
      <c r="N47" s="392">
        <f>SUM(COUNTIF('Plan MB'!$C47:$BE47,"H 0001")+COUNTIF('Plan WIW'!$C47:$AU47,"H 0001")+COUNTIF('Plan ET'!$C48:$BW48,"H 0001"))</f>
        <v>0</v>
      </c>
      <c r="O47" s="364">
        <f>SUM(COUNTIF('Plan MB'!$C47:$BE47,"H 0002")+COUNTIF('Plan WIW'!$C47:$AU47,"H 0002")+COUNTIF('Plan ET'!$C48:$BW48,"H 0002"))</f>
        <v>0</v>
      </c>
      <c r="P47" s="364">
        <f>SUM(COUNTIF('Plan MB'!$C47:$BE47,"H 0003")+COUNTIF('Plan WIW'!$C47:$AU47,"H 0003")+COUNTIF('Plan ET'!$C48:$BW48,"H 0003"))</f>
        <v>0</v>
      </c>
      <c r="Q47" s="364">
        <f>SUM(COUNTIF('Plan MB'!$C47:$BE47,"H 0011")+COUNTIF('Plan WIW'!$C47:$AU47,"H 0011")+COUNTIF('Plan ET'!$C48:$BW48,"H 0011"))</f>
        <v>0</v>
      </c>
      <c r="R47" s="364">
        <f>SUM(COUNTIF('Plan MB'!$C47:$BE47,"H 0102")+COUNTIF('Plan WIW'!$C47:$AU47,"H 0102")+COUNTIF('Plan ET'!$C48:$BW48,"H 0102"))</f>
        <v>0</v>
      </c>
      <c r="S47" s="364">
        <f>SUM(COUNTIF('Plan MB'!$C47:$BE47,"H 0103")+COUNTIF('Plan WIW'!$C47:$AU47,"H 0103")+COUNTIF('Plan ET'!$C48:$BW48,"H 0103"))</f>
        <v>0</v>
      </c>
      <c r="T47" s="364">
        <f>SUM(COUNTIF('Plan MB'!$C47:$BE47,"H 0111")+COUNTIF('Plan WIW'!$C47:$AU47,"H 0111")+COUNTIF('Plan ET'!$C48:$BW48,"H 0111"))</f>
        <v>0</v>
      </c>
      <c r="U47" s="364">
        <f>SUM(COUNTIF('Plan MB'!$C47:$BE47,"H 0112")+COUNTIF('Plan WIW'!$C47:$AU47,"H 0112")+COUNTIF('Plan ET'!$C48:$BW48,"H 0112"))</f>
        <v>0</v>
      </c>
      <c r="V47" s="364">
        <f>SUM(COUNTIF('Plan MB'!$C47:$BE47,"H 0113")+COUNTIF('Plan WIW'!$C47:$AU47,"H 0113")+COUNTIF('Plan ET'!$C48:$BW48,"H 0113"))</f>
        <v>0</v>
      </c>
      <c r="W47" s="364">
        <f>SUM(COUNTIF('Plan MB'!$C47:$BE47,"H 0114")+COUNTIF('Plan WIW'!$C47:$AU47,"H 0114")+COUNTIF('Plan ET'!$C48:$BW48,"H 0114"))</f>
        <v>0</v>
      </c>
      <c r="X47" s="364">
        <f>SUM(COUNTIF('Plan MB'!$C47:$BE47,"H 0115")+COUNTIF('Plan WIW'!$C47:$AU47,"H 0115")+COUNTIF('Plan ET'!$C48:$BW48,"H 0115"))</f>
        <v>0</v>
      </c>
      <c r="Y47" s="364">
        <f>SUM(COUNTIF('Plan MB'!$C47:$BE47,"H 0116")+COUNTIF('Plan WIW'!$C47:$AU47,"H 0116")+COUNTIF('Plan ET'!$C48:$BW48,"H 0116"))</f>
        <v>0</v>
      </c>
      <c r="Z47" s="340">
        <f>SUM(COUNTIF('Plan MB'!$C47:$BE47,"H 0202")+COUNTIF('Plan WIW'!$C47:$AU47,"H 0202")+COUNTIF('Plan ET'!$C48:$BW48,"H 0202"))</f>
        <v>0</v>
      </c>
      <c r="AA47" s="340">
        <f>SUM(COUNTIF('Plan MB'!$C47:$BE47,"H 0203")+COUNTIF('Plan WIW'!$C47:$AU47,"H 0203")+COUNTIF('Plan ET'!$C48:$BW48,"H 0203"))</f>
        <v>0</v>
      </c>
      <c r="AB47" s="364">
        <f>SUM(COUNTIF('Plan MB'!$C47:$BE47,"H 0211")+COUNTIF('Plan WIW'!$C47:$AU47,"H 0211")+COUNTIF('Plan ET'!$C48:$BW48,"H 0211"))</f>
        <v>0</v>
      </c>
      <c r="AC47" s="364">
        <f>SUM(COUNTIF('Plan MB'!$C47:$BE47,"H 0212")+COUNTIF('Plan WIW'!$C47:$AU47,"H 0212")+COUNTIF('Plan ET'!$C48:$BW48,"H 0212"))</f>
        <v>0</v>
      </c>
      <c r="AD47" s="364">
        <f>SUM(COUNTIF('Plan MB'!$C47:$BE47,"H 0213")+COUNTIF('Plan WIW'!$C47:$AU47,"H 0213")+COUNTIF('Plan ET'!$C48:$BW48,"H 0213"))</f>
        <v>0</v>
      </c>
      <c r="AE47" s="364">
        <f>SUM(COUNTIF('Plan MB'!$C47:$BE47,"H 0214")+COUNTIF('Plan WIW'!$C47:$AU47,"H 0214")+COUNTIF('Plan ET'!$C48:$BW48,"H 0214"))</f>
        <v>0</v>
      </c>
      <c r="AF47" s="340">
        <f>SUM(COUNTIF('Plan MB'!$C47:$BE47,"H 0215")+COUNTIF('Plan WIW'!$C47:$AU47,"H 0215")+COUNTIF('Plan ET'!$C48:$BW48,"H 0215"))</f>
        <v>0</v>
      </c>
      <c r="AG47" s="381">
        <f>SUM(COUNTIF('Plan MB'!$C47:$BE47,"H 0216")+COUNTIF('Plan WIW'!$C47:$AU47,"H 0216")+COUNTIF('Plan ET'!$C48:$BW48,"H 0216"))</f>
        <v>0</v>
      </c>
      <c r="AH47" s="364">
        <f>SUM(COUNTIF('Plan MB'!$C47:$BE47,"D 0215")+COUNTIF('Plan WIW'!$C47:$AU47,"D 0215")+COUNTIF('Plan ET'!$C48:$BW48,"D 0215"))</f>
        <v>0</v>
      </c>
      <c r="AI47" s="364">
        <f>SUM(COUNTIF('Plan MB'!$C47:$BE47,"E 0103")+COUNTIF('Plan WIW'!$C47:$AU47,"E 0103")+COUNTIF('Plan ET'!$C48:$BW48,"E 0103"))</f>
        <v>1</v>
      </c>
      <c r="AJ47" s="364">
        <f>SUM(COUNTIF('Plan MB'!$C47:$BE47,"E 0104")+COUNTIF('Plan WIW'!$C47:$AU47,"E 0104")+COUNTIF('Plan ET'!$C48:$BW48,"E 0104"))</f>
        <v>0</v>
      </c>
      <c r="AK47" s="364">
        <f>SUM(COUNTIF('Plan MB'!$C47:$BE47,"D 0201")+COUNTIF('Plan WIW'!$C47:$AU47,"D 0201")+COUNTIF('Plan ET'!$C48:$BW48,"D 0201"))</f>
        <v>0</v>
      </c>
      <c r="AL47" s="364">
        <f>SUM(COUNTIF('Plan MB'!$C47:$BE47,"D 0202")+COUNTIF('Plan WIW'!$C47:$AU47,"D 0202")+COUNTIF('Plan ET'!$C48:$BW48,"D 0202"))</f>
        <v>0</v>
      </c>
      <c r="AM47" s="364">
        <f>SUM(COUNTIF('Plan MB'!$C47:$BE47,"D 0203")+COUNTIF('Plan WIW'!$C47:$AU47,"D 0203")+COUNTIF('Plan ET'!$C48:$BW48,"D 0203"))</f>
        <v>0</v>
      </c>
      <c r="AN47" s="364">
        <f>SUM(COUNTIF('Plan MB'!$C47:$BE47,"B 0323")+COUNTIF('Plan WIW'!$C47:$AU47,"B 0323")+COUNTIF('Plan ET'!$C48:$BW48,"B 0323"))</f>
        <v>0</v>
      </c>
      <c r="AO47" s="364">
        <f>SUM(COUNTIF('Plan MB'!$C47:$BE47,"B 0406")+COUNTIF('Plan WIW'!$C47:$AU47,"B 0406")+COUNTIF('Plan ET'!$C48:$BW48,"B 0406"))</f>
        <v>0</v>
      </c>
      <c r="AP47" s="364">
        <f>SUM(COUNTIF('Plan MB'!$C47:$BE47,"B 0101")+COUNTIF('Plan WIW'!$C47:$AU47,"B 0101")+COUNTIF('Plan ET'!$C48:$BW48,"B 0101"))</f>
        <v>0</v>
      </c>
      <c r="AQ47" s="364">
        <f>SUM(COUNTIF('Plan MB'!$C47:$BE47,"B 0102")+COUNTIF('Plan WIW'!$C47:$AU47,"B 0102")+COUNTIF('Plan ET'!$C48:$BW48,"B 0102"))</f>
        <v>0</v>
      </c>
      <c r="AR47" s="364">
        <f>SUM(COUNTIF('Plan MB'!$C47:$BE47,"B 0231")+COUNTIF('Plan WIW'!$C47:$AU47,"B 0231")+COUNTIF('Plan ET'!$C48:$BW48,"B 0231"))</f>
        <v>0</v>
      </c>
      <c r="AS47" s="364">
        <f>SUM(COUNTIF('Plan MB'!$C47:$BE47,"B 0423")+COUNTIF('Plan WIW'!$C47:$AU47,"B 0423")+COUNTIF('Plan ET'!$C48:$BW48,"B 0423"))</f>
        <v>0</v>
      </c>
      <c r="AT47" s="364">
        <f>SUM(COUNTIF('Plan MB'!$C47:$BE47,"B 0422")+COUNTIF('Plan WIW'!$C47:$AU47,"B 0422")+COUNTIF('Plan ET'!$C48:$BW48,"B 0422"))</f>
        <v>0</v>
      </c>
    </row>
    <row r="48" spans="1:46" s="215" customFormat="1" ht="12.75" customHeight="1">
      <c r="A48" s="1320"/>
      <c r="B48" s="1323"/>
      <c r="C48" s="324">
        <f>SUM(COUNTIF('Plan MB'!$C48:$BE48,"D 0107")+COUNTIF('Plan WIW'!$C48:$AU48,"D 0107")+COUNTIF('Plan ET'!$C49:$BW49,"D 0107"))</f>
        <v>0</v>
      </c>
      <c r="D48" s="364">
        <f>SUM(COUNTIF('Plan MB'!$C48:$BE48,"D 0108")+COUNTIF('Plan WIW'!$C48:$AU48,"D 0108")+COUNTIF('Plan ET'!$C49:$BW49,"D 0108"))</f>
        <v>0</v>
      </c>
      <c r="E48" s="340">
        <f>SUM(COUNTIF('Plan MB'!$C48:$BE48,"D 0110")+COUNTIF('Plan WIW'!$C48:$AU48,"D 0110")+COUNTIF('Plan ET'!$C49:$BW49,"D 0110"))</f>
        <v>0</v>
      </c>
      <c r="F48" s="364">
        <f>SUM(COUNTIF('Plan MB'!$C48:$BE48,"D 0111")+COUNTIF('Plan WIW'!$C48:$AU48,"D 0111")+COUNTIF('Plan ET'!$C49:$BW49,"D 0111"))</f>
        <v>0</v>
      </c>
      <c r="G48" s="324">
        <f>SUM(COUNTIF('Plan MB'!$C48:$BE48,"D 0113")+COUNTIF('Plan WIW'!$C48:$AU48,"D 0113")+COUNTIF('Plan ET'!$C49:$BW49,"D 0113"))</f>
        <v>0</v>
      </c>
      <c r="H48" s="324">
        <f>SUM(COUNTIF('Plan MB'!$C48:$BE48,"D 0117")+COUNTIF('Plan WIW'!$C48:$AU48,"D 0117")+COUNTIF('Plan ET'!$C49:$BW49,"D 0117"))</f>
        <v>0</v>
      </c>
      <c r="I48" s="364">
        <f>SUM(COUNTIF('Plan MB'!$C48:$BE48,"D 0207")+COUNTIF('Plan WIW'!$C48:$AU48,"D 0207")+COUNTIF('Plan ET'!$C49:$BW49,"D 0207"))</f>
        <v>0</v>
      </c>
      <c r="J48" s="364">
        <f>SUM(COUNTIF('Plan MB'!$C48:$BE48,"D 0210")+COUNTIF('Plan WIW'!$C48:$AU48,"D 0210")+COUNTIF('Plan ET'!$C49:$BW49,"D 0210"))</f>
        <v>0</v>
      </c>
      <c r="K48" s="364">
        <f>SUM(COUNTIF('Plan MB'!$C48:$BE48,"D 0214")+COUNTIF('Plan WIW'!$C48:$AU48,"D 0214")+COUNTIF('Plan ET'!$C49:$BW49,"D 0214"))</f>
        <v>0</v>
      </c>
      <c r="L48" s="324">
        <f>SUM(COUNTIF('Plan MB'!$C48:$BE48,"D 0301")+COUNTIF('Plan WIW'!$C48:$AU48,"D 0301")+COUNTIF('Plan ET'!$C49:$BW49,"D 0301"))</f>
        <v>0</v>
      </c>
      <c r="M48" s="324">
        <f>SUM(COUNTIF('Plan MB'!$C48:$BE48,"D 0302")+COUNTIF('Plan WIW'!$C48:$AU48,"D 0302")+COUNTIF('Plan ET'!$C49:$BW49,"D 0302"))</f>
        <v>0</v>
      </c>
      <c r="N48" s="392">
        <f>SUM(COUNTIF('Plan MB'!$C48:$BE48,"H 0001")+COUNTIF('Plan WIW'!$C48:$AU48,"H 0001")+COUNTIF('Plan ET'!$C49:$BW49,"H 0001"))</f>
        <v>0</v>
      </c>
      <c r="O48" s="364">
        <f>SUM(COUNTIF('Plan MB'!$C48:$BE48,"H 0002")+COUNTIF('Plan WIW'!$C48:$AU48,"H 0002")+COUNTIF('Plan ET'!$C49:$BW49,"H 0002"))</f>
        <v>0</v>
      </c>
      <c r="P48" s="364">
        <f>SUM(COUNTIF('Plan MB'!$C48:$BE48,"H 0003")+COUNTIF('Plan WIW'!$C48:$AU48,"H 0003")+COUNTIF('Plan ET'!$C49:$BW49,"H 0003"))</f>
        <v>0</v>
      </c>
      <c r="Q48" s="364">
        <f>SUM(COUNTIF('Plan MB'!$C48:$BE48,"H 0011")+COUNTIF('Plan WIW'!$C48:$AU48,"H 0011")+COUNTIF('Plan ET'!$C49:$BW49,"H 0011"))</f>
        <v>0</v>
      </c>
      <c r="R48" s="364">
        <f>SUM(COUNTIF('Plan MB'!$C48:$BE48,"H 0102")+COUNTIF('Plan WIW'!$C48:$AU48,"H 0102")+COUNTIF('Plan ET'!$C49:$BW49,"H 0102"))</f>
        <v>0</v>
      </c>
      <c r="S48" s="364">
        <f>SUM(COUNTIF('Plan MB'!$C48:$BE48,"H 0103")+COUNTIF('Plan WIW'!$C48:$AU48,"H 0103")+COUNTIF('Plan ET'!$C49:$BW49,"H 0103"))</f>
        <v>0</v>
      </c>
      <c r="T48" s="364">
        <f>SUM(COUNTIF('Plan MB'!$C48:$BE48,"H 0111")+COUNTIF('Plan WIW'!$C48:$AU48,"H 0111")+COUNTIF('Plan ET'!$C49:$BW49,"H 0111"))</f>
        <v>0</v>
      </c>
      <c r="U48" s="364">
        <f>SUM(COUNTIF('Plan MB'!$C48:$BE48,"H 0112")+COUNTIF('Plan WIW'!$C48:$AU48,"H 0112")+COUNTIF('Plan ET'!$C49:$BW49,"H 0112"))</f>
        <v>0</v>
      </c>
      <c r="V48" s="364">
        <f>SUM(COUNTIF('Plan MB'!$C48:$BE48,"H 0113")+COUNTIF('Plan WIW'!$C48:$AU48,"H 0113")+COUNTIF('Plan ET'!$C49:$BW49,"H 0113"))</f>
        <v>0</v>
      </c>
      <c r="W48" s="364">
        <f>SUM(COUNTIF('Plan MB'!$C48:$BE48,"H 0114")+COUNTIF('Plan WIW'!$C48:$AU48,"H 0114")+COUNTIF('Plan ET'!$C49:$BW49,"H 0114"))</f>
        <v>0</v>
      </c>
      <c r="X48" s="364">
        <f>SUM(COUNTIF('Plan MB'!$C48:$BE48,"H 0115")+COUNTIF('Plan WIW'!$C48:$AU48,"H 0115")+COUNTIF('Plan ET'!$C49:$BW49,"H 0115"))</f>
        <v>0</v>
      </c>
      <c r="Y48" s="364">
        <f>SUM(COUNTIF('Plan MB'!$C48:$BE48,"H 0116")+COUNTIF('Plan WIW'!$C48:$AU48,"H 0116")+COUNTIF('Plan ET'!$C49:$BW49,"H 0116"))</f>
        <v>0</v>
      </c>
      <c r="Z48" s="340">
        <f>SUM(COUNTIF('Plan MB'!$C48:$BE48,"H 0202")+COUNTIF('Plan WIW'!$C48:$AU48,"H 0202")+COUNTIF('Plan ET'!$C49:$BW49,"H 0202"))</f>
        <v>0</v>
      </c>
      <c r="AA48" s="340">
        <f>SUM(COUNTIF('Plan MB'!$C48:$BE48,"H 0203")+COUNTIF('Plan WIW'!$C48:$AU48,"H 0203")+COUNTIF('Plan ET'!$C49:$BW49,"H 0203"))</f>
        <v>0</v>
      </c>
      <c r="AB48" s="364">
        <f>SUM(COUNTIF('Plan MB'!$C48:$BE48,"H 0211")+COUNTIF('Plan WIW'!$C48:$AU48,"H 0211")+COUNTIF('Plan ET'!$C49:$BW49,"H 0211"))</f>
        <v>0</v>
      </c>
      <c r="AC48" s="364">
        <f>SUM(COUNTIF('Plan MB'!$C48:$BE48,"H 0212")+COUNTIF('Plan WIW'!$C48:$AU48,"H 0212")+COUNTIF('Plan ET'!$C49:$BW49,"H 0212"))</f>
        <v>0</v>
      </c>
      <c r="AD48" s="364">
        <f>SUM(COUNTIF('Plan MB'!$C48:$BE48,"H 0213")+COUNTIF('Plan WIW'!$C48:$AU48,"H 0213")+COUNTIF('Plan ET'!$C49:$BW49,"H 0213"))</f>
        <v>0</v>
      </c>
      <c r="AE48" s="364">
        <f>SUM(COUNTIF('Plan MB'!$C48:$BE48,"H 0214")+COUNTIF('Plan WIW'!$C48:$AU48,"H 0214")+COUNTIF('Plan ET'!$C49:$BW49,"H 0214"))</f>
        <v>0</v>
      </c>
      <c r="AF48" s="340">
        <f>SUM(COUNTIF('Plan MB'!$C48:$BE48,"H 0215")+COUNTIF('Plan WIW'!$C48:$AU48,"H 0215")+COUNTIF('Plan ET'!$C49:$BW49,"H 0215"))</f>
        <v>0</v>
      </c>
      <c r="AG48" s="381">
        <f>SUM(COUNTIF('Plan MB'!$C48:$BE48,"H 0216")+COUNTIF('Plan WIW'!$C48:$AU48,"H 0216")+COUNTIF('Plan ET'!$C49:$BW49,"H 0216"))</f>
        <v>0</v>
      </c>
      <c r="AH48" s="364">
        <f>SUM(COUNTIF('Plan MB'!$C48:$BE48,"D 0215")+COUNTIF('Plan WIW'!$C48:$AU48,"D 0215")+COUNTIF('Plan ET'!$C49:$BW49,"D 0215"))</f>
        <v>0</v>
      </c>
      <c r="AI48" s="364">
        <f>SUM(COUNTIF('Plan MB'!$C48:$BE48,"E 0103")+COUNTIF('Plan WIW'!$C48:$AU48,"E 0103")+COUNTIF('Plan ET'!$C49:$BW49,"E 0103"))</f>
        <v>0</v>
      </c>
      <c r="AJ48" s="364">
        <f>SUM(COUNTIF('Plan MB'!$C48:$BE48,"E 0104")+COUNTIF('Plan WIW'!$C48:$AU48,"E 0104")+COUNTIF('Plan ET'!$C49:$BW49,"E 0104"))</f>
        <v>0</v>
      </c>
      <c r="AK48" s="364">
        <f>SUM(COUNTIF('Plan MB'!$C48:$BE48,"D 0201")+COUNTIF('Plan WIW'!$C48:$AU48,"D 0201")+COUNTIF('Plan ET'!$C49:$BW49,"D 0201"))</f>
        <v>0</v>
      </c>
      <c r="AL48" s="364">
        <f>SUM(COUNTIF('Plan MB'!$C48:$BE48,"D 0202")+COUNTIF('Plan WIW'!$C48:$AU48,"D 0202")+COUNTIF('Plan ET'!$C49:$BW49,"D 0202"))</f>
        <v>0</v>
      </c>
      <c r="AM48" s="364">
        <f>SUM(COUNTIF('Plan MB'!$C48:$BE48,"D 0203")+COUNTIF('Plan WIW'!$C48:$AU48,"D 0203")+COUNTIF('Plan ET'!$C49:$BW49,"D 0203"))</f>
        <v>0</v>
      </c>
      <c r="AN48" s="364">
        <f>SUM(COUNTIF('Plan MB'!$C48:$BE48,"B 0323")+COUNTIF('Plan WIW'!$C48:$AU48,"B 0323")+COUNTIF('Plan ET'!$C49:$BW49,"B 0323"))</f>
        <v>0</v>
      </c>
      <c r="AO48" s="364">
        <f>SUM(COUNTIF('Plan MB'!$C48:$BE48,"B 0406")+COUNTIF('Plan WIW'!$C48:$AU48,"B 0406")+COUNTIF('Plan ET'!$C49:$BW49,"B 0406"))</f>
        <v>0</v>
      </c>
      <c r="AP48" s="364">
        <f>SUM(COUNTIF('Plan MB'!$C48:$BE48,"B 0101")+COUNTIF('Plan WIW'!$C48:$AU48,"B 0101")+COUNTIF('Plan ET'!$C49:$BW49,"B 0101"))</f>
        <v>0</v>
      </c>
      <c r="AQ48" s="364">
        <f>SUM(COUNTIF('Plan MB'!$C48:$BE48,"B 0102")+COUNTIF('Plan WIW'!$C48:$AU48,"B 0102")+COUNTIF('Plan ET'!$C49:$BW49,"B 0102"))</f>
        <v>0</v>
      </c>
      <c r="AR48" s="364">
        <f>SUM(COUNTIF('Plan MB'!$C48:$BE48,"B 0231")+COUNTIF('Plan WIW'!$C48:$AU48,"B 0231")+COUNTIF('Plan ET'!$C49:$BW49,"B 0231"))</f>
        <v>0</v>
      </c>
      <c r="AS48" s="364">
        <f>SUM(COUNTIF('Plan MB'!$C48:$BE48,"B 0423")+COUNTIF('Plan WIW'!$C48:$AU48,"B 0423")+COUNTIF('Plan ET'!$C49:$BW49,"B 0423"))</f>
        <v>0</v>
      </c>
      <c r="AT48" s="364">
        <f>SUM(COUNTIF('Plan MB'!$C48:$BE48,"B 0422")+COUNTIF('Plan WIW'!$C48:$AU48,"B 0422")+COUNTIF('Plan ET'!$C49:$BW49,"B 0422"))</f>
        <v>0</v>
      </c>
    </row>
    <row r="49" spans="1:46" ht="12.75" customHeight="1">
      <c r="A49" s="1320"/>
      <c r="B49" s="1323"/>
      <c r="C49" s="324">
        <f>SUM(COUNTIF('Plan MB'!$C49:$BE49,"D 0107")+COUNTIF('Plan WIW'!$C49:$AU49,"D 0107")+COUNTIF('Plan ET'!$C50:$BW50,"D 0107"))</f>
        <v>0</v>
      </c>
      <c r="D49" s="364">
        <f>SUM(COUNTIF('Plan MB'!$C49:$BE49,"D 0108")+COUNTIF('Plan WIW'!$C49:$AU49,"D 0108")+COUNTIF('Plan ET'!$C50:$BW50,"D 0108"))</f>
        <v>0</v>
      </c>
      <c r="E49" s="340">
        <f>SUM(COUNTIF('Plan MB'!$C49:$BE49,"D 0110")+COUNTIF('Plan WIW'!$C49:$AU49,"D 0110")+COUNTIF('Plan ET'!$C50:$BW50,"D 0110"))</f>
        <v>0</v>
      </c>
      <c r="F49" s="364">
        <f>SUM(COUNTIF('Plan MB'!$C49:$BE49,"D 0111")+COUNTIF('Plan WIW'!$C49:$AU49,"D 0111")+COUNTIF('Plan ET'!$C50:$BW50,"D 0111"))</f>
        <v>0</v>
      </c>
      <c r="G49" s="324">
        <f>SUM(COUNTIF('Plan MB'!$C49:$BE49,"D 0113")+COUNTIF('Plan WIW'!$C49:$AU49,"D 0113")+COUNTIF('Plan ET'!$C50:$BW50,"D 0113"))</f>
        <v>0</v>
      </c>
      <c r="H49" s="324">
        <f>SUM(COUNTIF('Plan MB'!$C49:$BE49,"D 0117")+COUNTIF('Plan WIW'!$C49:$AU49,"D 0117")+COUNTIF('Plan ET'!$C50:$BW50,"D 0117"))</f>
        <v>0</v>
      </c>
      <c r="I49" s="364">
        <f>SUM(COUNTIF('Plan MB'!$C49:$BE49,"D 0207")+COUNTIF('Plan WIW'!$C49:$AU49,"D 0207")+COUNTIF('Plan ET'!$C50:$BW50,"D 0207"))</f>
        <v>0</v>
      </c>
      <c r="J49" s="364">
        <f>SUM(COUNTIF('Plan MB'!$C49:$BE49,"D 0210")+COUNTIF('Plan WIW'!$C49:$AU49,"D 0210")+COUNTIF('Plan ET'!$C50:$BW50,"D 0210"))</f>
        <v>0</v>
      </c>
      <c r="K49" s="364">
        <f>SUM(COUNTIF('Plan MB'!$C49:$BE49,"D 0214")+COUNTIF('Plan WIW'!$C49:$AU49,"D 0214")+COUNTIF('Plan ET'!$C50:$BW50,"D 0214"))</f>
        <v>0</v>
      </c>
      <c r="L49" s="324">
        <f>SUM(COUNTIF('Plan MB'!$C49:$BE49,"D 0301")+COUNTIF('Plan WIW'!$C49:$AU49,"D 0301")+COUNTIF('Plan ET'!$C50:$BW50,"D 0301"))</f>
        <v>0</v>
      </c>
      <c r="M49" s="324">
        <f>SUM(COUNTIF('Plan MB'!$C49:$BE49,"D 0302")+COUNTIF('Plan WIW'!$C49:$AU49,"D 0302")+COUNTIF('Plan ET'!$C50:$BW50,"D 0302"))</f>
        <v>0</v>
      </c>
      <c r="N49" s="392">
        <f>SUM(COUNTIF('Plan MB'!$C49:$BE49,"H 0001")+COUNTIF('Plan WIW'!$C49:$AU49,"H 0001")+COUNTIF('Plan ET'!$C50:$BW50,"H 0001"))</f>
        <v>0</v>
      </c>
      <c r="O49" s="364">
        <f>SUM(COUNTIF('Plan MB'!$C49:$BE49,"H 0002")+COUNTIF('Plan WIW'!$C49:$AU49,"H 0002")+COUNTIF('Plan ET'!$C50:$BW50,"H 0002"))</f>
        <v>0</v>
      </c>
      <c r="P49" s="364">
        <f>SUM(COUNTIF('Plan MB'!$C49:$BE49,"H 0003")+COUNTIF('Plan WIW'!$C49:$AU49,"H 0003")+COUNTIF('Plan ET'!$C50:$BW50,"H 0003"))</f>
        <v>0</v>
      </c>
      <c r="Q49" s="364">
        <f>SUM(COUNTIF('Plan MB'!$C49:$BE49,"H 0011")+COUNTIF('Plan WIW'!$C49:$AU49,"H 0011")+COUNTIF('Plan ET'!$C50:$BW50,"H 0011"))</f>
        <v>0</v>
      </c>
      <c r="R49" s="364">
        <f>SUM(COUNTIF('Plan MB'!$C49:$BE49,"H 0102")+COUNTIF('Plan WIW'!$C49:$AU49,"H 0102")+COUNTIF('Plan ET'!$C50:$BW50,"H 0102"))</f>
        <v>0</v>
      </c>
      <c r="S49" s="364">
        <f>SUM(COUNTIF('Plan MB'!$C49:$BE49,"H 0103")+COUNTIF('Plan WIW'!$C49:$AU49,"H 0103")+COUNTIF('Plan ET'!$C50:$BW50,"H 0103"))</f>
        <v>0</v>
      </c>
      <c r="T49" s="364">
        <f>SUM(COUNTIF('Plan MB'!$C49:$BE49,"H 0111")+COUNTIF('Plan WIW'!$C49:$AU49,"H 0111")+COUNTIF('Plan ET'!$C50:$BW50,"H 0111"))</f>
        <v>0</v>
      </c>
      <c r="U49" s="364">
        <f>SUM(COUNTIF('Plan MB'!$C49:$BE49,"H 0112")+COUNTIF('Plan WIW'!$C49:$AU49,"H 0112")+COUNTIF('Plan ET'!$C50:$BW50,"H 0112"))</f>
        <v>0</v>
      </c>
      <c r="V49" s="364">
        <f>SUM(COUNTIF('Plan MB'!$C49:$BE49,"H 0113")+COUNTIF('Plan WIW'!$C49:$AU49,"H 0113")+COUNTIF('Plan ET'!$C50:$BW50,"H 0113"))</f>
        <v>0</v>
      </c>
      <c r="W49" s="364">
        <f>SUM(COUNTIF('Plan MB'!$C49:$BE49,"H 0114")+COUNTIF('Plan WIW'!$C49:$AU49,"H 0114")+COUNTIF('Plan ET'!$C50:$BW50,"H 0114"))</f>
        <v>0</v>
      </c>
      <c r="X49" s="364">
        <f>SUM(COUNTIF('Plan MB'!$C49:$BE49,"H 0115")+COUNTIF('Plan WIW'!$C49:$AU49,"H 0115")+COUNTIF('Plan ET'!$C50:$BW50,"H 0115"))</f>
        <v>0</v>
      </c>
      <c r="Y49" s="364">
        <f>SUM(COUNTIF('Plan MB'!$C49:$BE49,"H 0116")+COUNTIF('Plan WIW'!$C49:$AU49,"H 0116")+COUNTIF('Plan ET'!$C50:$BW50,"H 0116"))</f>
        <v>0</v>
      </c>
      <c r="Z49" s="340">
        <f>SUM(COUNTIF('Plan MB'!$C49:$BE49,"H 0202")+COUNTIF('Plan WIW'!$C49:$AU49,"H 0202")+COUNTIF('Plan ET'!$C50:$BW50,"H 0202"))</f>
        <v>0</v>
      </c>
      <c r="AA49" s="340">
        <f>SUM(COUNTIF('Plan MB'!$C49:$BE49,"H 0203")+COUNTIF('Plan WIW'!$C49:$AU49,"H 0203")+COUNTIF('Plan ET'!$C50:$BW50,"H 0203"))</f>
        <v>0</v>
      </c>
      <c r="AB49" s="364">
        <f>SUM(COUNTIF('Plan MB'!$C49:$BE49,"H 0211")+COUNTIF('Plan WIW'!$C49:$AU49,"H 0211")+COUNTIF('Plan ET'!$C50:$BW50,"H 0211"))</f>
        <v>0</v>
      </c>
      <c r="AC49" s="364">
        <f>SUM(COUNTIF('Plan MB'!$C49:$BE49,"H 0212")+COUNTIF('Plan WIW'!$C49:$AU49,"H 0212")+COUNTIF('Plan ET'!$C50:$BW50,"H 0212"))</f>
        <v>0</v>
      </c>
      <c r="AD49" s="364">
        <f>SUM(COUNTIF('Plan MB'!$C49:$BE49,"H 0213")+COUNTIF('Plan WIW'!$C49:$AU49,"H 0213")+COUNTIF('Plan ET'!$C50:$BW50,"H 0213"))</f>
        <v>0</v>
      </c>
      <c r="AE49" s="364">
        <f>SUM(COUNTIF('Plan MB'!$C49:$BE49,"H 0214")+COUNTIF('Plan WIW'!$C49:$AU49,"H 0214")+COUNTIF('Plan ET'!$C50:$BW50,"H 0214"))</f>
        <v>0</v>
      </c>
      <c r="AF49" s="340">
        <f>SUM(COUNTIF('Plan MB'!$C49:$BE49,"H 0215")+COUNTIF('Plan WIW'!$C49:$AU49,"H 0215")+COUNTIF('Plan ET'!$C50:$BW50,"H 0215"))</f>
        <v>0</v>
      </c>
      <c r="AG49" s="381">
        <f>SUM(COUNTIF('Plan MB'!$C49:$BE49,"H 0216")+COUNTIF('Plan WIW'!$C49:$AU49,"H 0216")+COUNTIF('Plan ET'!$C50:$BW50,"H 0216"))</f>
        <v>0</v>
      </c>
      <c r="AH49" s="364">
        <f>SUM(COUNTIF('Plan MB'!$C49:$BE49,"D 0215")+COUNTIF('Plan WIW'!$C49:$AU49,"D 0215")+COUNTIF('Plan ET'!$C50:$BW50,"D 0215"))</f>
        <v>0</v>
      </c>
      <c r="AI49" s="364">
        <f>SUM(COUNTIF('Plan MB'!$C49:$BE49,"E 0103")+COUNTIF('Plan WIW'!$C49:$AU49,"E 0103")+COUNTIF('Plan ET'!$C50:$BW50,"E 0103"))</f>
        <v>0</v>
      </c>
      <c r="AJ49" s="364">
        <f>SUM(COUNTIF('Plan MB'!$C49:$BE49,"E 0104")+COUNTIF('Plan WIW'!$C49:$AU49,"E 0104")+COUNTIF('Plan ET'!$C50:$BW50,"E 0104"))</f>
        <v>0</v>
      </c>
      <c r="AK49" s="364">
        <f>SUM(COUNTIF('Plan MB'!$C49:$BE49,"D 0201")+COUNTIF('Plan WIW'!$C49:$AU49,"D 0201")+COUNTIF('Plan ET'!$C50:$BW50,"D 0201"))</f>
        <v>0</v>
      </c>
      <c r="AL49" s="364">
        <f>SUM(COUNTIF('Plan MB'!$C49:$BE49,"D 0202")+COUNTIF('Plan WIW'!$C49:$AU49,"D 0202")+COUNTIF('Plan ET'!$C50:$BW50,"D 0202"))</f>
        <v>0</v>
      </c>
      <c r="AM49" s="364">
        <f>SUM(COUNTIF('Plan MB'!$C49:$BE49,"D 0203")+COUNTIF('Plan WIW'!$C49:$AU49,"D 0203")+COUNTIF('Plan ET'!$C50:$BW50,"D 0203"))</f>
        <v>0</v>
      </c>
      <c r="AN49" s="364">
        <f>SUM(COUNTIF('Plan MB'!$C49:$BE49,"B 0323")+COUNTIF('Plan WIW'!$C49:$AU49,"B 0323")+COUNTIF('Plan ET'!$C50:$BW50,"B 0323"))</f>
        <v>0</v>
      </c>
      <c r="AO49" s="364">
        <f>SUM(COUNTIF('Plan MB'!$C49:$BE49,"B 0406")+COUNTIF('Plan WIW'!$C49:$AU49,"B 0406")+COUNTIF('Plan ET'!$C50:$BW50,"B 0406"))</f>
        <v>0</v>
      </c>
      <c r="AP49" s="364">
        <f>SUM(COUNTIF('Plan MB'!$C49:$BE49,"B 0101")+COUNTIF('Plan WIW'!$C49:$AU49,"B 0101")+COUNTIF('Plan ET'!$C50:$BW50,"B 0101"))</f>
        <v>0</v>
      </c>
      <c r="AQ49" s="364">
        <f>SUM(COUNTIF('Plan MB'!$C49:$BE49,"B 0102")+COUNTIF('Plan WIW'!$C49:$AU49,"B 0102")+COUNTIF('Plan ET'!$C50:$BW50,"B 0102"))</f>
        <v>0</v>
      </c>
      <c r="AR49" s="364">
        <f>SUM(COUNTIF('Plan MB'!$C49:$BE49,"B 0231")+COUNTIF('Plan WIW'!$C49:$AU49,"B 0231")+COUNTIF('Plan ET'!$C50:$BW50,"B 0231"))</f>
        <v>0</v>
      </c>
      <c r="AS49" s="364">
        <f>SUM(COUNTIF('Plan MB'!$C49:$BE49,"B 0423")+COUNTIF('Plan WIW'!$C49:$AU49,"B 0423")+COUNTIF('Plan ET'!$C50:$BW50,"B 0423"))</f>
        <v>0</v>
      </c>
      <c r="AT49" s="364">
        <f>SUM(COUNTIF('Plan MB'!$C49:$BE49,"B 0422")+COUNTIF('Plan WIW'!$C49:$AU49,"B 0422")+COUNTIF('Plan ET'!$C50:$BW50,"B 0422"))</f>
        <v>0</v>
      </c>
    </row>
    <row r="50" spans="1:46" ht="12.75" customHeight="1">
      <c r="A50" s="1320"/>
      <c r="B50" s="1324"/>
      <c r="C50" s="324">
        <f>SUM(COUNTIF('Plan MB'!$C50:$BE50,"D 0107")+COUNTIF('Plan WIW'!$C50:$AU50,"D 0107")+COUNTIF('Plan ET'!$C51:$BW51,"D 0107"))</f>
        <v>0</v>
      </c>
      <c r="D50" s="364">
        <f>SUM(COUNTIF('Plan MB'!$C50:$BE50,"D 0108")+COUNTIF('Plan WIW'!$C50:$AU50,"D 0108")+COUNTIF('Plan ET'!$C51:$BW51,"D 0108"))</f>
        <v>0</v>
      </c>
      <c r="E50" s="340">
        <f>SUM(COUNTIF('Plan MB'!$C50:$BE50,"D 0110")+COUNTIF('Plan WIW'!$C50:$AU50,"D 0110")+COUNTIF('Plan ET'!$C51:$BW51,"D 0110"))</f>
        <v>0</v>
      </c>
      <c r="F50" s="364">
        <f>SUM(COUNTIF('Plan MB'!$C50:$BE50,"D 0111")+COUNTIF('Plan WIW'!$C50:$AU50,"D 0111")+COUNTIF('Plan ET'!$C51:$BW51,"D 0111"))</f>
        <v>0</v>
      </c>
      <c r="G50" s="324">
        <f>SUM(COUNTIF('Plan MB'!$C50:$BE50,"D 0113")+COUNTIF('Plan WIW'!$C50:$AU50,"D 0113")+COUNTIF('Plan ET'!$C51:$BW51,"D 0113"))</f>
        <v>0</v>
      </c>
      <c r="H50" s="324">
        <f>SUM(COUNTIF('Plan MB'!$C50:$BE50,"D 0117")+COUNTIF('Plan WIW'!$C50:$AU50,"D 0117")+COUNTIF('Plan ET'!$C51:$BW51,"D 0117"))</f>
        <v>0</v>
      </c>
      <c r="I50" s="364">
        <f>SUM(COUNTIF('Plan MB'!$C50:$BE50,"D 0207")+COUNTIF('Plan WIW'!$C50:$AU50,"D 0207")+COUNTIF('Plan ET'!$C51:$BW51,"D 0207"))</f>
        <v>0</v>
      </c>
      <c r="J50" s="364">
        <f>SUM(COUNTIF('Plan MB'!$C50:$BE50,"D 0210")+COUNTIF('Plan WIW'!$C50:$AU50,"D 0210")+COUNTIF('Plan ET'!$C51:$BW51,"D 0210"))</f>
        <v>0</v>
      </c>
      <c r="K50" s="364">
        <f>SUM(COUNTIF('Plan MB'!$C50:$BE50,"D 0214")+COUNTIF('Plan WIW'!$C50:$AU50,"D 0214")+COUNTIF('Plan ET'!$C51:$BW51,"D 0214"))</f>
        <v>0</v>
      </c>
      <c r="L50" s="324">
        <f>SUM(COUNTIF('Plan MB'!$C50:$BE50,"D 0301")+COUNTIF('Plan WIW'!$C50:$AU50,"D 0301")+COUNTIF('Plan ET'!$C51:$BW51,"D 0301"))</f>
        <v>0</v>
      </c>
      <c r="M50" s="324">
        <f>SUM(COUNTIF('Plan MB'!$C50:$BE50,"D 0302")+COUNTIF('Plan WIW'!$C50:$AU50,"D 0302")+COUNTIF('Plan ET'!$C51:$BW51,"D 0302"))</f>
        <v>0</v>
      </c>
      <c r="N50" s="392">
        <f>SUM(COUNTIF('Plan MB'!$C50:$BE50,"H 0001")+COUNTIF('Plan WIW'!$C50:$AU50,"H 0001")+COUNTIF('Plan ET'!$C51:$BW51,"H 0001"))</f>
        <v>0</v>
      </c>
      <c r="O50" s="364">
        <f>SUM(COUNTIF('Plan MB'!$C50:$BE50,"H 0002")+COUNTIF('Plan WIW'!$C50:$AU50,"H 0002")+COUNTIF('Plan ET'!$C51:$BW51,"H 0002"))</f>
        <v>0</v>
      </c>
      <c r="P50" s="364">
        <f>SUM(COUNTIF('Plan MB'!$C50:$BE50,"H 0003")+COUNTIF('Plan WIW'!$C50:$AU50,"H 0003")+COUNTIF('Plan ET'!$C51:$BW51,"H 0003"))</f>
        <v>0</v>
      </c>
      <c r="Q50" s="364">
        <f>SUM(COUNTIF('Plan MB'!$C50:$BE50,"H 0011")+COUNTIF('Plan WIW'!$C50:$AU50,"H 0011")+COUNTIF('Plan ET'!$C51:$BW51,"H 0011"))</f>
        <v>0</v>
      </c>
      <c r="R50" s="364">
        <f>SUM(COUNTIF('Plan MB'!$C50:$BE50,"H 0102")+COUNTIF('Plan WIW'!$C50:$AU50,"H 0102")+COUNTIF('Plan ET'!$C51:$BW51,"H 0102"))</f>
        <v>0</v>
      </c>
      <c r="S50" s="364">
        <f>SUM(COUNTIF('Plan MB'!$C50:$BE50,"H 0103")+COUNTIF('Plan WIW'!$C50:$AU50,"H 0103")+COUNTIF('Plan ET'!$C51:$BW51,"H 0103"))</f>
        <v>0</v>
      </c>
      <c r="T50" s="364">
        <f>SUM(COUNTIF('Plan MB'!$C50:$BE50,"H 0111")+COUNTIF('Plan WIW'!$C50:$AU50,"H 0111")+COUNTIF('Plan ET'!$C51:$BW51,"H 0111"))</f>
        <v>0</v>
      </c>
      <c r="U50" s="364">
        <f>SUM(COUNTIF('Plan MB'!$C50:$BE50,"H 0112")+COUNTIF('Plan WIW'!$C50:$AU50,"H 0112")+COUNTIF('Plan ET'!$C51:$BW51,"H 0112"))</f>
        <v>0</v>
      </c>
      <c r="V50" s="364">
        <f>SUM(COUNTIF('Plan MB'!$C50:$BE50,"H 0113")+COUNTIF('Plan WIW'!$C50:$AU50,"H 0113")+COUNTIF('Plan ET'!$C51:$BW51,"H 0113"))</f>
        <v>0</v>
      </c>
      <c r="W50" s="364">
        <f>SUM(COUNTIF('Plan MB'!$C50:$BE50,"H 0114")+COUNTIF('Plan WIW'!$C50:$AU50,"H 0114")+COUNTIF('Plan ET'!$C51:$BW51,"H 0114"))</f>
        <v>0</v>
      </c>
      <c r="X50" s="364">
        <f>SUM(COUNTIF('Plan MB'!$C50:$BE50,"H 0115")+COUNTIF('Plan WIW'!$C50:$AU50,"H 0115")+COUNTIF('Plan ET'!$C51:$BW51,"H 0115"))</f>
        <v>0</v>
      </c>
      <c r="Y50" s="364">
        <f>SUM(COUNTIF('Plan MB'!$C50:$BE50,"H 0116")+COUNTIF('Plan WIW'!$C50:$AU50,"H 0116")+COUNTIF('Plan ET'!$C51:$BW51,"H 0116"))</f>
        <v>0</v>
      </c>
      <c r="Z50" s="340">
        <f>SUM(COUNTIF('Plan MB'!$C50:$BE50,"H 0202")+COUNTIF('Plan WIW'!$C50:$AU50,"H 0202")+COUNTIF('Plan ET'!$C51:$BW51,"H 0202"))</f>
        <v>0</v>
      </c>
      <c r="AA50" s="340">
        <f>SUM(COUNTIF('Plan MB'!$C50:$BE50,"H 0203")+COUNTIF('Plan WIW'!$C50:$AU50,"H 0203")+COUNTIF('Plan ET'!$C51:$BW51,"H 0203"))</f>
        <v>0</v>
      </c>
      <c r="AB50" s="364">
        <f>SUM(COUNTIF('Plan MB'!$C50:$BE50,"H 0211")+COUNTIF('Plan WIW'!$C50:$AU50,"H 0211")+COUNTIF('Plan ET'!$C51:$BW51,"H 0211"))</f>
        <v>0</v>
      </c>
      <c r="AC50" s="364">
        <f>SUM(COUNTIF('Plan MB'!$C50:$BE50,"H 0212")+COUNTIF('Plan WIW'!$C50:$AU50,"H 0212")+COUNTIF('Plan ET'!$C51:$BW51,"H 0212"))</f>
        <v>0</v>
      </c>
      <c r="AD50" s="364">
        <f>SUM(COUNTIF('Plan MB'!$C50:$BE50,"H 0213")+COUNTIF('Plan WIW'!$C50:$AU50,"H 0213")+COUNTIF('Plan ET'!$C51:$BW51,"H 0213"))</f>
        <v>0</v>
      </c>
      <c r="AE50" s="364">
        <f>SUM(COUNTIF('Plan MB'!$C50:$BE50,"H 0214")+COUNTIF('Plan WIW'!$C50:$AU50,"H 0214")+COUNTIF('Plan ET'!$C51:$BW51,"H 0214"))</f>
        <v>0</v>
      </c>
      <c r="AF50" s="340">
        <f>SUM(COUNTIF('Plan MB'!$C50:$BE50,"H 0215")+COUNTIF('Plan WIW'!$C50:$AU50,"H 0215")+COUNTIF('Plan ET'!$C51:$BW51,"H 0215"))</f>
        <v>0</v>
      </c>
      <c r="AG50" s="381">
        <f>SUM(COUNTIF('Plan MB'!$C50:$BE50,"H 0216")+COUNTIF('Plan WIW'!$C50:$AU50,"H 0216")+COUNTIF('Plan ET'!$C51:$BW51,"H 0216"))</f>
        <v>0</v>
      </c>
      <c r="AH50" s="364">
        <f>SUM(COUNTIF('Plan MB'!$C50:$BE50,"D 0215")+COUNTIF('Plan WIW'!$C50:$AU50,"D 0215")+COUNTIF('Plan ET'!$C51:$BW51,"D 0215"))</f>
        <v>0</v>
      </c>
      <c r="AI50" s="364">
        <f>SUM(COUNTIF('Plan MB'!$C50:$BE50,"E 0103")+COUNTIF('Plan WIW'!$C50:$AU50,"E 0103")+COUNTIF('Plan ET'!$C51:$BW51,"E 0103"))</f>
        <v>0</v>
      </c>
      <c r="AJ50" s="364">
        <f>SUM(COUNTIF('Plan MB'!$C50:$BE50,"E 0104")+COUNTIF('Plan WIW'!$C50:$AU50,"E 0104")+COUNTIF('Plan ET'!$C51:$BW51,"E 0104"))</f>
        <v>0</v>
      </c>
      <c r="AK50" s="364">
        <f>SUM(COUNTIF('Plan MB'!$C50:$BE50,"D 0201")+COUNTIF('Plan WIW'!$C50:$AU50,"D 0201")+COUNTIF('Plan ET'!$C51:$BW51,"D 0201"))</f>
        <v>0</v>
      </c>
      <c r="AL50" s="364">
        <f>SUM(COUNTIF('Plan MB'!$C50:$BE50,"D 0202")+COUNTIF('Plan WIW'!$C50:$AU50,"D 0202")+COUNTIF('Plan ET'!$C51:$BW51,"D 0202"))</f>
        <v>0</v>
      </c>
      <c r="AM50" s="364">
        <f>SUM(COUNTIF('Plan MB'!$C50:$BE50,"D 0203")+COUNTIF('Plan WIW'!$C50:$AU50,"D 0203")+COUNTIF('Plan ET'!$C51:$BW51,"D 0203"))</f>
        <v>0</v>
      </c>
      <c r="AN50" s="364">
        <f>SUM(COUNTIF('Plan MB'!$C50:$BE50,"B 0323")+COUNTIF('Plan WIW'!$C50:$AU50,"B 0323")+COUNTIF('Plan ET'!$C51:$BW51,"B 0323"))</f>
        <v>0</v>
      </c>
      <c r="AO50" s="364">
        <f>SUM(COUNTIF('Plan MB'!$C50:$BE50,"B 0406")+COUNTIF('Plan WIW'!$C50:$AU50,"B 0406")+COUNTIF('Plan ET'!$C51:$BW51,"B 0406"))</f>
        <v>0</v>
      </c>
      <c r="AP50" s="364">
        <f>SUM(COUNTIF('Plan MB'!$C50:$BE50,"B 0101")+COUNTIF('Plan WIW'!$C50:$AU50,"B 0101")+COUNTIF('Plan ET'!$C51:$BW51,"B 0101"))</f>
        <v>0</v>
      </c>
      <c r="AQ50" s="364">
        <f>SUM(COUNTIF('Plan MB'!$C50:$BE50,"B 0102")+COUNTIF('Plan WIW'!$C50:$AU50,"B 0102")+COUNTIF('Plan ET'!$C51:$BW51,"B 0102"))</f>
        <v>0</v>
      </c>
      <c r="AR50" s="364">
        <f>SUM(COUNTIF('Plan MB'!$C50:$BE50,"B 0231")+COUNTIF('Plan WIW'!$C50:$AU50,"B 0231")+COUNTIF('Plan ET'!$C51:$BW51,"B 0231"))</f>
        <v>0</v>
      </c>
      <c r="AS50" s="364">
        <f>SUM(COUNTIF('Plan MB'!$C50:$BE50,"B 0423")+COUNTIF('Plan WIW'!$C50:$AU50,"B 0423")+COUNTIF('Plan ET'!$C51:$BW51,"B 0423"))</f>
        <v>0</v>
      </c>
      <c r="AT50" s="364">
        <f>SUM(COUNTIF('Plan MB'!$C50:$BE50,"B 0422")+COUNTIF('Plan WIW'!$C50:$AU50,"B 0422")+COUNTIF('Plan ET'!$C51:$BW51,"B 0422"))</f>
        <v>0</v>
      </c>
    </row>
    <row r="51" spans="1:46" ht="12.75" customHeight="1">
      <c r="A51" s="1320"/>
      <c r="B51" s="1322">
        <v>14</v>
      </c>
      <c r="C51" s="364">
        <f>SUM(COUNTIF('Plan MB'!$C51:$BE51,"D 0107")+COUNTIF('Plan WIW'!$C51:$AU51,"D 0107")+COUNTIF('Plan ET'!$C52:$BW52,"D 0107"))</f>
        <v>1</v>
      </c>
      <c r="D51" s="364">
        <f>SUM(COUNTIF('Plan MB'!$C51:$BE51,"D 0108")+COUNTIF('Plan WIW'!$C51:$AU51,"D 0108")+COUNTIF('Plan ET'!$C52:$BW52,"D 0108"))</f>
        <v>1</v>
      </c>
      <c r="E51" s="364">
        <f>SUM(COUNTIF('Plan MB'!$C51:$BE51,"D 0110")+COUNTIF('Plan WIW'!$C51:$AU51,"D 0110")+COUNTIF('Plan ET'!$C52:$BW52,"D 0110"))</f>
        <v>0</v>
      </c>
      <c r="F51" s="364">
        <f>SUM(COUNTIF('Plan MB'!$C51:$BE51,"D 0111")+COUNTIF('Plan WIW'!$C51:$AU51,"D 0111")+COUNTIF('Plan ET'!$C52:$BW52,"D 0111"))</f>
        <v>0</v>
      </c>
      <c r="G51" s="364">
        <f>SUM(COUNTIF('Plan MB'!$C51:$BE51,"D 0113")+COUNTIF('Plan WIW'!$C51:$AU51,"D 0113")+COUNTIF('Plan ET'!$C52:$BW52,"D 0113"))</f>
        <v>0</v>
      </c>
      <c r="H51" s="364">
        <f>SUM(COUNTIF('Plan MB'!$C51:$BE51,"D 0117")+COUNTIF('Plan WIW'!$C51:$AU51,"D 0117")+COUNTIF('Plan ET'!$C52:$BW52,"D 0117"))</f>
        <v>1</v>
      </c>
      <c r="I51" s="364">
        <f>SUM(COUNTIF('Plan MB'!$C51:$BE51,"D 0207")+COUNTIF('Plan WIW'!$C51:$AU51,"D 0207")+COUNTIF('Plan ET'!$C52:$BW52,"D 0207"))</f>
        <v>1</v>
      </c>
      <c r="J51" s="364">
        <f>SUM(COUNTIF('Plan MB'!$C51:$BE51,"D 0210")+COUNTIF('Plan WIW'!$C51:$AU51,"D 0210")+COUNTIF('Plan ET'!$C52:$BW52,"D 0210"))</f>
        <v>0</v>
      </c>
      <c r="K51" s="324">
        <f>SUM(COUNTIF('Plan MB'!$C51:$BE51,"D 0214")+COUNTIF('Plan WIW'!$C51:$AU51,"D 0214")+COUNTIF('Plan ET'!$C52:$BW52,"D 0214"))</f>
        <v>0</v>
      </c>
      <c r="L51" s="324">
        <f>SUM(COUNTIF('Plan MB'!$C51:$BE51,"D 0301")+COUNTIF('Plan WIW'!$C51:$AU51,"D 0301")+COUNTIF('Plan ET'!$C52:$BW52,"D 0301"))</f>
        <v>0</v>
      </c>
      <c r="M51" s="324">
        <f>SUM(COUNTIF('Plan MB'!$C51:$BE51,"D 0302")+COUNTIF('Plan WIW'!$C51:$AU51,"D 0302")+COUNTIF('Plan ET'!$C52:$BW52,"D 0302"))</f>
        <v>0</v>
      </c>
      <c r="N51" s="392">
        <f>SUM(COUNTIF('Plan MB'!$C51:$BE51,"H 0001")+COUNTIF('Plan WIW'!$C51:$AU51,"H 0001")+COUNTIF('Plan ET'!$C52:$BW52,"H 0001"))</f>
        <v>0</v>
      </c>
      <c r="O51" s="364">
        <f>SUM(COUNTIF('Plan MB'!$C51:$BE51,"H 0002")+COUNTIF('Plan WIW'!$C51:$AU51,"H 0002")+COUNTIF('Plan ET'!$C52:$BW52,"H 0002"))</f>
        <v>2</v>
      </c>
      <c r="P51" s="380">
        <f>SUM(COUNTIF('Plan MB'!$C51:$BE51,"H 0003")+COUNTIF('Plan WIW'!$C51:$AU51,"H 0003")+COUNTIF('Plan ET'!$C52:$BW52,"H 0003"))</f>
        <v>2</v>
      </c>
      <c r="Q51" s="364">
        <f>SUM(COUNTIF('Plan MB'!$C51:$BE51,"H 0011")+COUNTIF('Plan WIW'!$C51:$AU51,"H 0011")+COUNTIF('Plan ET'!$C52:$BW52,"H 0011"))</f>
        <v>0</v>
      </c>
      <c r="R51" s="392">
        <f>SUM(COUNTIF('Plan MB'!$C51:$BE51,"H 0102")+COUNTIF('Plan WIW'!$C51:$AU51,"H 0102")+COUNTIF('Plan ET'!$C52:$BW52,"H 0102"))</f>
        <v>0</v>
      </c>
      <c r="S51" s="364">
        <f>SUM(COUNTIF('Plan MB'!$C51:$BE51,"H 0103")+COUNTIF('Plan WIW'!$C51:$AU51,"H 0103")+COUNTIF('Plan ET'!$C52:$BW52,"H 0103"))</f>
        <v>0</v>
      </c>
      <c r="T51" s="364">
        <f>SUM(COUNTIF('Plan MB'!$C51:$BE51,"H 0111")+COUNTIF('Plan WIW'!$C51:$AU51,"H 0111")+COUNTIF('Plan ET'!$C52:$BW52,"H 0111"))</f>
        <v>0</v>
      </c>
      <c r="U51" s="364">
        <f>SUM(COUNTIF('Plan MB'!$C51:$BE51,"H 0112")+COUNTIF('Plan WIW'!$C51:$AU51,"H 0112")+COUNTIF('Plan ET'!$C52:$BW52,"H 0112"))</f>
        <v>0</v>
      </c>
      <c r="V51" s="364">
        <f>SUM(COUNTIF('Plan MB'!$C51:$BE51,"H 0113")+COUNTIF('Plan WIW'!$C51:$AU51,"H 0113")+COUNTIF('Plan ET'!$C52:$BW52,"H 0113"))</f>
        <v>0</v>
      </c>
      <c r="W51" s="364">
        <f>SUM(COUNTIF('Plan MB'!$C51:$BE51,"H 0114")+COUNTIF('Plan WIW'!$C51:$AU51,"H 0114")+COUNTIF('Plan ET'!$C52:$BW52,"H 0114"))</f>
        <v>2</v>
      </c>
      <c r="X51" s="364">
        <f>SUM(COUNTIF('Plan MB'!$C51:$BE51,"H 0115")+COUNTIF('Plan WIW'!$C51:$AU51,"H 0115")+COUNTIF('Plan ET'!$C52:$BW52,"H 0115"))</f>
        <v>0</v>
      </c>
      <c r="Y51" s="364">
        <f>SUM(COUNTIF('Plan MB'!$C51:$BE51,"H 0116")+COUNTIF('Plan WIW'!$C51:$AU51,"H 0116")+COUNTIF('Plan ET'!$C52:$BW52,"H 0116"))</f>
        <v>0</v>
      </c>
      <c r="Z51" s="340">
        <f>SUM(COUNTIF('Plan MB'!$C51:$BE51,"H 0202")+COUNTIF('Plan WIW'!$C51:$AU51,"H 0202")+COUNTIF('Plan ET'!$C52:$BW52,"H 0202"))</f>
        <v>0</v>
      </c>
      <c r="AA51" s="340">
        <f>SUM(COUNTIF('Plan MB'!$C51:$BE51,"H 0203")+COUNTIF('Plan WIW'!$C51:$AU51,"H 0203")+COUNTIF('Plan ET'!$C52:$BW52,"H 0203"))</f>
        <v>0</v>
      </c>
      <c r="AB51" s="364">
        <f>SUM(COUNTIF('Plan MB'!$C51:$BE51,"H 0211")+COUNTIF('Plan WIW'!$C51:$AU51,"H 0211")+COUNTIF('Plan ET'!$C52:$BW52,"H 0211"))</f>
        <v>0</v>
      </c>
      <c r="AC51" s="364">
        <f>SUM(COUNTIF('Plan MB'!$C51:$BE51,"H 0212")+COUNTIF('Plan WIW'!$C51:$AU51,"H 0212")+COUNTIF('Plan ET'!$C52:$BW52,"H 0212"))</f>
        <v>0</v>
      </c>
      <c r="AD51" s="364">
        <f>SUM(COUNTIF('Plan MB'!$C51:$BE51,"H 0213")+COUNTIF('Plan WIW'!$C51:$AU51,"H 0213")+COUNTIF('Plan ET'!$C52:$BW52,"H 0213"))</f>
        <v>0</v>
      </c>
      <c r="AE51" s="102">
        <f>SUM(COUNTIF('Plan MB'!$C51:$BE51,"H 0214")+COUNTIF('Plan WIW'!$C51:$AU51,"H 0214")+COUNTIF('Plan ET'!$C52:$BW52,"H 0214"))</f>
        <v>1</v>
      </c>
      <c r="AF51" s="340">
        <f>SUM(COUNTIF('Plan MB'!$C51:$BE51,"H 0215")+COUNTIF('Plan WIW'!$C51:$AU51,"H 0215")+COUNTIF('Plan ET'!$C52:$BW52,"H 0215"))</f>
        <v>0</v>
      </c>
      <c r="AG51" s="381">
        <f>SUM(COUNTIF('Plan MB'!$C51:$BE51,"H 0216")+COUNTIF('Plan WIW'!$C51:$AU51,"H 0216")+COUNTIF('Plan ET'!$C52:$BW52,"H 0216"))</f>
        <v>0</v>
      </c>
      <c r="AH51" s="364">
        <f>SUM(COUNTIF('Plan MB'!$C51:$BE51,"D 0215")+COUNTIF('Plan WIW'!$C51:$AU51,"D 0215")+COUNTIF('Plan ET'!$C52:$BW52,"D 0215"))</f>
        <v>0</v>
      </c>
      <c r="AI51" s="364">
        <f>SUM(COUNTIF('Plan MB'!$C51:$BE51,"E 0103")+COUNTIF('Plan WIW'!$C51:$AU51,"E 0103")+COUNTIF('Plan ET'!$C52:$BW52,"E 0103"))</f>
        <v>0</v>
      </c>
      <c r="AJ51" s="364">
        <f>SUM(COUNTIF('Plan MB'!$C51:$BE51,"E 0104")+COUNTIF('Plan WIW'!$C51:$AU51,"E 0104")+COUNTIF('Plan ET'!$C52:$BW52,"E 0104"))</f>
        <v>0</v>
      </c>
      <c r="AK51" s="364">
        <f>SUM(COUNTIF('Plan MB'!$C51:$BE51,"D 0201")+COUNTIF('Plan WIW'!$C51:$AU51,"D 0201")+COUNTIF('Plan ET'!$C52:$BW52,"D 0201"))</f>
        <v>0</v>
      </c>
      <c r="AL51" s="364">
        <f>SUM(COUNTIF('Plan MB'!$C51:$BE51,"D 0202")+COUNTIF('Plan WIW'!$C51:$AU51,"D 0202")+COUNTIF('Plan ET'!$C52:$BW52,"D 0202"))</f>
        <v>0</v>
      </c>
      <c r="AM51" s="364">
        <f>SUM(COUNTIF('Plan MB'!$C51:$BE51,"D 0203")+COUNTIF('Plan WIW'!$C51:$AU51,"D 0203")+COUNTIF('Plan ET'!$C52:$BW52,"D 0203"))</f>
        <v>1</v>
      </c>
      <c r="AN51" s="364">
        <f>SUM(COUNTIF('Plan MB'!$C51:$BE51,"B 0323")+COUNTIF('Plan WIW'!$C51:$AU51,"B 0323")+COUNTIF('Plan ET'!$C52:$BW52,"B 0323"))</f>
        <v>0</v>
      </c>
      <c r="AO51" s="364">
        <f>SUM(COUNTIF('Plan MB'!$C51:$BE51,"B 0406")+COUNTIF('Plan WIW'!$C51:$AU51,"B 0406")+COUNTIF('Plan ET'!$C52:$BW52,"B 0406"))</f>
        <v>0</v>
      </c>
      <c r="AP51" s="364">
        <f>SUM(COUNTIF('Plan MB'!$C51:$BE51,"B 0101")+COUNTIF('Plan WIW'!$C51:$AU51,"B 0101")+COUNTIF('Plan ET'!$C52:$BW52,"B 0101"))</f>
        <v>0</v>
      </c>
      <c r="AQ51" s="364">
        <f>SUM(COUNTIF('Plan MB'!$C51:$BE51,"B 0102")+COUNTIF('Plan WIW'!$C51:$AU51,"B 0102")+COUNTIF('Plan ET'!$C52:$BW52,"B 0102"))</f>
        <v>0</v>
      </c>
      <c r="AR51" s="364">
        <f>SUM(COUNTIF('Plan MB'!$C51:$BE51,"B 0231")+COUNTIF('Plan WIW'!$C51:$AU51,"B 0231")+COUNTIF('Plan ET'!$C52:$BW52,"B 0231"))</f>
        <v>0</v>
      </c>
      <c r="AS51" s="364">
        <f>SUM(COUNTIF('Plan MB'!$C51:$BE51,"B 0423")+COUNTIF('Plan WIW'!$C51:$AU51,"B 0423")+COUNTIF('Plan ET'!$C52:$BW52,"B 0423"))</f>
        <v>1</v>
      </c>
      <c r="AT51" s="364">
        <f>SUM(COUNTIF('Plan MB'!$C51:$BE51,"B 0422")+COUNTIF('Plan WIW'!$C51:$AU51,"B 0422")+COUNTIF('Plan ET'!$C52:$BW52,"B 0422"))</f>
        <v>0</v>
      </c>
    </row>
    <row r="52" spans="1:46" ht="12.75" customHeight="1">
      <c r="A52" s="1320"/>
      <c r="B52" s="1323"/>
      <c r="C52" s="364">
        <f>SUM(COUNTIF('Plan MB'!$C52:$BE52,"D 0107")+COUNTIF('Plan WIW'!$C52:$AU52,"D 0107")+COUNTIF('Plan ET'!$C53:$BW53,"D 0107"))</f>
        <v>0</v>
      </c>
      <c r="D52" s="364">
        <f>SUM(COUNTIF('Plan MB'!$C52:$BE52,"D 0108")+COUNTIF('Plan WIW'!$C52:$AU52,"D 0108")+COUNTIF('Plan ET'!$C53:$BW53,"D 0108"))</f>
        <v>0</v>
      </c>
      <c r="E52" s="364">
        <f>SUM(COUNTIF('Plan MB'!$C52:$BE52,"D 0110")+COUNTIF('Plan WIW'!$C52:$AU52,"D 0110")+COUNTIF('Plan ET'!$C53:$BW53,"D 0110"))</f>
        <v>0</v>
      </c>
      <c r="F52" s="364">
        <f>SUM(COUNTIF('Plan MB'!$C52:$BE52,"D 0111")+COUNTIF('Plan WIW'!$C52:$AU52,"D 0111")+COUNTIF('Plan ET'!$C53:$BW53,"D 0111"))</f>
        <v>0</v>
      </c>
      <c r="G52" s="364">
        <f>SUM(COUNTIF('Plan MB'!$C52:$BE52,"D 0113")+COUNTIF('Plan WIW'!$C52:$AU52,"D 0113")+COUNTIF('Plan ET'!$C53:$BW53,"D 0113"))</f>
        <v>0</v>
      </c>
      <c r="H52" s="364">
        <f>SUM(COUNTIF('Plan MB'!$C52:$BE52,"D 0117")+COUNTIF('Plan WIW'!$C52:$AU52,"D 0117")+COUNTIF('Plan ET'!$C53:$BW53,"D 0117"))</f>
        <v>0</v>
      </c>
      <c r="I52" s="364">
        <f>SUM(COUNTIF('Plan MB'!$C52:$BE52,"D 0207")+COUNTIF('Plan WIW'!$C52:$AU52,"D 0207")+COUNTIF('Plan ET'!$C53:$BW53,"D 0207"))</f>
        <v>0</v>
      </c>
      <c r="J52" s="364">
        <f>SUM(COUNTIF('Plan MB'!$C52:$BE52,"D 0210")+COUNTIF('Plan WIW'!$C52:$AU52,"D 0210")+COUNTIF('Plan ET'!$C53:$BW53,"D 0210"))</f>
        <v>1</v>
      </c>
      <c r="K52" s="324">
        <f>SUM(COUNTIF('Plan MB'!$C52:$BE52,"D 0214")+COUNTIF('Plan WIW'!$C52:$AU52,"D 0214")+COUNTIF('Plan ET'!$C53:$BW53,"D 0214"))</f>
        <v>0</v>
      </c>
      <c r="L52" s="324">
        <f>SUM(COUNTIF('Plan MB'!$C52:$BE52,"D 0301")+COUNTIF('Plan WIW'!$C52:$AU52,"D 0301")+COUNTIF('Plan ET'!$C53:$BW53,"D 0301"))</f>
        <v>0</v>
      </c>
      <c r="M52" s="324">
        <f>SUM(COUNTIF('Plan MB'!$C52:$BE52,"D 0302")+COUNTIF('Plan WIW'!$C52:$AU52,"D 0302")+COUNTIF('Plan ET'!$C53:$BW53,"D 0302"))</f>
        <v>0</v>
      </c>
      <c r="N52" s="392">
        <f>SUM(COUNTIF('Plan MB'!$C52:$BE52,"H 0001")+COUNTIF('Plan WIW'!$C52:$AU52,"H 0001")+COUNTIF('Plan ET'!$C53:$BW53,"H 0001"))</f>
        <v>0</v>
      </c>
      <c r="O52" s="364">
        <f>SUM(COUNTIF('Plan MB'!$C52:$BE52,"H 0002")+COUNTIF('Plan WIW'!$C52:$AU52,"H 0002")+COUNTIF('Plan ET'!$C53:$BW53,"H 0002"))</f>
        <v>0</v>
      </c>
      <c r="P52" s="364">
        <f>SUM(COUNTIF('Plan MB'!$C52:$BE52,"H 0003")+COUNTIF('Plan WIW'!$C52:$AU52,"H 0003")+COUNTIF('Plan ET'!$C53:$BW53,"H 0003"))</f>
        <v>0</v>
      </c>
      <c r="Q52" s="364">
        <f>SUM(COUNTIF('Plan MB'!$C52:$BE52,"H 0011")+COUNTIF('Plan WIW'!$C52:$AU52,"H 0011")+COUNTIF('Plan ET'!$C53:$BW53,"H 0011"))</f>
        <v>0</v>
      </c>
      <c r="R52" s="392">
        <f>SUM(COUNTIF('Plan MB'!$C52:$BE52,"H 0102")+COUNTIF('Plan WIW'!$C52:$AU52,"H 0102")+COUNTIF('Plan ET'!$C53:$BW53,"H 0102"))</f>
        <v>0</v>
      </c>
      <c r="S52" s="364">
        <f>SUM(COUNTIF('Plan MB'!$C52:$BE52,"H 0103")+COUNTIF('Plan WIW'!$C52:$AU52,"H 0103")+COUNTIF('Plan ET'!$C53:$BW53,"H 0103"))</f>
        <v>0</v>
      </c>
      <c r="T52" s="364">
        <f>SUM(COUNTIF('Plan MB'!$C52:$BE52,"H 0111")+COUNTIF('Plan WIW'!$C52:$AU52,"H 0111")+COUNTIF('Plan ET'!$C53:$BW53,"H 0111"))</f>
        <v>0</v>
      </c>
      <c r="U52" s="364">
        <f>SUM(COUNTIF('Plan MB'!$C52:$BE52,"H 0112")+COUNTIF('Plan WIW'!$C52:$AU52,"H 0112")+COUNTIF('Plan ET'!$C53:$BW53,"H 0112"))</f>
        <v>0</v>
      </c>
      <c r="V52" s="364">
        <f>SUM(COUNTIF('Plan MB'!$C52:$BE52,"H 0113")+COUNTIF('Plan WIW'!$C52:$AU52,"H 0113")+COUNTIF('Plan ET'!$C53:$BW53,"H 0113"))</f>
        <v>0</v>
      </c>
      <c r="W52" s="364">
        <f>SUM(COUNTIF('Plan MB'!$C52:$BE52,"H 0114")+COUNTIF('Plan WIW'!$C52:$AU52,"H 0114")+COUNTIF('Plan ET'!$C53:$BW53,"H 0114"))</f>
        <v>0</v>
      </c>
      <c r="X52" s="364">
        <f>SUM(COUNTIF('Plan MB'!$C52:$BE52,"H 0115")+COUNTIF('Plan WIW'!$C52:$AU52,"H 0115")+COUNTIF('Plan ET'!$C53:$BW53,"H 0115"))</f>
        <v>0</v>
      </c>
      <c r="Y52" s="364">
        <f>SUM(COUNTIF('Plan MB'!$C52:$BE52,"H 0116")+COUNTIF('Plan WIW'!$C52:$AU52,"H 0116")+COUNTIF('Plan ET'!$C53:$BW53,"H 0116"))</f>
        <v>1</v>
      </c>
      <c r="Z52" s="340">
        <f>SUM(COUNTIF('Plan MB'!$C52:$BE52,"H 0202")+COUNTIF('Plan WIW'!$C52:$AU52,"H 0202")+COUNTIF('Plan ET'!$C53:$BW53,"H 0202"))</f>
        <v>0</v>
      </c>
      <c r="AA52" s="340">
        <f>SUM(COUNTIF('Plan MB'!$C52:$BE52,"H 0203")+COUNTIF('Plan WIW'!$C52:$AU52,"H 0203")+COUNTIF('Plan ET'!$C53:$BW53,"H 0203"))</f>
        <v>0</v>
      </c>
      <c r="AB52" s="364">
        <f>SUM(COUNTIF('Plan MB'!$C52:$BE52,"H 0211")+COUNTIF('Plan WIW'!$C52:$AU52,"H 0211")+COUNTIF('Plan ET'!$C53:$BW53,"H 0211"))</f>
        <v>0</v>
      </c>
      <c r="AC52" s="364">
        <f>SUM(COUNTIF('Plan MB'!$C52:$BE52,"H 0212")+COUNTIF('Plan WIW'!$C52:$AU52,"H 0212")+COUNTIF('Plan ET'!$C53:$BW53,"H 0212"))</f>
        <v>0</v>
      </c>
      <c r="AD52" s="364">
        <f>SUM(COUNTIF('Plan MB'!$C52:$BE52,"H 0213")+COUNTIF('Plan WIW'!$C52:$AU52,"H 0213")+COUNTIF('Plan ET'!$C53:$BW53,"H 0213"))</f>
        <v>0</v>
      </c>
      <c r="AE52" s="102">
        <f>SUM(COUNTIF('Plan MB'!$C52:$BE52,"H 0214")+COUNTIF('Plan WIW'!$C52:$AU52,"H 0214")+COUNTIF('Plan ET'!$C53:$BW53,"H 0214"))</f>
        <v>0</v>
      </c>
      <c r="AF52" s="340">
        <f>SUM(COUNTIF('Plan MB'!$C52:$BE52,"H 0215")+COUNTIF('Plan WIW'!$C52:$AU52,"H 0215")+COUNTIF('Plan ET'!$C53:$BW53,"H 0215"))</f>
        <v>0</v>
      </c>
      <c r="AG52" s="381">
        <f>SUM(COUNTIF('Plan MB'!$C52:$BE52,"H 0216")+COUNTIF('Plan WIW'!$C52:$AU52,"H 0216")+COUNTIF('Plan ET'!$C53:$BW53,"H 0216"))</f>
        <v>0</v>
      </c>
      <c r="AH52" s="364">
        <f>SUM(COUNTIF('Plan MB'!$C52:$BE52,"D 0215")+COUNTIF('Plan WIW'!$C52:$AU52,"D 0215")+COUNTIF('Plan ET'!$C53:$BW53,"D 0215"))</f>
        <v>0</v>
      </c>
      <c r="AI52" s="364">
        <f>SUM(COUNTIF('Plan MB'!$C52:$BE52,"E 0103")+COUNTIF('Plan WIW'!$C52:$AU52,"E 0103")+COUNTIF('Plan ET'!$C53:$BW53,"E 0103"))</f>
        <v>1</v>
      </c>
      <c r="AJ52" s="364">
        <f>SUM(COUNTIF('Plan MB'!$C52:$BE52,"E 0104")+COUNTIF('Plan WIW'!$C52:$AU52,"E 0104")+COUNTIF('Plan ET'!$C53:$BW53,"E 0104"))</f>
        <v>0</v>
      </c>
      <c r="AK52" s="364">
        <f>SUM(COUNTIF('Plan MB'!$C52:$BE52,"D 0201")+COUNTIF('Plan WIW'!$C52:$AU52,"D 0201")+COUNTIF('Plan ET'!$C53:$BW53,"D 0201"))</f>
        <v>0</v>
      </c>
      <c r="AL52" s="364">
        <f>SUM(COUNTIF('Plan MB'!$C52:$BE52,"D 0202")+COUNTIF('Plan WIW'!$C52:$AU52,"D 0202")+COUNTIF('Plan ET'!$C53:$BW53,"D 0202"))</f>
        <v>0</v>
      </c>
      <c r="AM52" s="364">
        <f>SUM(COUNTIF('Plan MB'!$C52:$BE52,"D 0203")+COUNTIF('Plan WIW'!$C52:$AU52,"D 0203")+COUNTIF('Plan ET'!$C53:$BW53,"D 0203"))</f>
        <v>0</v>
      </c>
      <c r="AN52" s="364">
        <f>SUM(COUNTIF('Plan MB'!$C52:$BE52,"B 0323")+COUNTIF('Plan WIW'!$C52:$AU52,"B 0323")+COUNTIF('Plan ET'!$C53:$BW53,"B 0323"))</f>
        <v>0</v>
      </c>
      <c r="AO52" s="364">
        <f>SUM(COUNTIF('Plan MB'!$C52:$BE52,"B 0406")+COUNTIF('Plan WIW'!$C52:$AU52,"B 0406")+COUNTIF('Plan ET'!$C53:$BW53,"B 0406"))</f>
        <v>0</v>
      </c>
      <c r="AP52" s="364">
        <f>SUM(COUNTIF('Plan MB'!$C52:$BE52,"B 0101")+COUNTIF('Plan WIW'!$C52:$AU52,"B 0101")+COUNTIF('Plan ET'!$C53:$BW53,"B 0101"))</f>
        <v>0</v>
      </c>
      <c r="AQ52" s="364">
        <f>SUM(COUNTIF('Plan MB'!$C52:$BE52,"B 0102")+COUNTIF('Plan WIW'!$C52:$AU52,"B 0102")+COUNTIF('Plan ET'!$C53:$BW53,"B 0102"))</f>
        <v>0</v>
      </c>
      <c r="AR52" s="364">
        <f>SUM(COUNTIF('Plan MB'!$C52:$BE52,"B 0231")+COUNTIF('Plan WIW'!$C52:$AU52,"B 0231")+COUNTIF('Plan ET'!$C53:$BW53,"B 0231"))</f>
        <v>0</v>
      </c>
      <c r="AS52" s="364">
        <f>SUM(COUNTIF('Plan MB'!$C52:$BE52,"B 0423")+COUNTIF('Plan WIW'!$C52:$AU52,"B 0423")+COUNTIF('Plan ET'!$C53:$BW53,"B 0423"))</f>
        <v>0</v>
      </c>
      <c r="AT52" s="364">
        <f>SUM(COUNTIF('Plan MB'!$C52:$BE52,"B 0422")+COUNTIF('Plan WIW'!$C52:$AU52,"B 0422")+COUNTIF('Plan ET'!$C53:$BW53,"B 0422"))</f>
        <v>0</v>
      </c>
    </row>
    <row r="53" spans="1:46" s="215" customFormat="1" ht="12.75" customHeight="1">
      <c r="A53" s="1320"/>
      <c r="B53" s="1323"/>
      <c r="C53" s="364">
        <f>SUM(COUNTIF('Plan MB'!$C53:$BE53,"D 0107")+COUNTIF('Plan WIW'!$C53:$AT53,"D 0107")+COUNTIF('Plan ET'!$C54:$BW54,"D 0107"))</f>
        <v>0</v>
      </c>
      <c r="D53" s="364">
        <f>SUM(COUNTIF('Plan MB'!$C53:$BE53,"D 0108")+COUNTIF('Plan WIW'!$C53:$AT53,"D 0108")+COUNTIF('Plan ET'!$C54:$BW54,"D 0108"))</f>
        <v>0</v>
      </c>
      <c r="E53" s="364">
        <f>SUM(COUNTIF('Plan MB'!$C53:$BE53,"D 0110")+COUNTIF('Plan WIW'!$C53:$AT53,"D 0110")+COUNTIF('Plan ET'!$C54:$BW54,"D 0110"))</f>
        <v>0</v>
      </c>
      <c r="F53" s="364">
        <f>SUM(COUNTIF('Plan MB'!$C53:$BE53,"D 0111")+COUNTIF('Plan WIW'!$C53:$AT53,"D 0111")+COUNTIF('Plan ET'!$C54:$BW54,"D 0111"))</f>
        <v>0</v>
      </c>
      <c r="G53" s="364">
        <f>SUM(COUNTIF('Plan MB'!$C53:$BE53,"D 0113")+COUNTIF('Plan WIW'!$C53:$AT53,"D 0113")+COUNTIF('Plan ET'!$C54:$BW54,"D 0113"))</f>
        <v>0</v>
      </c>
      <c r="H53" s="364">
        <f>SUM(COUNTIF('Plan MB'!$C53:$BE53,"D 0117")+COUNTIF('Plan WIW'!$C53:$AT53,"D 0117")+COUNTIF('Plan ET'!$C54:$BW54,"D 0117"))</f>
        <v>0</v>
      </c>
      <c r="I53" s="364">
        <f>SUM(COUNTIF('Plan MB'!$C53:$BE53,"D 0207")+COUNTIF('Plan WIW'!$C53:$AT53,"D 0207")+COUNTIF('Plan ET'!$C54:$BW54,"D 0207"))</f>
        <v>0</v>
      </c>
      <c r="J53" s="364">
        <f>SUM(COUNTIF('Plan MB'!$C53:$BE53,"D 0210")+COUNTIF('Plan WIW'!$C53:$AT53,"D 0210")+COUNTIF('Plan ET'!$C54:$BW54,"D 0210"))</f>
        <v>0</v>
      </c>
      <c r="K53" s="324">
        <f>SUM(COUNTIF('Plan MB'!$C53:$BE53,"D 0214")+COUNTIF('Plan WIW'!$C53:$AT53,"D 0214")+COUNTIF('Plan ET'!$C54:$BW54,"D 0214"))</f>
        <v>0</v>
      </c>
      <c r="L53" s="324">
        <f>SUM(COUNTIF('Plan MB'!$C53:$BE53,"D 0301")+COUNTIF('Plan WIW'!$C53:$AT53,"D 0301")+COUNTIF('Plan ET'!$C54:$BW54,"D 0301"))</f>
        <v>0</v>
      </c>
      <c r="M53" s="324">
        <f>SUM(COUNTIF('Plan MB'!$C53:$BE53,"D 0302")+COUNTIF('Plan WIW'!$C53:$AT53,"D 0302")+COUNTIF('Plan ET'!$C54:$BW54,"D 0302"))</f>
        <v>0</v>
      </c>
      <c r="N53" s="392">
        <f>SUM(COUNTIF('Plan MB'!$C53:$BE53,"H 0001")+COUNTIF('Plan WIW'!$C53:$AT53,"H 0001")+COUNTIF('Plan ET'!$C54:$BW54,"H 0001"))</f>
        <v>0</v>
      </c>
      <c r="O53" s="364">
        <f>SUM(COUNTIF('Plan MB'!$C53:$BE53,"H 0002")+COUNTIF('Plan WIW'!$C53:$AT53,"H 0002")+COUNTIF('Plan ET'!$C54:$BW54,"H 0002"))</f>
        <v>0</v>
      </c>
      <c r="P53" s="364">
        <f>SUM(COUNTIF('Plan MB'!$C53:$BE53,"H 0003")+COUNTIF('Plan WIW'!$C53:$AT53,"H 0003")+COUNTIF('Plan ET'!$C54:$BW54,"H 0003"))</f>
        <v>0</v>
      </c>
      <c r="Q53" s="364">
        <f>SUM(COUNTIF('Plan MB'!$C53:$BE53,"H 0011")+COUNTIF('Plan WIW'!$C53:$AT53,"H 0011")+COUNTIF('Plan ET'!$C54:$BW54,"H 0011"))</f>
        <v>0</v>
      </c>
      <c r="R53" s="392">
        <f>SUM(COUNTIF('Plan MB'!$C53:$BE53,"H 0102")+COUNTIF('Plan WIW'!$C53:$AT53,"H 0102")+COUNTIF('Plan ET'!$C54:$BW54,"H 0102"))</f>
        <v>0</v>
      </c>
      <c r="S53" s="364">
        <f>SUM(COUNTIF('Plan MB'!$C53:$BE53,"H 0103")+COUNTIF('Plan WIW'!$C53:$AT53,"H 0103")+COUNTIF('Plan ET'!$C54:$BW54,"H 0103"))</f>
        <v>0</v>
      </c>
      <c r="T53" s="364">
        <f>SUM(COUNTIF('Plan MB'!$C53:$BE53,"H 0111")+COUNTIF('Plan WIW'!$C53:$AT53,"H 0111")+COUNTIF('Plan ET'!$C54:$BW54,"H 0111"))</f>
        <v>0</v>
      </c>
      <c r="U53" s="364">
        <f>SUM(COUNTIF('Plan MB'!$C53:$BE53,"H 0112")+COUNTIF('Plan WIW'!$C53:$AT53,"H 0112")+COUNTIF('Plan ET'!$C54:$BW54,"H 0112"))</f>
        <v>0</v>
      </c>
      <c r="V53" s="364">
        <f>SUM(COUNTIF('Plan MB'!$C53:$BE53,"H 0113")+COUNTIF('Plan WIW'!$C53:$AT53,"H 0113")+COUNTIF('Plan ET'!$C54:$BW54,"H 0113"))</f>
        <v>1</v>
      </c>
      <c r="W53" s="364">
        <f>SUM(COUNTIF('Plan MB'!$C53:$BE53,"H 0114")+COUNTIF('Plan WIW'!$C53:$AT53,"H 0114")+COUNTIF('Plan ET'!$C54:$BW54,"H 0114"))</f>
        <v>0</v>
      </c>
      <c r="X53" s="364">
        <f>SUM(COUNTIF('Plan MB'!$C53:$BE53,"H 0115")+COUNTIF('Plan WIW'!$C53:$AT53,"H 0115")+COUNTIF('Plan ET'!$C54:$BW54,"H 0115"))</f>
        <v>0</v>
      </c>
      <c r="Y53" s="364">
        <f>SUM(COUNTIF('Plan MB'!$C53:$BE53,"H 0116")+COUNTIF('Plan WIW'!$C53:$AT53,"H 0116")+COUNTIF('Plan ET'!$C54:$BW54,"H 0116"))</f>
        <v>0</v>
      </c>
      <c r="Z53" s="340">
        <f>SUM(COUNTIF('Plan MB'!$C53:$BE53,"H 0202")+COUNTIF('Plan WIW'!$C53:$AT53,"H 0202")+COUNTIF('Plan ET'!$C54:$BW54,"H 0202"))</f>
        <v>0</v>
      </c>
      <c r="AA53" s="340">
        <f>SUM(COUNTIF('Plan MB'!$C53:$BE53,"H 0203")+COUNTIF('Plan WIW'!$C53:$AT53,"H 0203")+COUNTIF('Plan ET'!$C54:$BW54,"H 0203"))</f>
        <v>0</v>
      </c>
      <c r="AB53" s="364">
        <f>SUM(COUNTIF('Plan MB'!$C53:$BE53,"H 0211")+COUNTIF('Plan WIW'!$C53:$AT53,"H 0211")+COUNTIF('Plan ET'!$C54:$BW54,"H 0211"))</f>
        <v>0</v>
      </c>
      <c r="AC53" s="364">
        <f>SUM(COUNTIF('Plan MB'!$C53:$BE53,"H 0212")+COUNTIF('Plan WIW'!$C53:$AT53,"H 0212")+COUNTIF('Plan ET'!$C54:$BW54,"H 0212"))</f>
        <v>0</v>
      </c>
      <c r="AD53" s="364">
        <f>SUM(COUNTIF('Plan MB'!$C53:$BE53,"H 0213")+COUNTIF('Plan WIW'!$C53:$AT53,"H 0213")+COUNTIF('Plan ET'!$C54:$BW54,"H 0213"))</f>
        <v>0</v>
      </c>
      <c r="AE53" s="364">
        <f>SUM(COUNTIF('Plan MB'!$C53:$BE53,"H 0214")+COUNTIF('Plan WIW'!$C53:$AT53,"H 0214")+COUNTIF('Plan ET'!$C54:$BW54,"H 0214"))</f>
        <v>0</v>
      </c>
      <c r="AF53" s="340">
        <f>SUM(COUNTIF('Plan MB'!$C53:$BE53,"H 0215")+COUNTIF('Plan WIW'!$C53:$AT53,"H 0215")+COUNTIF('Plan ET'!$C54:$BW54,"H 0215"))</f>
        <v>0</v>
      </c>
      <c r="AG53" s="381">
        <f>SUM(COUNTIF('Plan MB'!$C53:$BE53,"H 0216")+COUNTIF('Plan WIW'!$C53:$AT53,"H 0216")+COUNTIF('Plan ET'!$C54:$BW54,"H 0216"))</f>
        <v>0</v>
      </c>
      <c r="AH53" s="364">
        <f>SUM(COUNTIF('Plan MB'!$C53:$BE53,"D 0215")+COUNTIF('Plan WIW'!$C53:$AT53,"D 0215")+COUNTIF('Plan ET'!$C54:$BW54,"D 0215"))</f>
        <v>0</v>
      </c>
      <c r="AI53" s="364">
        <f>SUM(COUNTIF('Plan MB'!$C53:$BE53,"E 0103")+COUNTIF('Plan WIW'!$C53:$AT53,"E 0103")+COUNTIF('Plan ET'!$C54:$BW54,"E 0103"))</f>
        <v>0</v>
      </c>
      <c r="AJ53" s="364">
        <f>SUM(COUNTIF('Plan MB'!$C53:$BE53,"E 0104")+COUNTIF('Plan WIW'!$C53:$AT53,"E 0104")+COUNTIF('Plan ET'!$C54:$BW54,"E 0104"))</f>
        <v>0</v>
      </c>
      <c r="AK53" s="364">
        <f>SUM(COUNTIF('Plan MB'!$C53:$BE53,"D 0201")+COUNTIF('Plan WIW'!$C53:$AT53,"D 0201")+COUNTIF('Plan ET'!$C54:$BW54,"D 0201"))</f>
        <v>0</v>
      </c>
      <c r="AL53" s="364">
        <f>SUM(COUNTIF('Plan MB'!$C53:$BE53,"D 0202")+COUNTIF('Plan WIW'!$C53:$AT53,"D 0202")+COUNTIF('Plan ET'!$C54:$BW54,"D 0202"))</f>
        <v>0</v>
      </c>
      <c r="AM53" s="364">
        <f>SUM(COUNTIF('Plan MB'!$C53:$BE53,"D 0203")+COUNTIF('Plan WIW'!$C53:$AT53,"D 0203")+COUNTIF('Plan ET'!$C54:$BW54,"D 0203"))</f>
        <v>0</v>
      </c>
      <c r="AN53" s="364">
        <f>SUM(COUNTIF('Plan MB'!$C53:$BE53,"B 0323")+COUNTIF('Plan WIW'!$C53:$AT53,"B 0323")+COUNTIF('Plan ET'!$C54:$BW54,"B 0323"))</f>
        <v>0</v>
      </c>
      <c r="AO53" s="364">
        <f>SUM(COUNTIF('Plan MB'!$C53:$BE53,"B 0406")+COUNTIF('Plan WIW'!$C53:$AT53,"B 0406")+COUNTIF('Plan ET'!$C54:$BW54,"B 0406"))</f>
        <v>0</v>
      </c>
      <c r="AP53" s="364">
        <f>SUM(COUNTIF('Plan MB'!$C53:$BE53,"B 0101")+COUNTIF('Plan WIW'!$C53:$AT53,"B 0101")+COUNTIF('Plan ET'!$C54:$BW54,"B 0101"))</f>
        <v>0</v>
      </c>
      <c r="AQ53" s="364">
        <f>SUM(COUNTIF('Plan MB'!$C53:$BE53,"B 0102")+COUNTIF('Plan WIW'!$C53:$AT53,"B 0102")+COUNTIF('Plan ET'!$C54:$BW54,"B 0102"))</f>
        <v>0</v>
      </c>
      <c r="AR53" s="364">
        <f>SUM(COUNTIF('Plan MB'!$C53:$BE53,"B 0231")+COUNTIF('Plan WIW'!$C53:$AT53,"B 0231")+COUNTIF('Plan ET'!$C54:$BW54,"B 0231"))</f>
        <v>0</v>
      </c>
      <c r="AS53" s="364">
        <f>SUM(COUNTIF('Plan MB'!$C53:$BE53,"B 0423")+COUNTIF('Plan WIW'!$C53:$AT53,"B 0423")+COUNTIF('Plan ET'!$C54:$BW54,"B 0423"))</f>
        <v>1</v>
      </c>
      <c r="AT53" s="364">
        <f>SUM(COUNTIF('Plan MB'!$C53:$BE53,"B 0422")+COUNTIF('Plan WIW'!$C53:$AT53,"B 0422")+COUNTIF('Plan ET'!$C54:$BW54,"B 0422"))</f>
        <v>0</v>
      </c>
    </row>
    <row r="54" spans="1:46" ht="12.75" customHeight="1">
      <c r="A54" s="1320"/>
      <c r="B54" s="1323"/>
      <c r="C54" s="364">
        <f>SUM(COUNTIF('Plan MB'!$C54:$BE54,"D 0107")+COUNTIF('Plan WIW'!$C54:$AT54,"D 0107")+COUNTIF('Plan ET'!$C55:$BW55,"D 0107"))</f>
        <v>0</v>
      </c>
      <c r="D54" s="364">
        <f>SUM(COUNTIF('Plan MB'!$C54:$BE54,"D 0108")+COUNTIF('Plan WIW'!$C54:$AT54,"D 0108")+COUNTIF('Plan ET'!$C55:$BW55,"D 0108"))</f>
        <v>0</v>
      </c>
      <c r="E54" s="364">
        <f>SUM(COUNTIF('Plan MB'!$C54:$BE54,"D 0110")+COUNTIF('Plan WIW'!$C54:$AT54,"D 0110")+COUNTIF('Plan ET'!$C55:$BW55,"D 0110"))</f>
        <v>0</v>
      </c>
      <c r="F54" s="364">
        <f>SUM(COUNTIF('Plan MB'!$C54:$BE54,"D 0111")+COUNTIF('Plan WIW'!$C54:$AT54,"D 0111")+COUNTIF('Plan ET'!$C55:$BW55,"D 0111"))</f>
        <v>0</v>
      </c>
      <c r="G54" s="364">
        <f>SUM(COUNTIF('Plan MB'!$C54:$BE54,"D 0113")+COUNTIF('Plan WIW'!$C54:$AT54,"D 0113")+COUNTIF('Plan ET'!$C55:$BW55,"D 0113"))</f>
        <v>1</v>
      </c>
      <c r="H54" s="364">
        <f>SUM(COUNTIF('Plan MB'!$C54:$BE54,"D 0117")+COUNTIF('Plan WIW'!$C54:$AT54,"D 0117")+COUNTIF('Plan ET'!$C55:$BW55,"D 0117"))</f>
        <v>0</v>
      </c>
      <c r="I54" s="364">
        <f>SUM(COUNTIF('Plan MB'!$C54:$BE54,"D 0207")+COUNTIF('Plan WIW'!$C54:$AT54,"D 0207")+COUNTIF('Plan ET'!$C55:$BW55,"D 0207"))</f>
        <v>0</v>
      </c>
      <c r="J54" s="364">
        <f>SUM(COUNTIF('Plan MB'!$C54:$BE54,"D 0210")+COUNTIF('Plan WIW'!$C54:$AT54,"D 0210")+COUNTIF('Plan ET'!$C55:$BW55,"D 0210"))</f>
        <v>0</v>
      </c>
      <c r="K54" s="324">
        <f>SUM(COUNTIF('Plan MB'!$C54:$BE54,"D 0214")+COUNTIF('Plan WIW'!$C54:$AT54,"D 0214")+COUNTIF('Plan ET'!$C55:$BW55,"D 0214"))</f>
        <v>0</v>
      </c>
      <c r="L54" s="324">
        <f>SUM(COUNTIF('Plan MB'!$C54:$BE54,"D 0301")+COUNTIF('Plan WIW'!$C54:$AT54,"D 0301")+COUNTIF('Plan ET'!$C55:$BW55,"D 0301"))</f>
        <v>0</v>
      </c>
      <c r="M54" s="324">
        <f>SUM(COUNTIF('Plan MB'!$C54:$BE54,"D 0302")+COUNTIF('Plan WIW'!$C54:$AT54,"D 0302")+COUNTIF('Plan ET'!$C55:$BW55,"D 0302"))</f>
        <v>0</v>
      </c>
      <c r="N54" s="392">
        <f>SUM(COUNTIF('Plan MB'!$C54:$BE54,"H 0001")+COUNTIF('Plan WIW'!$C54:$AT54,"H 0001")+COUNTIF('Plan ET'!$C55:$BW55,"H 0001"))</f>
        <v>0</v>
      </c>
      <c r="O54" s="364">
        <f>SUM(COUNTIF('Plan MB'!$C54:$BE54,"H 0002")+COUNTIF('Plan WIW'!$C54:$AT54,"H 0002")+COUNTIF('Plan ET'!$C55:$BW55,"H 0002"))</f>
        <v>0</v>
      </c>
      <c r="P54" s="364">
        <f>SUM(COUNTIF('Plan MB'!$C54:$BE54,"H 0003")+COUNTIF('Plan WIW'!$C54:$AT54,"H 0003")+COUNTIF('Plan ET'!$C55:$BW55,"H 0003"))</f>
        <v>0</v>
      </c>
      <c r="Q54" s="364">
        <f>SUM(COUNTIF('Plan MB'!$C54:$BE54,"H 0011")+COUNTIF('Plan WIW'!$C54:$AT54,"H 0011")+COUNTIF('Plan ET'!$C55:$BW55,"H 0011"))</f>
        <v>0</v>
      </c>
      <c r="R54" s="392">
        <f>SUM(COUNTIF('Plan MB'!$C54:$BE54,"H 0102")+COUNTIF('Plan WIW'!$C54:$AT54,"H 0102")+COUNTIF('Plan ET'!$C55:$BW55,"H 0102"))</f>
        <v>0</v>
      </c>
      <c r="S54" s="364">
        <f>SUM(COUNTIF('Plan MB'!$C54:$BE54,"H 0103")+COUNTIF('Plan WIW'!$C54:$AT54,"H 0103")+COUNTIF('Plan ET'!$C55:$BW55,"H 0103"))</f>
        <v>0</v>
      </c>
      <c r="T54" s="364">
        <f>SUM(COUNTIF('Plan MB'!$C54:$BE54,"H 0111")+COUNTIF('Plan WIW'!$C54:$AT54,"H 0111")+COUNTIF('Plan ET'!$C55:$BW55,"H 0111"))</f>
        <v>0</v>
      </c>
      <c r="U54" s="364">
        <f>SUM(COUNTIF('Plan MB'!$C54:$BE54,"H 0112")+COUNTIF('Plan WIW'!$C54:$AT54,"H 0112")+COUNTIF('Plan ET'!$C55:$BW55,"H 0112"))</f>
        <v>0</v>
      </c>
      <c r="V54" s="364">
        <f>SUM(COUNTIF('Plan MB'!$C54:$BE54,"H 0113")+COUNTIF('Plan WIW'!$C54:$AT54,"H 0113")+COUNTIF('Plan ET'!$C55:$BW55,"H 0113"))</f>
        <v>0</v>
      </c>
      <c r="W54" s="364">
        <f>SUM(COUNTIF('Plan MB'!$C54:$BE54,"H 0114")+COUNTIF('Plan WIW'!$C54:$AT54,"H 0114")+COUNTIF('Plan ET'!$C55:$BW55,"H 0114"))</f>
        <v>0</v>
      </c>
      <c r="X54" s="364">
        <f>SUM(COUNTIF('Plan MB'!$C54:$BE54,"H 0115")+COUNTIF('Plan WIW'!$C54:$AT54,"H 0115")+COUNTIF('Plan ET'!$C55:$BW55,"H 0115"))</f>
        <v>0</v>
      </c>
      <c r="Y54" s="364">
        <f>SUM(COUNTIF('Plan MB'!$C54:$BE54,"H 0116")+COUNTIF('Plan WIW'!$C54:$AT54,"H 0116")+COUNTIF('Plan ET'!$C55:$BW55,"H 0116"))</f>
        <v>0</v>
      </c>
      <c r="Z54" s="340">
        <f>SUM(COUNTIF('Plan MB'!$C54:$BE54,"H 0202")+COUNTIF('Plan WIW'!$C54:$AT54,"H 0202")+COUNTIF('Plan ET'!$C55:$BW55,"H 0202"))</f>
        <v>0</v>
      </c>
      <c r="AA54" s="340">
        <f>SUM(COUNTIF('Plan MB'!$C54:$BE54,"H 0203")+COUNTIF('Plan WIW'!$C54:$AT54,"H 0203")+COUNTIF('Plan ET'!$C55:$BW55,"H 0203"))</f>
        <v>0</v>
      </c>
      <c r="AB54" s="364">
        <f>SUM(COUNTIF('Plan MB'!$C54:$BE54,"H 0211")+COUNTIF('Plan WIW'!$C54:$AT54,"H 0211")+COUNTIF('Plan ET'!$C55:$BW55,"H 0211"))</f>
        <v>0</v>
      </c>
      <c r="AC54" s="364">
        <f>SUM(COUNTIF('Plan MB'!$C54:$BE54,"H 0212")+COUNTIF('Plan WIW'!$C54:$AT54,"H 0212")+COUNTIF('Plan ET'!$C55:$BW55,"H 0212"))</f>
        <v>0</v>
      </c>
      <c r="AD54" s="364">
        <f>SUM(COUNTIF('Plan MB'!$C54:$BE54,"H 0213")+COUNTIF('Plan WIW'!$C54:$AT54,"H 0213")+COUNTIF('Plan ET'!$C55:$BW55,"H 0213"))</f>
        <v>0</v>
      </c>
      <c r="AE54" s="364">
        <f>SUM(COUNTIF('Plan MB'!$C54:$BE54,"H 0214")+COUNTIF('Plan WIW'!$C54:$AT54,"H 0214")+COUNTIF('Plan ET'!$C55:$BW55,"H 0214"))</f>
        <v>0</v>
      </c>
      <c r="AF54" s="340">
        <f>SUM(COUNTIF('Plan MB'!$C54:$BE54,"H 0215")+COUNTIF('Plan WIW'!$C54:$AT54,"H 0215")+COUNTIF('Plan ET'!$C55:$BW55,"H 0215"))</f>
        <v>0</v>
      </c>
      <c r="AG54" s="381">
        <f>SUM(COUNTIF('Plan MB'!$C54:$BE54,"H 0216")+COUNTIF('Plan WIW'!$C54:$AT54,"H 0216")+COUNTIF('Plan ET'!$C55:$BW55,"H 0216"))</f>
        <v>0</v>
      </c>
      <c r="AH54" s="364">
        <f>SUM(COUNTIF('Plan MB'!$C54:$BE54,"D 0215")+COUNTIF('Plan WIW'!$C54:$AT54,"D 0215")+COUNTIF('Plan ET'!$C55:$BW55,"D 0215"))</f>
        <v>0</v>
      </c>
      <c r="AI54" s="364">
        <f>SUM(COUNTIF('Plan MB'!$C54:$BE54,"E 0103")+COUNTIF('Plan WIW'!$C54:$AT54,"E 0103")+COUNTIF('Plan ET'!$C55:$BW55,"E 0103"))</f>
        <v>0</v>
      </c>
      <c r="AJ54" s="364">
        <f>SUM(COUNTIF('Plan MB'!$C54:$BE54,"E 0104")+COUNTIF('Plan WIW'!$C54:$AT54,"E 0104")+COUNTIF('Plan ET'!$C55:$BW55,"E 0104"))</f>
        <v>0</v>
      </c>
      <c r="AK54" s="364">
        <f>SUM(COUNTIF('Plan MB'!$C54:$BE54,"D 0201")+COUNTIF('Plan WIW'!$C54:$AT54,"D 0201")+COUNTIF('Plan ET'!$C55:$BW55,"D 0201"))</f>
        <v>0</v>
      </c>
      <c r="AL54" s="364">
        <f>SUM(COUNTIF('Plan MB'!$C54:$BE54,"D 0202")+COUNTIF('Plan WIW'!$C54:$AT54,"D 0202")+COUNTIF('Plan ET'!$C55:$BW55,"D 0202"))</f>
        <v>0</v>
      </c>
      <c r="AM54" s="364">
        <f>SUM(COUNTIF('Plan MB'!$C54:$BE54,"D 0203")+COUNTIF('Plan WIW'!$C54:$AT54,"D 0203")+COUNTIF('Plan ET'!$C55:$BW55,"D 0203"))</f>
        <v>0</v>
      </c>
      <c r="AN54" s="364">
        <f>SUM(COUNTIF('Plan MB'!$C54:$BE54,"B 0323")+COUNTIF('Plan WIW'!$C54:$AT54,"B 0323")+COUNTIF('Plan ET'!$C55:$BW55,"B 0323"))</f>
        <v>0</v>
      </c>
      <c r="AO54" s="364">
        <f>SUM(COUNTIF('Plan MB'!$C54:$BE54,"B 0406")+COUNTIF('Plan WIW'!$C54:$AT54,"B 0406")+COUNTIF('Plan ET'!$C55:$BW55,"B 0406"))</f>
        <v>0</v>
      </c>
      <c r="AP54" s="364">
        <f>SUM(COUNTIF('Plan MB'!$C54:$BE54,"B 0101")+COUNTIF('Plan WIW'!$C54:$AT54,"B 0101")+COUNTIF('Plan ET'!$C55:$BW55,"B 0101"))</f>
        <v>0</v>
      </c>
      <c r="AQ54" s="364">
        <f>SUM(COUNTIF('Plan MB'!$C54:$BE54,"B 0102")+COUNTIF('Plan WIW'!$C54:$AT54,"B 0102")+COUNTIF('Plan ET'!$C55:$BW55,"B 0102"))</f>
        <v>0</v>
      </c>
      <c r="AR54" s="364">
        <f>SUM(COUNTIF('Plan MB'!$C54:$BE54,"B 0231")+COUNTIF('Plan WIW'!$C54:$AT54,"B 0231")+COUNTIF('Plan ET'!$C55:$BW55,"B 0231"))</f>
        <v>0</v>
      </c>
      <c r="AS54" s="364">
        <f>SUM(COUNTIF('Plan MB'!$C54:$BE54,"B 0423")+COUNTIF('Plan WIW'!$C54:$AT54,"B 0423")+COUNTIF('Plan ET'!$C55:$BW55,"B 0423"))</f>
        <v>0</v>
      </c>
      <c r="AT54" s="364">
        <f>SUM(COUNTIF('Plan MB'!$C54:$BE54,"B 0422")+COUNTIF('Plan WIW'!$C54:$AT54,"B 0422")+COUNTIF('Plan ET'!$C55:$BW55,"B 0422"))</f>
        <v>0</v>
      </c>
    </row>
    <row r="55" spans="1:46" ht="12.75" customHeight="1">
      <c r="A55" s="1320"/>
      <c r="B55" s="1323"/>
      <c r="C55" s="364">
        <f>SUM(COUNTIF('Plan MB'!$C55:$BE55,"D 0107")+COUNTIF('Plan WIW'!$C55:$AU55,"D 0107")+COUNTIF('Plan ET'!$C56:$BW56,"D 0107"))</f>
        <v>0</v>
      </c>
      <c r="D55" s="364">
        <f>SUM(COUNTIF('Plan MB'!$C55:$BE55,"D 0108")+COUNTIF('Plan WIW'!$C55:$AU55,"D 0108")+COUNTIF('Plan ET'!$C56:$BW56,"D 0108"))</f>
        <v>0</v>
      </c>
      <c r="E55" s="364">
        <f>SUM(COUNTIF('Plan MB'!$C55:$BE55,"D 0110")+COUNTIF('Plan WIW'!$C55:$AU55,"D 0110")+COUNTIF('Plan ET'!$C56:$BW56,"D 0110"))</f>
        <v>0</v>
      </c>
      <c r="F55" s="364">
        <f>SUM(COUNTIF('Plan MB'!$C55:$BE55,"D 0111")+COUNTIF('Plan WIW'!$C55:$AU55,"D 0111")+COUNTIF('Plan ET'!$C56:$BW56,"D 0111"))</f>
        <v>0</v>
      </c>
      <c r="G55" s="364">
        <f>SUM(COUNTIF('Plan MB'!$C55:$BE55,"D 0113")+COUNTIF('Plan WIW'!$C55:$AU55,"D 0113")+COUNTIF('Plan ET'!$C56:$BW56,"D 0113"))</f>
        <v>0</v>
      </c>
      <c r="H55" s="364">
        <f>SUM(COUNTIF('Plan MB'!$C55:$BE55,"D 0117")+COUNTIF('Plan WIW'!$C55:$AU55,"D 0117")+COUNTIF('Plan ET'!$C56:$BW56,"D 0117"))</f>
        <v>0</v>
      </c>
      <c r="I55" s="364">
        <f>SUM(COUNTIF('Plan MB'!$C55:$BE55,"D 0207")+COUNTIF('Plan WIW'!$C55:$AU55,"D 0207")+COUNTIF('Plan ET'!$C56:$BW56,"D 0207"))</f>
        <v>0</v>
      </c>
      <c r="J55" s="364">
        <f>SUM(COUNTIF('Plan MB'!$C55:$BE55,"D 0210")+COUNTIF('Plan WIW'!$C55:$AU55,"D 0210")+COUNTIF('Plan ET'!$C56:$BW56,"D 0210"))</f>
        <v>0</v>
      </c>
      <c r="K55" s="324">
        <f>SUM(COUNTIF('Plan MB'!$C55:$BE55,"D 0214")+COUNTIF('Plan WIW'!$C55:$AU55,"D 0214")+COUNTIF('Plan ET'!$C56:$BW56,"D 0214"))</f>
        <v>0</v>
      </c>
      <c r="L55" s="324">
        <f>SUM(COUNTIF('Plan MB'!$C55:$BE55,"D 0301")+COUNTIF('Plan WIW'!$C55:$AU55,"D 0301")+COUNTIF('Plan ET'!$C56:$BW56,"D 0301"))</f>
        <v>0</v>
      </c>
      <c r="M55" s="324">
        <f>SUM(COUNTIF('Plan MB'!$C55:$BE55,"D 0302")+COUNTIF('Plan WIW'!$C55:$AU55,"D 0302")+COUNTIF('Plan ET'!$C56:$BW56,"D 0302"))</f>
        <v>0</v>
      </c>
      <c r="N55" s="392">
        <f>SUM(COUNTIF('Plan MB'!$C55:$BE55,"H 0001")+COUNTIF('Plan WIW'!$C55:$AU55,"H 0001")+COUNTIF('Plan ET'!$C56:$BW56,"H 0001"))</f>
        <v>0</v>
      </c>
      <c r="O55" s="364">
        <f>SUM(COUNTIF('Plan MB'!$C55:$BE55,"H 0002")+COUNTIF('Plan WIW'!$C55:$AU55,"H 0002")+COUNTIF('Plan ET'!$C56:$BW56,"H 0002"))</f>
        <v>0</v>
      </c>
      <c r="P55" s="364">
        <f>SUM(COUNTIF('Plan MB'!$C55:$BE55,"H 0003")+COUNTIF('Plan WIW'!$C55:$AU55,"H 0003")+COUNTIF('Plan ET'!$C56:$BW56,"H 0003"))</f>
        <v>0</v>
      </c>
      <c r="Q55" s="364">
        <f>SUM(COUNTIF('Plan MB'!$C55:$BE55,"H 0011")+COUNTIF('Plan WIW'!$C55:$AU55,"H 0011")+COUNTIF('Plan ET'!$C56:$BW56,"H 0011"))</f>
        <v>0</v>
      </c>
      <c r="R55" s="392">
        <f>SUM(COUNTIF('Plan MB'!$C55:$BE55,"H 0102")+COUNTIF('Plan WIW'!$C55:$AU55,"H 0102")+COUNTIF('Plan ET'!$C56:$BW56,"H 0102"))</f>
        <v>0</v>
      </c>
      <c r="S55" s="364">
        <f>SUM(COUNTIF('Plan MB'!$C55:$BE55,"H 0103")+COUNTIF('Plan WIW'!$C55:$AU55,"H 0103")+COUNTIF('Plan ET'!$C56:$BW56,"H 0103"))</f>
        <v>0</v>
      </c>
      <c r="T55" s="364">
        <f>SUM(COUNTIF('Plan MB'!$C55:$BE55,"H 0111")+COUNTIF('Plan WIW'!$C55:$AU55,"H 0111")+COUNTIF('Plan ET'!$C56:$BW56,"H 0111"))</f>
        <v>0</v>
      </c>
      <c r="U55" s="364">
        <f>SUM(COUNTIF('Plan MB'!$C55:$BE55,"H 0112")+COUNTIF('Plan WIW'!$C55:$AU55,"H 0112")+COUNTIF('Plan ET'!$C56:$BW56,"H 0112"))</f>
        <v>0</v>
      </c>
      <c r="V55" s="364">
        <f>SUM(COUNTIF('Plan MB'!$C55:$BE55,"H 0113")+COUNTIF('Plan WIW'!$C55:$AU55,"H 0113")+COUNTIF('Plan ET'!$C56:$BW56,"H 0113"))</f>
        <v>0</v>
      </c>
      <c r="W55" s="364">
        <f>SUM(COUNTIF('Plan MB'!$C55:$BE55,"H 0114")+COUNTIF('Plan WIW'!$C55:$AU55,"H 0114")+COUNTIF('Plan ET'!$C56:$BW56,"H 0114"))</f>
        <v>0</v>
      </c>
      <c r="X55" s="364">
        <f>SUM(COUNTIF('Plan MB'!$C55:$BE55,"H 0115")+COUNTIF('Plan WIW'!$C55:$AU55,"H 0115")+COUNTIF('Plan ET'!$C56:$BW56,"H 0115"))</f>
        <v>0</v>
      </c>
      <c r="Y55" s="364">
        <f>SUM(COUNTIF('Plan MB'!$C55:$BE55,"H 0116")+COUNTIF('Plan WIW'!$C55:$AU55,"H 0116")+COUNTIF('Plan ET'!$C56:$BW56,"H 0116"))</f>
        <v>0</v>
      </c>
      <c r="Z55" s="340">
        <f>SUM(COUNTIF('Plan MB'!$C55:$BE55,"H 0202")+COUNTIF('Plan WIW'!$C55:$AU55,"H 0202")+COUNTIF('Plan ET'!$C56:$BW56,"H 0202"))</f>
        <v>0</v>
      </c>
      <c r="AA55" s="340">
        <f>SUM(COUNTIF('Plan MB'!$C55:$BE55,"H 0203")+COUNTIF('Plan WIW'!$C55:$AU55,"H 0203")+COUNTIF('Plan ET'!$C56:$BW56,"H 0203"))</f>
        <v>0</v>
      </c>
      <c r="AB55" s="364">
        <f>SUM(COUNTIF('Plan MB'!$C55:$BE55,"H 0211")+COUNTIF('Plan WIW'!$C55:$AU55,"H 0211")+COUNTIF('Plan ET'!$C56:$BW56,"H 0211"))</f>
        <v>0</v>
      </c>
      <c r="AC55" s="364">
        <f>SUM(COUNTIF('Plan MB'!$C55:$BE55,"H 0212")+COUNTIF('Plan WIW'!$C55:$AU55,"H 0212")+COUNTIF('Plan ET'!$C56:$BW56,"H 0212"))</f>
        <v>0</v>
      </c>
      <c r="AD55" s="364">
        <f>SUM(COUNTIF('Plan MB'!$C55:$BE55,"H 0213")+COUNTIF('Plan WIW'!$C55:$AU55,"H 0213")+COUNTIF('Plan ET'!$C56:$BW56,"H 0213"))</f>
        <v>0</v>
      </c>
      <c r="AE55" s="364">
        <f>SUM(COUNTIF('Plan MB'!$C55:$BE55,"H 0214")+COUNTIF('Plan WIW'!$C55:$AU55,"H 0214")+COUNTIF('Plan ET'!$C56:$BW56,"H 0214"))</f>
        <v>0</v>
      </c>
      <c r="AF55" s="340">
        <f>SUM(COUNTIF('Plan MB'!$C55:$BE55,"H 0215")+COUNTIF('Plan WIW'!$C55:$AU55,"H 0215")+COUNTIF('Plan ET'!$C56:$BW56,"H 0215"))</f>
        <v>0</v>
      </c>
      <c r="AG55" s="381">
        <f>SUM(COUNTIF('Plan MB'!$C55:$BE55,"H 0216")+COUNTIF('Plan WIW'!$C55:$AU55,"H 0216")+COUNTIF('Plan ET'!$C56:$BW56,"H 0216"))</f>
        <v>0</v>
      </c>
      <c r="AH55" s="364">
        <f>SUM(COUNTIF('Plan MB'!$C55:$BE55,"D 0215")+COUNTIF('Plan WIW'!$C55:$AU55,"D 0215")+COUNTIF('Plan ET'!$C56:$BW56,"D 0215"))</f>
        <v>0</v>
      </c>
      <c r="AI55" s="364">
        <f>SUM(COUNTIF('Plan MB'!$C55:$BE55,"E 0103")+COUNTIF('Plan WIW'!$C55:$AU55,"E 0103")+COUNTIF('Plan ET'!$C56:$BW56,"E 0103"))</f>
        <v>0</v>
      </c>
      <c r="AJ55" s="364">
        <f>SUM(COUNTIF('Plan MB'!$C55:$BE55,"E 0104")+COUNTIF('Plan WIW'!$C55:$AU55,"E 0104")+COUNTIF('Plan ET'!$C56:$BW56,"E 0104"))</f>
        <v>0</v>
      </c>
      <c r="AK55" s="364">
        <f>SUM(COUNTIF('Plan MB'!$C55:$BE55,"D 0201")+COUNTIF('Plan WIW'!$C55:$AU55,"D 0201")+COUNTIF('Plan ET'!$C56:$BW56,"D 0201"))</f>
        <v>0</v>
      </c>
      <c r="AL55" s="364">
        <f>SUM(COUNTIF('Plan MB'!$C55:$BE55,"D 0202")+COUNTIF('Plan WIW'!$C55:$AU55,"D 0202")+COUNTIF('Plan ET'!$C56:$BW56,"D 0202"))</f>
        <v>0</v>
      </c>
      <c r="AM55" s="364">
        <f>SUM(COUNTIF('Plan MB'!$C55:$BE55,"D 0203")+COUNTIF('Plan WIW'!$C55:$AU55,"D 0203")+COUNTIF('Plan ET'!$C56:$BW56,"D 0203"))</f>
        <v>0</v>
      </c>
      <c r="AN55" s="364">
        <f>SUM(COUNTIF('Plan MB'!$C55:$BE55,"B 0323")+COUNTIF('Plan WIW'!$C55:$AU55,"B 0323")+COUNTIF('Plan ET'!$C56:$BW56,"B 0323"))</f>
        <v>0</v>
      </c>
      <c r="AO55" s="364">
        <f>SUM(COUNTIF('Plan MB'!$C55:$BE55,"B 0406")+COUNTIF('Plan WIW'!$C55:$AU55,"B 0406")+COUNTIF('Plan ET'!$C56:$BW56,"B 0406"))</f>
        <v>0</v>
      </c>
      <c r="AP55" s="364">
        <f>SUM(COUNTIF('Plan MB'!$C55:$BE55,"B 0101")+COUNTIF('Plan WIW'!$C55:$AU55,"B 0101")+COUNTIF('Plan ET'!$C56:$BW56,"B 0101"))</f>
        <v>0</v>
      </c>
      <c r="AQ55" s="364">
        <f>SUM(COUNTIF('Plan MB'!$C55:$BE55,"B 0102")+COUNTIF('Plan WIW'!$C55:$AU55,"B 0102")+COUNTIF('Plan ET'!$C56:$BW56,"B 0102"))</f>
        <v>0</v>
      </c>
      <c r="AR55" s="364">
        <f>SUM(COUNTIF('Plan MB'!$C55:$BE55,"B 0231")+COUNTIF('Plan WIW'!$C55:$AU55,"B 0231")+COUNTIF('Plan ET'!$C56:$BW56,"B 0231"))</f>
        <v>0</v>
      </c>
      <c r="AS55" s="364">
        <f>SUM(COUNTIF('Plan MB'!$C55:$BE55,"B 0423")+COUNTIF('Plan WIW'!$C55:$AU55,"B 0423")+COUNTIF('Plan ET'!$C56:$BW56,"B 0423"))</f>
        <v>0</v>
      </c>
      <c r="AT55" s="364">
        <f>SUM(COUNTIF('Plan MB'!$C55:$BE55,"B 0422")+COUNTIF('Plan WIW'!$C55:$AU55,"B 0422")+COUNTIF('Plan ET'!$C56:$BW56,"B 0422"))</f>
        <v>0</v>
      </c>
    </row>
    <row r="56" spans="1:46" ht="12.75" customHeight="1">
      <c r="A56" s="1320"/>
      <c r="B56" s="1322">
        <v>16</v>
      </c>
      <c r="C56" s="364">
        <f>SUM(COUNTIF('Plan MB'!$C56:$BE56,"D 0107")+COUNTIF('Plan WIW'!$C56:$AU56,"D 0107")+COUNTIF('Plan ET'!$C57:$BW57,"D 0107"))</f>
        <v>1</v>
      </c>
      <c r="D56" s="364">
        <f>SUM(COUNTIF('Plan MB'!$C56:$BE56,"D 0108")+COUNTIF('Plan WIW'!$C56:$AU56,"D 0108")+COUNTIF('Plan ET'!$C57:$BW57,"D 0108"))</f>
        <v>1</v>
      </c>
      <c r="E56" s="364">
        <f>SUM(COUNTIF('Plan MB'!$C56:$BE56,"D 0110")+COUNTIF('Plan WIW'!$C56:$AU56,"D 0110")+COUNTIF('Plan ET'!$C57:$BW57,"D 0110"))</f>
        <v>0</v>
      </c>
      <c r="F56" s="364">
        <f>SUM(COUNTIF('Plan MB'!$C56:$BE56,"D 0111")+COUNTIF('Plan WIW'!$C56:$AU56,"D 0111")+COUNTIF('Plan ET'!$C57:$BW57,"D 0111"))</f>
        <v>0</v>
      </c>
      <c r="G56" s="364">
        <f>SUM(COUNTIF('Plan MB'!$C56:$BE56,"D 0113")+COUNTIF('Plan WIW'!$C56:$AU56,"D 0113")+COUNTIF('Plan ET'!$C57:$BW57,"D 0113"))</f>
        <v>0</v>
      </c>
      <c r="H56" s="364">
        <f>SUM(COUNTIF('Plan MB'!$C56:$BE56,"D 0117")+COUNTIF('Plan WIW'!$C56:$AU56,"D 0117")+COUNTIF('Plan ET'!$C57:$BW57,"D 0117"))</f>
        <v>1</v>
      </c>
      <c r="I56" s="364">
        <f>SUM(COUNTIF('Plan MB'!$C56:$BE56,"D 0207")+COUNTIF('Plan WIW'!$C56:$AU56,"D 0207")+COUNTIF('Plan ET'!$C57:$BW57,"D 0207"))</f>
        <v>0</v>
      </c>
      <c r="J56" s="380">
        <f>SUM(COUNTIF('Plan MB'!$C56:$BE56,"D 0210")+COUNTIF('Plan WIW'!$C56:$AU56,"D 0210")+COUNTIF('Plan ET'!$C57:$BW57,"D 0210"))</f>
        <v>2</v>
      </c>
      <c r="K56" s="324">
        <f>SUM(COUNTIF('Plan MB'!$C56:$BE56,"D 0214")+COUNTIF('Plan WIW'!$C56:$AU56,"D 0214")+COUNTIF('Plan ET'!$C57:$BW57,"D 0214"))</f>
        <v>0</v>
      </c>
      <c r="L56" s="324">
        <f>SUM(COUNTIF('Plan MB'!$C56:$BE56,"D 0301")+COUNTIF('Plan WIW'!$C56:$AU56,"D 0301")+COUNTIF('Plan ET'!$C57:$BW57,"D 0301"))</f>
        <v>0</v>
      </c>
      <c r="M56" s="324">
        <f>SUM(COUNTIF('Plan MB'!$C56:$BE56,"D 0302")+COUNTIF('Plan WIW'!$C56:$AU56,"D 0302")+COUNTIF('Plan ET'!$C57:$BW57,"D 0302"))</f>
        <v>0</v>
      </c>
      <c r="N56" s="340">
        <f>SUM(COUNTIF('Plan MB'!$C56:$BE56,"H 0001")+COUNTIF('Plan WIW'!$C56:$AU56,"H 0001")+COUNTIF('Plan ET'!$C57:$BW57,"H 0001"))</f>
        <v>0</v>
      </c>
      <c r="O56" s="364">
        <f>SUM(COUNTIF('Plan MB'!$C56:$BE56,"H 0002")+COUNTIF('Plan WIW'!$C56:$AU56,"H 0002")+COUNTIF('Plan ET'!$C57:$BW57,"H 0002"))</f>
        <v>2</v>
      </c>
      <c r="P56" s="389">
        <f>SUM(COUNTIF('Plan MB'!$C56:$BE56,"H 0003")+COUNTIF('Plan WIW'!$C56:$AU56,"H 0003")+COUNTIF('Plan ET'!$C57:$BW57,"H 0003"))</f>
        <v>0</v>
      </c>
      <c r="Q56" s="364">
        <f>SUM(COUNTIF('Plan MB'!$C56:$BE56,"H 0011")+COUNTIF('Plan WIW'!$C56:$AU56,"H 0011")+COUNTIF('Plan ET'!$C57:$BW57,"H 0011"))</f>
        <v>0</v>
      </c>
      <c r="R56" s="364">
        <f>SUM(COUNTIF('Plan MB'!$C56:$BE56,"H 0102")+COUNTIF('Plan WIW'!$C56:$AU56,"H 0102")+COUNTIF('Plan ET'!$C57:$BW57,"H 0102"))</f>
        <v>0</v>
      </c>
      <c r="S56" s="364">
        <f>SUM(COUNTIF('Plan MB'!$C56:$BE56,"H 0103")+COUNTIF('Plan WIW'!$C56:$AU56,"H 0103")+COUNTIF('Plan ET'!$C57:$BW57,"H 0103"))</f>
        <v>1</v>
      </c>
      <c r="T56" s="364">
        <f>SUM(COUNTIF('Plan MB'!$C56:$BE56,"H 0111")+COUNTIF('Plan WIW'!$C56:$AU56,"H 0111")+COUNTIF('Plan ET'!$C57:$BW57,"H 0111"))</f>
        <v>0</v>
      </c>
      <c r="U56" s="364">
        <f>SUM(COUNTIF('Plan MB'!$C56:$BE56,"H 0112")+COUNTIF('Plan WIW'!$C56:$AU56,"H 0112")+COUNTIF('Plan ET'!$C57:$BW57,"H 0112"))</f>
        <v>0</v>
      </c>
      <c r="V56" s="364">
        <f>SUM(COUNTIF('Plan MB'!$C56:$BE56,"H 0113")+COUNTIF('Plan WIW'!$C56:$AU56,"H 0113")+COUNTIF('Plan ET'!$C57:$BW57,"H 0113"))</f>
        <v>0</v>
      </c>
      <c r="W56" s="364">
        <f>SUM(COUNTIF('Plan MB'!$C56:$BE56,"H 0114")+COUNTIF('Plan WIW'!$C56:$AU56,"H 0114")+COUNTIF('Plan ET'!$C57:$BW57,"H 0114"))</f>
        <v>0</v>
      </c>
      <c r="X56" s="364">
        <f>SUM(COUNTIF('Plan MB'!$C56:$BE56,"H 0115")+COUNTIF('Plan WIW'!$C56:$AU56,"H 0115")+COUNTIF('Plan ET'!$C57:$BW57,"H 0115"))</f>
        <v>0</v>
      </c>
      <c r="Y56" s="364">
        <f>SUM(COUNTIF('Plan MB'!$C56:$BE56,"H 0116")+COUNTIF('Plan WIW'!$C56:$AU56,"H 0116")+COUNTIF('Plan ET'!$C57:$BW57,"H 0116"))</f>
        <v>0</v>
      </c>
      <c r="Z56" s="340">
        <f>SUM(COUNTIF('Plan MB'!$C56:$BE56,"H 0202")+COUNTIF('Plan WIW'!$C56:$AU56,"H 0202")+COUNTIF('Plan ET'!$C57:$BW57,"H 0202"))</f>
        <v>0</v>
      </c>
      <c r="AA56" s="340">
        <f>SUM(COUNTIF('Plan MB'!$C56:$BE56,"H 0203")+COUNTIF('Plan WIW'!$C56:$AU56,"H 0203")+COUNTIF('Plan ET'!$C57:$BW57,"H 0203"))</f>
        <v>0</v>
      </c>
      <c r="AB56" s="364">
        <f>SUM(COUNTIF('Plan MB'!$C56:$BE56,"H 0211")+COUNTIF('Plan WIW'!$C56:$AU56,"H 0211")+COUNTIF('Plan ET'!$C57:$BW57,"H 0211"))</f>
        <v>0</v>
      </c>
      <c r="AC56" s="364">
        <f>SUM(COUNTIF('Plan MB'!$C56:$BE56,"H 0212")+COUNTIF('Plan WIW'!$C56:$AU56,"H 0212")+COUNTIF('Plan ET'!$C57:$BW57,"H 0212"))</f>
        <v>0</v>
      </c>
      <c r="AD56" s="364">
        <f>SUM(COUNTIF('Plan MB'!$C56:$BE56,"H 0213")+COUNTIF('Plan WIW'!$C56:$AU56,"H 0213")+COUNTIF('Plan ET'!$C57:$BW57,"H 0213"))</f>
        <v>0</v>
      </c>
      <c r="AE56" s="364">
        <f>SUM(COUNTIF('Plan MB'!$C56:$BE56,"H 0214")+COUNTIF('Plan WIW'!$C56:$AU56,"H 0214")+COUNTIF('Plan ET'!$C57:$BW57,"H 0214"))</f>
        <v>1</v>
      </c>
      <c r="AF56" s="364">
        <f>SUM(COUNTIF('Plan MB'!$C56:$BE56,"H 0215")+COUNTIF('Plan WIW'!$C56:$AU56,"H 0215")+COUNTIF('Plan ET'!$C57:$BW57,"H 0215"))</f>
        <v>0</v>
      </c>
      <c r="AG56" s="381">
        <f>SUM(COUNTIF('Plan MB'!$C56:$BE56,"H 0216")+COUNTIF('Plan WIW'!$C56:$AU56,"H 0216")+COUNTIF('Plan ET'!$C57:$BW57,"H 0216"))</f>
        <v>0</v>
      </c>
      <c r="AH56" s="364">
        <f>SUM(COUNTIF('Plan MB'!$C56:$BE56,"D 0215")+COUNTIF('Plan WIW'!$C56:$AU56,"D 0215")+COUNTIF('Plan ET'!$C57:$BW57,"D 0215"))</f>
        <v>0</v>
      </c>
      <c r="AI56" s="364">
        <f>SUM(COUNTIF('Plan MB'!$C56:$BE56,"E 0103")+COUNTIF('Plan WIW'!$C56:$AU56,"E 0103")+COUNTIF('Plan ET'!$C57:$BW57,"E 0103"))</f>
        <v>0</v>
      </c>
      <c r="AJ56" s="364">
        <f>SUM(COUNTIF('Plan MB'!$C56:$BE56,"E 0104")+COUNTIF('Plan WIW'!$C56:$AU56,"E 0104")+COUNTIF('Plan ET'!$C57:$BW57,"E 0104"))</f>
        <v>0</v>
      </c>
      <c r="AK56" s="364">
        <f>SUM(COUNTIF('Plan MB'!$C56:$BE56,"D 0201")+COUNTIF('Plan WIW'!$C56:$AU56,"D 0201")+COUNTIF('Plan ET'!$C57:$BW57,"D 0201"))</f>
        <v>0</v>
      </c>
      <c r="AL56" s="364">
        <f>SUM(COUNTIF('Plan MB'!$C56:$BE56,"D 0202")+COUNTIF('Plan WIW'!$C56:$AU56,"D 0202")+COUNTIF('Plan ET'!$C57:$BW57,"D 0202"))</f>
        <v>0</v>
      </c>
      <c r="AM56" s="364">
        <f>SUM(COUNTIF('Plan MB'!$C56:$BE56,"D 0203")+COUNTIF('Plan WIW'!$C56:$AU56,"D 0203")+COUNTIF('Plan ET'!$C57:$BW57,"D 0203"))</f>
        <v>0</v>
      </c>
      <c r="AN56" s="364">
        <f>SUM(COUNTIF('Plan MB'!$C56:$BE56,"B 0323")+COUNTIF('Plan WIW'!$C56:$AU56,"B 0323")+COUNTIF('Plan ET'!$C57:$BW57,"B 0323"))</f>
        <v>0</v>
      </c>
      <c r="AO56" s="364">
        <f>SUM(COUNTIF('Plan MB'!$C56:$BE56,"B 0406")+COUNTIF('Plan WIW'!$C56:$AU56,"B 0406")+COUNTIF('Plan ET'!$C57:$BW57,"B 0406"))</f>
        <v>0</v>
      </c>
      <c r="AP56" s="364">
        <f>SUM(COUNTIF('Plan MB'!$C56:$BE56,"B 0101")+COUNTIF('Plan WIW'!$C56:$AU56,"B 0101")+COUNTIF('Plan ET'!$C57:$BW57,"B 0101"))</f>
        <v>0</v>
      </c>
      <c r="AQ56" s="364">
        <f>SUM(COUNTIF('Plan MB'!$C56:$BE56,"B 0102")+COUNTIF('Plan WIW'!$C56:$AU56,"B 0102")+COUNTIF('Plan ET'!$C57:$BW57,"B 0102"))</f>
        <v>0</v>
      </c>
      <c r="AR56" s="364">
        <f>SUM(COUNTIF('Plan MB'!$C56:$BE56,"B 0231")+COUNTIF('Plan WIW'!$C56:$AU56,"B 0231")+COUNTIF('Plan ET'!$C57:$BW57,"B 0231"))</f>
        <v>0</v>
      </c>
      <c r="AS56" s="364">
        <f>SUM(COUNTIF('Plan MB'!$C56:$BE56,"B 0423")+COUNTIF('Plan WIW'!$C56:$AU56,"B 0423")+COUNTIF('Plan ET'!$C57:$BW57,"B 0423"))</f>
        <v>2</v>
      </c>
      <c r="AT56" s="364">
        <f>SUM(COUNTIF('Plan MB'!$C56:$BE56,"B 0422")+COUNTIF('Plan WIW'!$C56:$AU56,"B 0422")+COUNTIF('Plan ET'!$C57:$BW57,"B 0422"))</f>
        <v>0</v>
      </c>
    </row>
    <row r="57" spans="1:46" ht="12.75" customHeight="1">
      <c r="A57" s="1320"/>
      <c r="B57" s="1323"/>
      <c r="C57" s="364">
        <f>SUM(COUNTIF('Plan MB'!$C57:$BE57,"D 0107")+COUNTIF('Plan WIW'!$C57:$AU57,"D 0107")+COUNTIF('Plan ET'!$C58:$BW58,"D 0107"))</f>
        <v>0</v>
      </c>
      <c r="D57" s="364">
        <f>SUM(COUNTIF('Plan MB'!$C57:$BE57,"D 0108")+COUNTIF('Plan WIW'!$C57:$AU57,"D 0108")+COUNTIF('Plan ET'!$C58:$BW58,"D 0108"))</f>
        <v>0</v>
      </c>
      <c r="E57" s="364">
        <f>SUM(COUNTIF('Plan MB'!$C57:$BE57,"D 0110")+COUNTIF('Plan WIW'!$C57:$AU57,"D 0110")+COUNTIF('Plan ET'!$C58:$BW58,"D 0110"))</f>
        <v>0</v>
      </c>
      <c r="F57" s="364">
        <f>SUM(COUNTIF('Plan MB'!$C57:$BE57,"D 0111")+COUNTIF('Plan WIW'!$C57:$AU57,"D 0111")+COUNTIF('Plan ET'!$C58:$BW58,"D 0111"))</f>
        <v>0</v>
      </c>
      <c r="G57" s="364">
        <f>SUM(COUNTIF('Plan MB'!$C57:$BE57,"D 0113")+COUNTIF('Plan WIW'!$C57:$AU57,"D 0113")+COUNTIF('Plan ET'!$C58:$BW58,"D 0113"))</f>
        <v>0</v>
      </c>
      <c r="H57" s="364">
        <f>SUM(COUNTIF('Plan MB'!$C57:$BE57,"D 0117")+COUNTIF('Plan WIW'!$C57:$AU57,"D 0117")+COUNTIF('Plan ET'!$C58:$BW58,"D 0117"))</f>
        <v>0</v>
      </c>
      <c r="I57" s="364">
        <f>SUM(COUNTIF('Plan MB'!$C57:$BE57,"D 0207")+COUNTIF('Plan WIW'!$C57:$AU57,"D 0207")+COUNTIF('Plan ET'!$C58:$BW58,"D 0207"))</f>
        <v>0</v>
      </c>
      <c r="J57" s="364">
        <f>SUM(COUNTIF('Plan MB'!$C57:$BE57,"D 0210")+COUNTIF('Plan WIW'!$C57:$AU57,"D 0210")+COUNTIF('Plan ET'!$C58:$BW58,"D 0210"))</f>
        <v>0</v>
      </c>
      <c r="K57" s="324">
        <f>SUM(COUNTIF('Plan MB'!$C57:$BE57,"D 0214")+COUNTIF('Plan WIW'!$C57:$AU57,"D 0214")+COUNTIF('Plan ET'!$C58:$BW58,"D 0214"))</f>
        <v>0</v>
      </c>
      <c r="L57" s="324">
        <f>SUM(COUNTIF('Plan MB'!$C57:$BE57,"D 0301")+COUNTIF('Plan WIW'!$C57:$AU57,"D 0301")+COUNTIF('Plan ET'!$C58:$BW58,"D 0301"))</f>
        <v>0</v>
      </c>
      <c r="M57" s="324">
        <f>SUM(COUNTIF('Plan MB'!$C57:$BE57,"D 0302")+COUNTIF('Plan WIW'!$C57:$AU57,"D 0302")+COUNTIF('Plan ET'!$C58:$BW58,"D 0302"))</f>
        <v>0</v>
      </c>
      <c r="N57" s="340">
        <f>SUM(COUNTIF('Plan MB'!$C57:$BE57,"H 0001")+COUNTIF('Plan WIW'!$C57:$AU57,"H 0001")+COUNTIF('Plan ET'!$C58:$BW58,"H 0001"))</f>
        <v>0</v>
      </c>
      <c r="O57" s="364">
        <f>SUM(COUNTIF('Plan MB'!$C57:$BE57,"H 0002")+COUNTIF('Plan WIW'!$C57:$AU57,"H 0002")+COUNTIF('Plan ET'!$C58:$BW58,"H 0002"))</f>
        <v>0</v>
      </c>
      <c r="P57" s="389">
        <f>SUM(COUNTIF('Plan MB'!$C57:$BE57,"H 0003")+COUNTIF('Plan WIW'!$C57:$AU57,"H 0003")+COUNTIF('Plan ET'!$C58:$BW58,"H 0003"))</f>
        <v>0</v>
      </c>
      <c r="Q57" s="364">
        <f>SUM(COUNTIF('Plan MB'!$C57:$BE57,"H 0011")+COUNTIF('Plan WIW'!$C57:$AU57,"H 0011")+COUNTIF('Plan ET'!$C58:$BW58,"H 0011"))</f>
        <v>0</v>
      </c>
      <c r="R57" s="364">
        <f>SUM(COUNTIF('Plan MB'!$C57:$BE57,"H 0102")+COUNTIF('Plan WIW'!$C57:$AU57,"H 0102")+COUNTIF('Plan ET'!$C58:$BW58,"H 0102"))</f>
        <v>0</v>
      </c>
      <c r="S57" s="364">
        <f>SUM(COUNTIF('Plan MB'!$C57:$BE57,"H 0103")+COUNTIF('Plan WIW'!$C57:$AU57,"H 0103")+COUNTIF('Plan ET'!$C58:$BW58,"H 0103"))</f>
        <v>0</v>
      </c>
      <c r="T57" s="364">
        <f>SUM(COUNTIF('Plan MB'!$C57:$BE57,"H 0111")+COUNTIF('Plan WIW'!$C57:$AU57,"H 0111")+COUNTIF('Plan ET'!$C58:$BW58,"H 0111"))</f>
        <v>0</v>
      </c>
      <c r="U57" s="364">
        <f>SUM(COUNTIF('Plan MB'!$C57:$BE57,"H 0112")+COUNTIF('Plan WIW'!$C57:$AU57,"H 0112")+COUNTIF('Plan ET'!$C58:$BW58,"H 0112"))</f>
        <v>0</v>
      </c>
      <c r="V57" s="364">
        <f>SUM(COUNTIF('Plan MB'!$C57:$BE57,"H 0113")+COUNTIF('Plan WIW'!$C57:$AU57,"H 0113")+COUNTIF('Plan ET'!$C58:$BW58,"H 0113"))</f>
        <v>0</v>
      </c>
      <c r="W57" s="364">
        <f>SUM(COUNTIF('Plan MB'!$C57:$BE57,"H 0114")+COUNTIF('Plan WIW'!$C57:$AU57,"H 0114")+COUNTIF('Plan ET'!$C58:$BW58,"H 0114"))</f>
        <v>0</v>
      </c>
      <c r="X57" s="364">
        <f>SUM(COUNTIF('Plan MB'!$C57:$BE57,"H 0115")+COUNTIF('Plan WIW'!$C57:$AU57,"H 0115")+COUNTIF('Plan ET'!$C58:$BW58,"H 0115"))</f>
        <v>0</v>
      </c>
      <c r="Y57" s="364">
        <f>SUM(COUNTIF('Plan MB'!$C57:$BE57,"H 0116")+COUNTIF('Plan WIW'!$C57:$AU57,"H 0116")+COUNTIF('Plan ET'!$C58:$BW58,"H 0116"))</f>
        <v>0</v>
      </c>
      <c r="Z57" s="340">
        <f>SUM(COUNTIF('Plan MB'!$C57:$BE57,"H 0202")+COUNTIF('Plan WIW'!$C57:$AU57,"H 0202")+COUNTIF('Plan ET'!$C58:$BW58,"H 0202"))</f>
        <v>0</v>
      </c>
      <c r="AA57" s="340">
        <f>SUM(COUNTIF('Plan MB'!$C57:$BE57,"H 0203")+COUNTIF('Plan WIW'!$C57:$AU57,"H 0203")+COUNTIF('Plan ET'!$C58:$BW58,"H 0203"))</f>
        <v>0</v>
      </c>
      <c r="AB57" s="364">
        <f>SUM(COUNTIF('Plan MB'!$C57:$BE57,"H 0211")+COUNTIF('Plan WIW'!$C57:$AU57,"H 0211")+COUNTIF('Plan ET'!$C58:$BW58,"H 0211"))</f>
        <v>0</v>
      </c>
      <c r="AC57" s="364">
        <f>SUM(COUNTIF('Plan MB'!$C57:$BE57,"H 0212")+COUNTIF('Plan WIW'!$C57:$AU57,"H 0212")+COUNTIF('Plan ET'!$C58:$BW58,"H 0212"))</f>
        <v>0</v>
      </c>
      <c r="AD57" s="364">
        <f>SUM(COUNTIF('Plan MB'!$C57:$BE57,"H 0213")+COUNTIF('Plan WIW'!$C57:$AU57,"H 0213")+COUNTIF('Plan ET'!$C58:$BW58,"H 0213"))</f>
        <v>0</v>
      </c>
      <c r="AE57" s="364">
        <f>SUM(COUNTIF('Plan MB'!$C57:$BE57,"H 0214")+COUNTIF('Plan WIW'!$C57:$AU57,"H 0214")+COUNTIF('Plan ET'!$C58:$BW58,"H 0214"))</f>
        <v>0</v>
      </c>
      <c r="AF57" s="364">
        <f>SUM(COUNTIF('Plan MB'!$C57:$BE57,"H 0215")+COUNTIF('Plan WIW'!$C57:$AU57,"H 0215")+COUNTIF('Plan ET'!$C58:$BW58,"H 0215"))</f>
        <v>0</v>
      </c>
      <c r="AG57" s="381">
        <f>SUM(COUNTIF('Plan MB'!$C57:$BE57,"H 0216")+COUNTIF('Plan WIW'!$C57:$AU57,"H 0216")+COUNTIF('Plan ET'!$C58:$BW58,"H 0216"))</f>
        <v>0</v>
      </c>
      <c r="AH57" s="364">
        <f>SUM(COUNTIF('Plan MB'!$C57:$BE57,"D 0215")+COUNTIF('Plan WIW'!$C57:$AU57,"D 0215")+COUNTIF('Plan ET'!$C58:$BW58,"D 0215"))</f>
        <v>0</v>
      </c>
      <c r="AI57" s="364">
        <f>SUM(COUNTIF('Plan MB'!$C57:$BE57,"E 0103")+COUNTIF('Plan WIW'!$C57:$AU57,"E 0103")+COUNTIF('Plan ET'!$C58:$BW58,"E 0103"))</f>
        <v>1</v>
      </c>
      <c r="AJ57" s="364">
        <f>SUM(COUNTIF('Plan MB'!$C57:$BE57,"E 0104")+COUNTIF('Plan WIW'!$C57:$AU57,"E 0104")+COUNTIF('Plan ET'!$C58:$BW58,"E 0104"))</f>
        <v>0</v>
      </c>
      <c r="AK57" s="364">
        <f>SUM(COUNTIF('Plan MB'!$C57:$BE57,"D 0201")+COUNTIF('Plan WIW'!$C57:$AU57,"D 0201")+COUNTIF('Plan ET'!$C58:$BW58,"D 0201"))</f>
        <v>0</v>
      </c>
      <c r="AL57" s="364">
        <f>SUM(COUNTIF('Plan MB'!$C57:$BE57,"D 0202")+COUNTIF('Plan WIW'!$C57:$AU57,"D 0202")+COUNTIF('Plan ET'!$C58:$BW58,"D 0202"))</f>
        <v>0</v>
      </c>
      <c r="AM57" s="364">
        <f>SUM(COUNTIF('Plan MB'!$C57:$BE57,"D 0203")+COUNTIF('Plan WIW'!$C57:$AU57,"D 0203")+COUNTIF('Plan ET'!$C58:$BW58,"D 0203"))</f>
        <v>0</v>
      </c>
      <c r="AN57" s="364">
        <f>SUM(COUNTIF('Plan MB'!$C57:$BE57,"B 0323")+COUNTIF('Plan WIW'!$C57:$AU57,"B 0323")+COUNTIF('Plan ET'!$C58:$BW58,"B 0323"))</f>
        <v>0</v>
      </c>
      <c r="AO57" s="364">
        <f>SUM(COUNTIF('Plan MB'!$C57:$BE57,"B 0406")+COUNTIF('Plan WIW'!$C57:$AU57,"B 0406")+COUNTIF('Plan ET'!$C58:$BW58,"B 0406"))</f>
        <v>0</v>
      </c>
      <c r="AP57" s="364">
        <f>SUM(COUNTIF('Plan MB'!$C57:$BE57,"B 0101")+COUNTIF('Plan WIW'!$C57:$AU57,"B 0101")+COUNTIF('Plan ET'!$C58:$BW58,"B 0101"))</f>
        <v>0</v>
      </c>
      <c r="AQ57" s="364">
        <f>SUM(COUNTIF('Plan MB'!$C57:$BE57,"B 0102")+COUNTIF('Plan WIW'!$C57:$AU57,"B 0102")+COUNTIF('Plan ET'!$C58:$BW58,"B 0102"))</f>
        <v>0</v>
      </c>
      <c r="AR57" s="364">
        <f>SUM(COUNTIF('Plan MB'!$C57:$BE57,"B 0231")+COUNTIF('Plan WIW'!$C57:$AU57,"B 0231")+COUNTIF('Plan ET'!$C58:$BW58,"B 0231"))</f>
        <v>0</v>
      </c>
      <c r="AS57" s="364">
        <f>SUM(COUNTIF('Plan MB'!$C57:$BE57,"B 0423")+COUNTIF('Plan WIW'!$C57:$AU57,"B 0423")+COUNTIF('Plan ET'!$C58:$BW58,"B 0423"))</f>
        <v>0</v>
      </c>
      <c r="AT57" s="364">
        <f>SUM(COUNTIF('Plan MB'!$C57:$BE57,"B 0422")+COUNTIF('Plan WIW'!$C57:$AU57,"B 0422")+COUNTIF('Plan ET'!$C58:$BW58,"B 0422"))</f>
        <v>0</v>
      </c>
    </row>
    <row r="58" spans="1:46" s="215" customFormat="1" ht="12.75" customHeight="1">
      <c r="A58" s="1320"/>
      <c r="B58" s="1323"/>
      <c r="C58" s="364">
        <f>SUM(COUNTIF('Plan MB'!$C58:$BE58,"D 0107")+COUNTIF('Plan WIW'!$C58:$AU58,"D 0107")+COUNTIF('Plan ET'!$C59:$BW59,"D 0107"))</f>
        <v>0</v>
      </c>
      <c r="D58" s="364">
        <f>SUM(COUNTIF('Plan MB'!$C58:$BE58,"D 0108")+COUNTIF('Plan WIW'!$C58:$AU58,"D 0108")+COUNTIF('Plan ET'!$C59:$BW59,"D 0108"))</f>
        <v>0</v>
      </c>
      <c r="E58" s="364">
        <f>SUM(COUNTIF('Plan MB'!$C58:$BE58,"D 0110")+COUNTIF('Plan WIW'!$C58:$AU58,"D 0110")+COUNTIF('Plan ET'!$C59:$BW59,"D 0110"))</f>
        <v>0</v>
      </c>
      <c r="F58" s="364">
        <f>SUM(COUNTIF('Plan MB'!$C58:$BE58,"D 0111")+COUNTIF('Plan WIW'!$C58:$AU58,"D 0111")+COUNTIF('Plan ET'!$C59:$BW59,"D 0111"))</f>
        <v>0</v>
      </c>
      <c r="G58" s="364">
        <f>SUM(COUNTIF('Plan MB'!$C58:$BE58,"D 0113")+COUNTIF('Plan WIW'!$C58:$AU58,"D 0113")+COUNTIF('Plan ET'!$C59:$BW59,"D 0113"))</f>
        <v>0</v>
      </c>
      <c r="H58" s="364">
        <f>SUM(COUNTIF('Plan MB'!$C58:$BE58,"D 0117")+COUNTIF('Plan WIW'!$C58:$AU58,"D 0117")+COUNTIF('Plan ET'!$C59:$BW59,"D 0117"))</f>
        <v>0</v>
      </c>
      <c r="I58" s="364">
        <f>SUM(COUNTIF('Plan MB'!$C58:$BE58,"D 0207")+COUNTIF('Plan WIW'!$C58:$AU58,"D 0207")+COUNTIF('Plan ET'!$C59:$BW59,"D 0207"))</f>
        <v>0</v>
      </c>
      <c r="J58" s="364">
        <f>SUM(COUNTIF('Plan MB'!$C58:$BE58,"D 0210")+COUNTIF('Plan WIW'!$C58:$AU58,"D 0210")+COUNTIF('Plan ET'!$C59:$BW59,"D 0210"))</f>
        <v>0</v>
      </c>
      <c r="K58" s="324">
        <f>SUM(COUNTIF('Plan MB'!$C58:$BE58,"D 0214")+COUNTIF('Plan WIW'!$C58:$AU58,"D 0214")+COUNTIF('Plan ET'!$C59:$BW59,"D 0214"))</f>
        <v>0</v>
      </c>
      <c r="L58" s="324">
        <f>SUM(COUNTIF('Plan MB'!$C58:$BE58,"D 0301")+COUNTIF('Plan WIW'!$C58:$AU58,"D 0301")+COUNTIF('Plan ET'!$C59:$BW59,"D 0301"))</f>
        <v>0</v>
      </c>
      <c r="M58" s="324">
        <f>SUM(COUNTIF('Plan MB'!$C58:$BE58,"D 0302")+COUNTIF('Plan WIW'!$C58:$AU58,"D 0302")+COUNTIF('Plan ET'!$C59:$BW59,"D 0302"))</f>
        <v>0</v>
      </c>
      <c r="N58" s="340">
        <f>SUM(COUNTIF('Plan MB'!$C58:$BE58,"H 0001")+COUNTIF('Plan WIW'!$C58:$AU58,"H 0001")+COUNTIF('Plan ET'!$C59:$BW59,"H 0001"))</f>
        <v>0</v>
      </c>
      <c r="O58" s="364">
        <f>SUM(COUNTIF('Plan MB'!$C58:$BE58,"H 0002")+COUNTIF('Plan WIW'!$C58:$AU58,"H 0002")+COUNTIF('Plan ET'!$C59:$BW59,"H 0002"))</f>
        <v>0</v>
      </c>
      <c r="P58" s="364">
        <f>SUM(COUNTIF('Plan MB'!$C58:$BE58,"H 0003")+COUNTIF('Plan WIW'!$C58:$AU58,"H 0003")+COUNTIF('Plan ET'!$C59:$BW59,"H 0003"))</f>
        <v>0</v>
      </c>
      <c r="Q58" s="364">
        <f>SUM(COUNTIF('Plan MB'!$C58:$BE58,"H 0011")+COUNTIF('Plan WIW'!$C58:$AU58,"H 0011")+COUNTIF('Plan ET'!$C59:$BW59,"H 0011"))</f>
        <v>0</v>
      </c>
      <c r="R58" s="364">
        <f>SUM(COUNTIF('Plan MB'!$C58:$BE58,"H 0102")+COUNTIF('Plan WIW'!$C58:$AU58,"H 0102")+COUNTIF('Plan ET'!$C59:$BW59,"H 0102"))</f>
        <v>0</v>
      </c>
      <c r="S58" s="364">
        <f>SUM(COUNTIF('Plan MB'!$C58:$BE58,"H 0103")+COUNTIF('Plan WIW'!$C58:$AU58,"H 0103")+COUNTIF('Plan ET'!$C59:$BW59,"H 0103"))</f>
        <v>0</v>
      </c>
      <c r="T58" s="364">
        <f>SUM(COUNTIF('Plan MB'!$C58:$BE58,"H 0111")+COUNTIF('Plan WIW'!$C58:$AU58,"H 0111")+COUNTIF('Plan ET'!$C59:$BW59,"H 0111"))</f>
        <v>0</v>
      </c>
      <c r="U58" s="364">
        <f>SUM(COUNTIF('Plan MB'!$C58:$BE58,"H 0112")+COUNTIF('Plan WIW'!$C58:$AU58,"H 0112")+COUNTIF('Plan ET'!$C59:$BW59,"H 0112"))</f>
        <v>0</v>
      </c>
      <c r="V58" s="364">
        <f>SUM(COUNTIF('Plan MB'!$C58:$BE58,"H 0113")+COUNTIF('Plan WIW'!$C58:$AU58,"H 0113")+COUNTIF('Plan ET'!$C59:$BW59,"H 0113"))</f>
        <v>0</v>
      </c>
      <c r="W58" s="364">
        <f>SUM(COUNTIF('Plan MB'!$C58:$BE58,"H 0114")+COUNTIF('Plan WIW'!$C58:$AU58,"H 0114")+COUNTIF('Plan ET'!$C59:$BW59,"H 0114"))</f>
        <v>0</v>
      </c>
      <c r="X58" s="364">
        <f>SUM(COUNTIF('Plan MB'!$C58:$BE58,"H 0115")+COUNTIF('Plan WIW'!$C58:$AU58,"H 0115")+COUNTIF('Plan ET'!$C59:$BW59,"H 0115"))</f>
        <v>0</v>
      </c>
      <c r="Y58" s="364">
        <f>SUM(COUNTIF('Plan MB'!$C58:$BE58,"H 0116")+COUNTIF('Plan WIW'!$C58:$AU58,"H 0116")+COUNTIF('Plan ET'!$C59:$BW59,"H 0116"))</f>
        <v>0</v>
      </c>
      <c r="Z58" s="340">
        <f>SUM(COUNTIF('Plan MB'!$C58:$BE58,"H 0202")+COUNTIF('Plan WIW'!$C58:$AU58,"H 0202")+COUNTIF('Plan ET'!$C59:$BW59,"H 0202"))</f>
        <v>0</v>
      </c>
      <c r="AA58" s="340">
        <f>SUM(COUNTIF('Plan MB'!$C58:$BE58,"H 0203")+COUNTIF('Plan WIW'!$C58:$AU58,"H 0203")+COUNTIF('Plan ET'!$C59:$BW59,"H 0203"))</f>
        <v>0</v>
      </c>
      <c r="AB58" s="364">
        <f>SUM(COUNTIF('Plan MB'!$C58:$BE58,"H 0211")+COUNTIF('Plan WIW'!$C58:$AU58,"H 0211")+COUNTIF('Plan ET'!$C59:$BW59,"H 0211"))</f>
        <v>0</v>
      </c>
      <c r="AC58" s="364">
        <f>SUM(COUNTIF('Plan MB'!$C58:$BE58,"H 0212")+COUNTIF('Plan WIW'!$C58:$AU58,"H 0212")+COUNTIF('Plan ET'!$C59:$BW59,"H 0212"))</f>
        <v>0</v>
      </c>
      <c r="AD58" s="364">
        <f>SUM(COUNTIF('Plan MB'!$C58:$BE58,"H 0213")+COUNTIF('Plan WIW'!$C58:$AU58,"H 0213")+COUNTIF('Plan ET'!$C59:$BW59,"H 0213"))</f>
        <v>0</v>
      </c>
      <c r="AE58" s="364">
        <f>SUM(COUNTIF('Plan MB'!$C58:$BE58,"H 0214")+COUNTIF('Plan WIW'!$C58:$AU58,"H 0214")+COUNTIF('Plan ET'!$C59:$BW59,"H 0214"))</f>
        <v>0</v>
      </c>
      <c r="AF58" s="364">
        <f>SUM(COUNTIF('Plan MB'!$C58:$BE58,"H 0215")+COUNTIF('Plan WIW'!$C58:$AU58,"H 0215")+COUNTIF('Plan ET'!$C59:$BW59,"H 0215"))</f>
        <v>0</v>
      </c>
      <c r="AG58" s="381">
        <f>SUM(COUNTIF('Plan MB'!$C58:$BE58,"H 0216")+COUNTIF('Plan WIW'!$C58:$AU58,"H 0216")+COUNTIF('Plan ET'!$C59:$BW59,"H 0216"))</f>
        <v>0</v>
      </c>
      <c r="AH58" s="364">
        <f>SUM(COUNTIF('Plan MB'!$C58:$BE58,"D 0215")+COUNTIF('Plan WIW'!$C58:$AU58,"D 0215")+COUNTIF('Plan ET'!$C59:$BW59,"D 0215"))</f>
        <v>0</v>
      </c>
      <c r="AI58" s="364">
        <f>SUM(COUNTIF('Plan MB'!$C58:$BE58,"E 0103")+COUNTIF('Plan WIW'!$C58:$AU58,"E 0103")+COUNTIF('Plan ET'!$C59:$BW59,"E 0103"))</f>
        <v>0</v>
      </c>
      <c r="AJ58" s="364">
        <f>SUM(COUNTIF('Plan MB'!$C58:$BE58,"E 0104")+COUNTIF('Plan WIW'!$C58:$AU58,"E 0104")+COUNTIF('Plan ET'!$C59:$BW59,"E 0104"))</f>
        <v>0</v>
      </c>
      <c r="AK58" s="364">
        <f>SUM(COUNTIF('Plan MB'!$C58:$BE58,"D 0201")+COUNTIF('Plan WIW'!$C58:$AU58,"D 0201")+COUNTIF('Plan ET'!$C59:$BW59,"D 0201"))</f>
        <v>0</v>
      </c>
      <c r="AL58" s="364">
        <f>SUM(COUNTIF('Plan MB'!$C58:$BE58,"D 0202")+COUNTIF('Plan WIW'!$C58:$AU58,"D 0202")+COUNTIF('Plan ET'!$C59:$BW59,"D 0202"))</f>
        <v>0</v>
      </c>
      <c r="AM58" s="364">
        <f>SUM(COUNTIF('Plan MB'!$C58:$BE58,"D 0203")+COUNTIF('Plan WIW'!$C58:$AU58,"D 0203")+COUNTIF('Plan ET'!$C59:$BW59,"D 0203"))</f>
        <v>1</v>
      </c>
      <c r="AN58" s="364">
        <f>SUM(COUNTIF('Plan MB'!$C58:$BE58,"B 0323")+COUNTIF('Plan WIW'!$C58:$AU58,"B 0323")+COUNTIF('Plan ET'!$C59:$BW59,"B 0323"))</f>
        <v>0</v>
      </c>
      <c r="AO58" s="364">
        <f>SUM(COUNTIF('Plan MB'!$C58:$BE58,"B 0406")+COUNTIF('Plan WIW'!$C58:$AU58,"B 0406")+COUNTIF('Plan ET'!$C59:$BW59,"B 0406"))</f>
        <v>0</v>
      </c>
      <c r="AP58" s="364">
        <f>SUM(COUNTIF('Plan MB'!$C58:$BE58,"B 0101")+COUNTIF('Plan WIW'!$C58:$AU58,"B 0101")+COUNTIF('Plan ET'!$C59:$BW59,"B 0101"))</f>
        <v>0</v>
      </c>
      <c r="AQ58" s="364">
        <f>SUM(COUNTIF('Plan MB'!$C58:$BE58,"B 0102")+COUNTIF('Plan WIW'!$C58:$AU58,"B 0102")+COUNTIF('Plan ET'!$C59:$BW59,"B 0102"))</f>
        <v>0</v>
      </c>
      <c r="AR58" s="364">
        <f>SUM(COUNTIF('Plan MB'!$C58:$BE58,"B 0231")+COUNTIF('Plan WIW'!$C58:$AU58,"B 0231")+COUNTIF('Plan ET'!$C59:$BW59,"B 0231"))</f>
        <v>0</v>
      </c>
      <c r="AS58" s="364">
        <f>SUM(COUNTIF('Plan MB'!$C58:$BE58,"B 0423")+COUNTIF('Plan WIW'!$C58:$AU58,"B 0423")+COUNTIF('Plan ET'!$C59:$BW59,"B 0423"))</f>
        <v>0</v>
      </c>
      <c r="AT58" s="364">
        <f>SUM(COUNTIF('Plan MB'!$C58:$BE58,"B 0422")+COUNTIF('Plan WIW'!$C58:$AU58,"B 0422")+COUNTIF('Plan ET'!$C59:$BW59,"B 0422"))</f>
        <v>0</v>
      </c>
    </row>
    <row r="59" spans="1:46" ht="12.75" customHeight="1">
      <c r="A59" s="1320"/>
      <c r="B59" s="1323"/>
      <c r="C59" s="364">
        <f>SUM(COUNTIF('Plan MB'!$C59:$BE59,"D 0107")+COUNTIF('Plan WIW'!$C59:$AU59,"D 0107")+COUNTIF('Plan ET'!$C60:$BW60,"D 0107"))</f>
        <v>0</v>
      </c>
      <c r="D59" s="364">
        <f>SUM(COUNTIF('Plan MB'!$C59:$BE59,"D 0108")+COUNTIF('Plan WIW'!$C59:$AU59,"D 0108")+COUNTIF('Plan ET'!$C60:$BW60,"D 0108"))</f>
        <v>0</v>
      </c>
      <c r="E59" s="364">
        <f>SUM(COUNTIF('Plan MB'!$C59:$BE59,"D 0110")+COUNTIF('Plan WIW'!$C59:$AU59,"D 0110")+COUNTIF('Plan ET'!$C60:$BW60,"D 0110"))</f>
        <v>0</v>
      </c>
      <c r="F59" s="364">
        <f>SUM(COUNTIF('Plan MB'!$C59:$BE59,"D 0111")+COUNTIF('Plan WIW'!$C59:$AU59,"D 0111")+COUNTIF('Plan ET'!$C60:$BW60,"D 0111"))</f>
        <v>0</v>
      </c>
      <c r="G59" s="364">
        <f>SUM(COUNTIF('Plan MB'!$C59:$BE59,"D 0113")+COUNTIF('Plan WIW'!$C59:$AU59,"D 0113")+COUNTIF('Plan ET'!$C60:$BW60,"D 0113"))</f>
        <v>0</v>
      </c>
      <c r="H59" s="364">
        <f>SUM(COUNTIF('Plan MB'!$C59:$BE59,"D 0117")+COUNTIF('Plan WIW'!$C59:$AU59,"D 0117")+COUNTIF('Plan ET'!$C60:$BW60,"D 0117"))</f>
        <v>0</v>
      </c>
      <c r="I59" s="364">
        <f>SUM(COUNTIF('Plan MB'!$C59:$BE59,"D 0207")+COUNTIF('Plan WIW'!$C59:$AU59,"D 0207")+COUNTIF('Plan ET'!$C60:$BW60,"D 0207"))</f>
        <v>0</v>
      </c>
      <c r="J59" s="364">
        <f>SUM(COUNTIF('Plan MB'!$C59:$BE59,"D 0210")+COUNTIF('Plan WIW'!$C59:$AU59,"D 0210")+COUNTIF('Plan ET'!$C60:$BW60,"D 0210"))</f>
        <v>0</v>
      </c>
      <c r="K59" s="324">
        <f>SUM(COUNTIF('Plan MB'!$C59:$BE59,"D 0214")+COUNTIF('Plan WIW'!$C59:$AU59,"D 0214")+COUNTIF('Plan ET'!$C60:$BW60,"D 0214"))</f>
        <v>0</v>
      </c>
      <c r="L59" s="324">
        <f>SUM(COUNTIF('Plan MB'!$C59:$BE59,"D 0301")+COUNTIF('Plan WIW'!$C59:$AU59,"D 0301")+COUNTIF('Plan ET'!$C60:$BW60,"D 0301"))</f>
        <v>0</v>
      </c>
      <c r="M59" s="324">
        <f>SUM(COUNTIF('Plan MB'!$C59:$BE59,"D 0302")+COUNTIF('Plan WIW'!$C59:$AU59,"D 0302")+COUNTIF('Plan ET'!$C60:$BW60,"D 0302"))</f>
        <v>0</v>
      </c>
      <c r="N59" s="340">
        <f>SUM(COUNTIF('Plan MB'!$C59:$BE59,"H 0001")+COUNTIF('Plan WIW'!$C59:$AU59,"H 0001")+COUNTIF('Plan ET'!$C60:$BW60,"H 0001"))</f>
        <v>0</v>
      </c>
      <c r="O59" s="364">
        <f>SUM(COUNTIF('Plan MB'!$C59:$BE59,"H 0002")+COUNTIF('Plan WIW'!$C59:$AU59,"H 0002")+COUNTIF('Plan ET'!$C60:$BW60,"H 0002"))</f>
        <v>0</v>
      </c>
      <c r="P59" s="364">
        <f>SUM(COUNTIF('Plan MB'!$C59:$BE59,"H 0003")+COUNTIF('Plan WIW'!$C59:$AU59,"H 0003")+COUNTIF('Plan ET'!$C60:$BW60,"H 0003"))</f>
        <v>0</v>
      </c>
      <c r="Q59" s="364">
        <f>SUM(COUNTIF('Plan MB'!$C59:$BE59,"H 0011")+COUNTIF('Plan WIW'!$C59:$AU59,"H 0011")+COUNTIF('Plan ET'!$C60:$BW60,"H 0011"))</f>
        <v>0</v>
      </c>
      <c r="R59" s="364">
        <f>SUM(COUNTIF('Plan MB'!$C59:$BE59,"H 0102")+COUNTIF('Plan WIW'!$C59:$AU59,"H 0102")+COUNTIF('Plan ET'!$C60:$BW60,"H 0102"))</f>
        <v>0</v>
      </c>
      <c r="S59" s="364">
        <f>SUM(COUNTIF('Plan MB'!$C59:$BE59,"H 0103")+COUNTIF('Plan WIW'!$C59:$AU59,"H 0103")+COUNTIF('Plan ET'!$C60:$BW60,"H 0103"))</f>
        <v>0</v>
      </c>
      <c r="T59" s="364">
        <f>SUM(COUNTIF('Plan MB'!$C59:$BE59,"H 0111")+COUNTIF('Plan WIW'!$C59:$AU59,"H 0111")+COUNTIF('Plan ET'!$C60:$BW60,"H 0111"))</f>
        <v>0</v>
      </c>
      <c r="U59" s="364">
        <f>SUM(COUNTIF('Plan MB'!$C59:$BE59,"H 0112")+COUNTIF('Plan WIW'!$C59:$AU59,"H 0112")+COUNTIF('Plan ET'!$C60:$BW60,"H 0112"))</f>
        <v>0</v>
      </c>
      <c r="V59" s="364">
        <f>SUM(COUNTIF('Plan MB'!$C59:$BE59,"H 0113")+COUNTIF('Plan WIW'!$C59:$AU59,"H 0113")+COUNTIF('Plan ET'!$C60:$BW60,"H 0113"))</f>
        <v>0</v>
      </c>
      <c r="W59" s="364">
        <f>SUM(COUNTIF('Plan MB'!$C59:$BE59,"H 0114")+COUNTIF('Plan WIW'!$C59:$AU59,"H 0114")+COUNTIF('Plan ET'!$C60:$BW60,"H 0114"))</f>
        <v>0</v>
      </c>
      <c r="X59" s="364">
        <f>SUM(COUNTIF('Plan MB'!$C59:$BE59,"H 0115")+COUNTIF('Plan WIW'!$C59:$AU59,"H 0115")+COUNTIF('Plan ET'!$C60:$BW60,"H 0115"))</f>
        <v>0</v>
      </c>
      <c r="Y59" s="364">
        <f>SUM(COUNTIF('Plan MB'!$C59:$BE59,"H 0116")+COUNTIF('Plan WIW'!$C59:$AU59,"H 0116")+COUNTIF('Plan ET'!$C60:$BW60,"H 0116"))</f>
        <v>0</v>
      </c>
      <c r="Z59" s="340">
        <f>SUM(COUNTIF('Plan MB'!$C59:$BE59,"H 0202")+COUNTIF('Plan WIW'!$C59:$AU59,"H 0202")+COUNTIF('Plan ET'!$C60:$BW60,"H 0202"))</f>
        <v>0</v>
      </c>
      <c r="AA59" s="340">
        <f>SUM(COUNTIF('Plan MB'!$C59:$BE59,"H 0203")+COUNTIF('Plan WIW'!$C59:$AU59,"H 0203")+COUNTIF('Plan ET'!$C60:$BW60,"H 0203"))</f>
        <v>0</v>
      </c>
      <c r="AB59" s="364">
        <f>SUM(COUNTIF('Plan MB'!$C59:$BE59,"H 0211")+COUNTIF('Plan WIW'!$C59:$AU59,"H 0211")+COUNTIF('Plan ET'!$C60:$BW60,"H 0211"))</f>
        <v>0</v>
      </c>
      <c r="AC59" s="364">
        <f>SUM(COUNTIF('Plan MB'!$C59:$BE59,"H 0212")+COUNTIF('Plan WIW'!$C59:$AU59,"H 0212")+COUNTIF('Plan ET'!$C60:$BW60,"H 0212"))</f>
        <v>0</v>
      </c>
      <c r="AD59" s="364">
        <f>SUM(COUNTIF('Plan MB'!$C59:$BE59,"H 0213")+COUNTIF('Plan WIW'!$C59:$AU59,"H 0213")+COUNTIF('Plan ET'!$C60:$BW60,"H 0213"))</f>
        <v>0</v>
      </c>
      <c r="AE59" s="364">
        <f>SUM(COUNTIF('Plan MB'!$C59:$BE59,"H 0214")+COUNTIF('Plan WIW'!$C59:$AU59,"H 0214")+COUNTIF('Plan ET'!$C60:$BW60,"H 0214"))</f>
        <v>0</v>
      </c>
      <c r="AF59" s="364">
        <f>SUM(COUNTIF('Plan MB'!$C59:$BE59,"H 0215")+COUNTIF('Plan WIW'!$C59:$AU59,"H 0215")+COUNTIF('Plan ET'!$C60:$BW60,"H 0215"))</f>
        <v>0</v>
      </c>
      <c r="AG59" s="381">
        <f>SUM(COUNTIF('Plan MB'!$C59:$BE59,"H 0216")+COUNTIF('Plan WIW'!$C59:$AU59,"H 0216")+COUNTIF('Plan ET'!$C60:$BW60,"H 0216"))</f>
        <v>0</v>
      </c>
      <c r="AH59" s="364">
        <f>SUM(COUNTIF('Plan MB'!$C59:$BE59,"D 0215")+COUNTIF('Plan WIW'!$C59:$AU59,"D 0215")+COUNTIF('Plan ET'!$C60:$BW60,"D 0215"))</f>
        <v>0</v>
      </c>
      <c r="AI59" s="364">
        <f>SUM(COUNTIF('Plan MB'!$C59:$BE59,"E 0103")+COUNTIF('Plan WIW'!$C59:$AU59,"E 0103")+COUNTIF('Plan ET'!$C60:$BW60,"E 0103"))</f>
        <v>0</v>
      </c>
      <c r="AJ59" s="364">
        <f>SUM(COUNTIF('Plan MB'!$C59:$BE59,"E 0104")+COUNTIF('Plan WIW'!$C59:$AU59,"E 0104")+COUNTIF('Plan ET'!$C60:$BW60,"E 0104"))</f>
        <v>0</v>
      </c>
      <c r="AK59" s="364">
        <f>SUM(COUNTIF('Plan MB'!$C59:$BE59,"D 0201")+COUNTIF('Plan WIW'!$C59:$AU59,"D 0201")+COUNTIF('Plan ET'!$C60:$BW60,"D 0201"))</f>
        <v>0</v>
      </c>
      <c r="AL59" s="364">
        <f>SUM(COUNTIF('Plan MB'!$C59:$BE59,"D 0202")+COUNTIF('Plan WIW'!$C59:$AU59,"D 0202")+COUNTIF('Plan ET'!$C60:$BW60,"D 0202"))</f>
        <v>0</v>
      </c>
      <c r="AM59" s="364">
        <f>SUM(COUNTIF('Plan MB'!$C59:$BE59,"D 0203")+COUNTIF('Plan WIW'!$C59:$AU59,"D 0203")+COUNTIF('Plan ET'!$C60:$BW60,"D 0203"))</f>
        <v>0</v>
      </c>
      <c r="AN59" s="364">
        <f>SUM(COUNTIF('Plan MB'!$C59:$BE59,"B 0323")+COUNTIF('Plan WIW'!$C59:$AU59,"B 0323")+COUNTIF('Plan ET'!$C60:$BW60,"B 0323"))</f>
        <v>0</v>
      </c>
      <c r="AO59" s="364">
        <f>SUM(COUNTIF('Plan MB'!$C59:$BE59,"B 0406")+COUNTIF('Plan WIW'!$C59:$AU59,"B 0406")+COUNTIF('Plan ET'!$C60:$BW60,"B 0406"))</f>
        <v>0</v>
      </c>
      <c r="AP59" s="364">
        <f>SUM(COUNTIF('Plan MB'!$C59:$BE59,"B 0101")+COUNTIF('Plan WIW'!$C59:$AU59,"B 0101")+COUNTIF('Plan ET'!$C60:$BW60,"B 0101"))</f>
        <v>0</v>
      </c>
      <c r="AQ59" s="364">
        <f>SUM(COUNTIF('Plan MB'!$C59:$BE59,"B 0102")+COUNTIF('Plan WIW'!$C59:$AU59,"B 0102")+COUNTIF('Plan ET'!$C60:$BW60,"B 0102"))</f>
        <v>0</v>
      </c>
      <c r="AR59" s="364">
        <f>SUM(COUNTIF('Plan MB'!$C59:$BE59,"B 0231")+COUNTIF('Plan WIW'!$C59:$AU59,"B 0231")+COUNTIF('Plan ET'!$C60:$BW60,"B 0231"))</f>
        <v>0</v>
      </c>
      <c r="AS59" s="364">
        <f>SUM(COUNTIF('Plan MB'!$C59:$BE59,"B 0423")+COUNTIF('Plan WIW'!$C59:$AU59,"B 0423")+COUNTIF('Plan ET'!$C60:$BW60,"B 0423"))</f>
        <v>0</v>
      </c>
      <c r="AT59" s="364">
        <f>SUM(COUNTIF('Plan MB'!$C59:$BE59,"B 0422")+COUNTIF('Plan WIW'!$C59:$AU59,"B 0422")+COUNTIF('Plan ET'!$C60:$BW60,"B 0422"))</f>
        <v>0</v>
      </c>
    </row>
    <row r="60" spans="1:46" ht="12.75" customHeight="1">
      <c r="A60" s="1320"/>
      <c r="B60" s="1324"/>
      <c r="C60" s="364">
        <f>SUM(COUNTIF('Plan MB'!$C60:$BE60,"D 0107")+COUNTIF('Plan WIW'!$C60:$AU60,"D 0107")+COUNTIF('Plan ET'!$C61:$BW61,"D 0107"))</f>
        <v>0</v>
      </c>
      <c r="D60" s="364">
        <f>SUM(COUNTIF('Plan MB'!$C60:$BE60,"D 0108")+COUNTIF('Plan WIW'!$C60:$AU60,"D 0108")+COUNTIF('Plan ET'!$C61:$BW61,"D 0108"))</f>
        <v>0</v>
      </c>
      <c r="E60" s="364">
        <f>SUM(COUNTIF('Plan MB'!$C60:$BE60,"D 0110")+COUNTIF('Plan WIW'!$C60:$AU60,"D 0110")+COUNTIF('Plan ET'!$C61:$BW61,"D 0110"))</f>
        <v>0</v>
      </c>
      <c r="F60" s="364">
        <f>SUM(COUNTIF('Plan MB'!$C60:$BE60,"D 0111")+COUNTIF('Plan WIW'!$C60:$AU60,"D 0111")+COUNTIF('Plan ET'!$C61:$BW61,"D 0111"))</f>
        <v>0</v>
      </c>
      <c r="G60" s="364">
        <f>SUM(COUNTIF('Plan MB'!$C60:$BE60,"D 0113")+COUNTIF('Plan WIW'!$C60:$AU60,"D 0113")+COUNTIF('Plan ET'!$C61:$BW61,"D 0113"))</f>
        <v>0</v>
      </c>
      <c r="H60" s="364">
        <f>SUM(COUNTIF('Plan MB'!$C60:$BE60,"D 0117")+COUNTIF('Plan WIW'!$C60:$AU60,"D 0117")+COUNTIF('Plan ET'!$C61:$BW61,"D 0117"))</f>
        <v>0</v>
      </c>
      <c r="I60" s="364">
        <f>SUM(COUNTIF('Plan MB'!$C60:$BE60,"D 0207")+COUNTIF('Plan WIW'!$C60:$AU60,"D 0207")+COUNTIF('Plan ET'!$C61:$BW61,"D 0207"))</f>
        <v>0</v>
      </c>
      <c r="J60" s="364">
        <f>SUM(COUNTIF('Plan MB'!$C60:$BE60,"D 0210")+COUNTIF('Plan WIW'!$C60:$AU60,"D 0210")+COUNTIF('Plan ET'!$C61:$BW61,"D 0210"))</f>
        <v>0</v>
      </c>
      <c r="K60" s="324">
        <f>SUM(COUNTIF('Plan MB'!$C60:$BE60,"D 0214")+COUNTIF('Plan WIW'!$C60:$AU60,"D 0214")+COUNTIF('Plan ET'!$C61:$BW61,"D 0214"))</f>
        <v>0</v>
      </c>
      <c r="L60" s="324">
        <f>SUM(COUNTIF('Plan MB'!$C60:$BE60,"D 0301")+COUNTIF('Plan WIW'!$C60:$AU60,"D 0301")+COUNTIF('Plan ET'!$C61:$BW61,"D 0301"))</f>
        <v>0</v>
      </c>
      <c r="M60" s="324">
        <f>SUM(COUNTIF('Plan MB'!$C60:$BE60,"D 0302")+COUNTIF('Plan WIW'!$C60:$AU60,"D 0302")+COUNTIF('Plan ET'!$C61:$BW61,"D 0302"))</f>
        <v>0</v>
      </c>
      <c r="N60" s="340">
        <f>SUM(COUNTIF('Plan MB'!$C60:$BE60,"H 0001")+COUNTIF('Plan WIW'!$C60:$AU60,"H 0001")+COUNTIF('Plan ET'!$C61:$BW61,"H 0001"))</f>
        <v>0</v>
      </c>
      <c r="O60" s="364">
        <f>SUM(COUNTIF('Plan MB'!$C60:$BE60,"H 0002")+COUNTIF('Plan WIW'!$C60:$AU60,"H 0002")+COUNTIF('Plan ET'!$C61:$BW61,"H 0002"))</f>
        <v>0</v>
      </c>
      <c r="P60" s="364">
        <f>SUM(COUNTIF('Plan MB'!$C60:$BE60,"H 0003")+COUNTIF('Plan WIW'!$C60:$AU60,"H 0003")+COUNTIF('Plan ET'!$C61:$BW61,"H 0003"))</f>
        <v>0</v>
      </c>
      <c r="Q60" s="364">
        <f>SUM(COUNTIF('Plan MB'!$C60:$BE60,"H 0011")+COUNTIF('Plan WIW'!$C60:$AU60,"H 0011")+COUNTIF('Plan ET'!$C61:$BW61,"H 0011"))</f>
        <v>0</v>
      </c>
      <c r="R60" s="364">
        <f>SUM(COUNTIF('Plan MB'!$C60:$BE60,"H 0102")+COUNTIF('Plan WIW'!$C60:$AU60,"H 0102")+COUNTIF('Plan ET'!$C61:$BW61,"H 0102"))</f>
        <v>0</v>
      </c>
      <c r="S60" s="364">
        <f>SUM(COUNTIF('Plan MB'!$C60:$BE60,"H 0103")+COUNTIF('Plan WIW'!$C60:$AU60,"H 0103")+COUNTIF('Plan ET'!$C61:$BW61,"H 0103"))</f>
        <v>0</v>
      </c>
      <c r="T60" s="364">
        <f>SUM(COUNTIF('Plan MB'!$C60:$BE60,"H 0111")+COUNTIF('Plan WIW'!$C60:$AU60,"H 0111")+COUNTIF('Plan ET'!$C61:$BW61,"H 0111"))</f>
        <v>0</v>
      </c>
      <c r="U60" s="364">
        <f>SUM(COUNTIF('Plan MB'!$C60:$BE60,"H 0112")+COUNTIF('Plan WIW'!$C60:$AU60,"H 0112")+COUNTIF('Plan ET'!$C61:$BW61,"H 0112"))</f>
        <v>0</v>
      </c>
      <c r="V60" s="364">
        <f>SUM(COUNTIF('Plan MB'!$C60:$BE60,"H 0113")+COUNTIF('Plan WIW'!$C60:$AU60,"H 0113")+COUNTIF('Plan ET'!$C61:$BW61,"H 0113"))</f>
        <v>0</v>
      </c>
      <c r="W60" s="364">
        <f>SUM(COUNTIF('Plan MB'!$C60:$BE60,"H 0114")+COUNTIF('Plan WIW'!$C60:$AU60,"H 0114")+COUNTIF('Plan ET'!$C61:$BW61,"H 0114"))</f>
        <v>0</v>
      </c>
      <c r="X60" s="364">
        <f>SUM(COUNTIF('Plan MB'!$C60:$BE60,"H 0115")+COUNTIF('Plan WIW'!$C60:$AU60,"H 0115")+COUNTIF('Plan ET'!$C61:$BW61,"H 0115"))</f>
        <v>0</v>
      </c>
      <c r="Y60" s="364">
        <f>SUM(COUNTIF('Plan MB'!$C60:$BE60,"H 0116")+COUNTIF('Plan WIW'!$C60:$AU60,"H 0116")+COUNTIF('Plan ET'!$C61:$BW61,"H 0116"))</f>
        <v>0</v>
      </c>
      <c r="Z60" s="340">
        <f>SUM(COUNTIF('Plan MB'!$C60:$BE60,"H 0202")+COUNTIF('Plan WIW'!$C60:$AU60,"H 0202")+COUNTIF('Plan ET'!$C61:$BW61,"H 0202"))</f>
        <v>0</v>
      </c>
      <c r="AA60" s="340">
        <f>SUM(COUNTIF('Plan MB'!$C60:$BE60,"H 0203")+COUNTIF('Plan WIW'!$C60:$AU60,"H 0203")+COUNTIF('Plan ET'!$C61:$BW61,"H 0203"))</f>
        <v>0</v>
      </c>
      <c r="AB60" s="364">
        <f>SUM(COUNTIF('Plan MB'!$C60:$BE60,"H 0211")+COUNTIF('Plan WIW'!$C60:$AU60,"H 0211")+COUNTIF('Plan ET'!$C61:$BW61,"H 0211"))</f>
        <v>0</v>
      </c>
      <c r="AC60" s="364">
        <f>SUM(COUNTIF('Plan MB'!$C60:$BE60,"H 0212")+COUNTIF('Plan WIW'!$C60:$AU60,"H 0212")+COUNTIF('Plan ET'!$C61:$BW61,"H 0212"))</f>
        <v>0</v>
      </c>
      <c r="AD60" s="364">
        <f>SUM(COUNTIF('Plan MB'!$C60:$BE60,"H 0213")+COUNTIF('Plan WIW'!$C60:$AU60,"H 0213")+COUNTIF('Plan ET'!$C61:$BW61,"H 0213"))</f>
        <v>0</v>
      </c>
      <c r="AE60" s="364">
        <f>SUM(COUNTIF('Plan MB'!$C60:$BE60,"H 0214")+COUNTIF('Plan WIW'!$C60:$AU60,"H 0214")+COUNTIF('Plan ET'!$C61:$BW61,"H 0214"))</f>
        <v>0</v>
      </c>
      <c r="AF60" s="364">
        <f>SUM(COUNTIF('Plan MB'!$C60:$BE60,"H 0215")+COUNTIF('Plan WIW'!$C60:$AU60,"H 0215")+COUNTIF('Plan ET'!$C61:$BW61,"H 0215"))</f>
        <v>0</v>
      </c>
      <c r="AG60" s="381">
        <f>SUM(COUNTIF('Plan MB'!$C60:$BE60,"H 0216")+COUNTIF('Plan WIW'!$C60:$AU60,"H 0216")+COUNTIF('Plan ET'!$C61:$BW61,"H 0216"))</f>
        <v>0</v>
      </c>
      <c r="AH60" s="364">
        <f>SUM(COUNTIF('Plan MB'!$C60:$BE60,"D 0215")+COUNTIF('Plan WIW'!$C60:$AU60,"D 0215")+COUNTIF('Plan ET'!$C61:$BW61,"D 0215"))</f>
        <v>0</v>
      </c>
      <c r="AI60" s="364">
        <f>SUM(COUNTIF('Plan MB'!$C60:$BE60,"E 0103")+COUNTIF('Plan WIW'!$C60:$AU60,"E 0103")+COUNTIF('Plan ET'!$C61:$BW61,"E 0103"))</f>
        <v>0</v>
      </c>
      <c r="AJ60" s="364">
        <f>SUM(COUNTIF('Plan MB'!$C60:$BE60,"E 0104")+COUNTIF('Plan WIW'!$C60:$AU60,"E 0104")+COUNTIF('Plan ET'!$C61:$BW61,"E 0104"))</f>
        <v>0</v>
      </c>
      <c r="AK60" s="364">
        <f>SUM(COUNTIF('Plan MB'!$C60:$BE60,"D 0201")+COUNTIF('Plan WIW'!$C60:$AU60,"D 0201")+COUNTIF('Plan ET'!$C61:$BW61,"D 0201"))</f>
        <v>0</v>
      </c>
      <c r="AL60" s="364">
        <f>SUM(COUNTIF('Plan MB'!$C60:$BE60,"D 0202")+COUNTIF('Plan WIW'!$C60:$AU60,"D 0202")+COUNTIF('Plan ET'!$C61:$BW61,"D 0202"))</f>
        <v>0</v>
      </c>
      <c r="AM60" s="364">
        <f>SUM(COUNTIF('Plan MB'!$C60:$BE60,"D 0203")+COUNTIF('Plan WIW'!$C60:$AU60,"D 0203")+COUNTIF('Plan ET'!$C61:$BW61,"D 0203"))</f>
        <v>0</v>
      </c>
      <c r="AN60" s="364">
        <f>SUM(COUNTIF('Plan MB'!$C60:$BE60,"B 0323")+COUNTIF('Plan WIW'!$C60:$AU60,"B 0323")+COUNTIF('Plan ET'!$C61:$BW61,"B 0323"))</f>
        <v>0</v>
      </c>
      <c r="AO60" s="364">
        <f>SUM(COUNTIF('Plan MB'!$C60:$BE60,"B 0406")+COUNTIF('Plan WIW'!$C60:$AU60,"B 0406")+COUNTIF('Plan ET'!$C61:$BW61,"B 0406"))</f>
        <v>0</v>
      </c>
      <c r="AP60" s="364">
        <f>SUM(COUNTIF('Plan MB'!$C60:$BE60,"B 0101")+COUNTIF('Plan WIW'!$C60:$AU60,"B 0101")+COUNTIF('Plan ET'!$C61:$BW61,"B 0101"))</f>
        <v>0</v>
      </c>
      <c r="AQ60" s="364">
        <f>SUM(COUNTIF('Plan MB'!$C60:$BE60,"B 0102")+COUNTIF('Plan WIW'!$C60:$AU60,"B 0102")+COUNTIF('Plan ET'!$C61:$BW61,"B 0102"))</f>
        <v>0</v>
      </c>
      <c r="AR60" s="364">
        <f>SUM(COUNTIF('Plan MB'!$C60:$BE60,"B 0231")+COUNTIF('Plan WIW'!$C60:$AU60,"B 0231")+COUNTIF('Plan ET'!$C61:$BW61,"B 0231"))</f>
        <v>0</v>
      </c>
      <c r="AS60" s="364">
        <f>SUM(COUNTIF('Plan MB'!$C60:$BE60,"B 0423")+COUNTIF('Plan WIW'!$C60:$AU60,"B 0423")+COUNTIF('Plan ET'!$C61:$BW61,"B 0423"))</f>
        <v>0</v>
      </c>
      <c r="AT60" s="364">
        <f>SUM(COUNTIF('Plan MB'!$C60:$BE60,"B 0422")+COUNTIF('Plan WIW'!$C60:$AU60,"B 0422")+COUNTIF('Plan ET'!$C61:$BW61,"B 0422"))</f>
        <v>0</v>
      </c>
    </row>
    <row r="61" spans="1:46" ht="12.75" customHeight="1">
      <c r="A61" s="1320"/>
      <c r="B61" s="1322">
        <v>18</v>
      </c>
      <c r="C61" s="364">
        <f>SUM(COUNTIF('Plan MB'!$C61:$BE61,"D 0107")+COUNTIF('Plan WIW'!$C61:$AU61,"D 0107")+COUNTIF('Plan ET'!$C62:$BW62,"D 0107"))</f>
        <v>0</v>
      </c>
      <c r="D61" s="364">
        <f>SUM(COUNTIF('Plan MB'!$C61:$BE61,"D 0108")+COUNTIF('Plan WIW'!$C61:$AU61,"D 0108")+COUNTIF('Plan ET'!$C62:$BW62,"D 0108"))</f>
        <v>0</v>
      </c>
      <c r="E61" s="364">
        <f>SUM(COUNTIF('Plan MB'!$C61:$BE61,"D 0110")+COUNTIF('Plan WIW'!$C61:$AU61,"D 0110")+COUNTIF('Plan ET'!$C62:$BW62,"D 0110"))</f>
        <v>0</v>
      </c>
      <c r="F61" s="364">
        <f>SUM(COUNTIF('Plan MB'!$C61:$BE61,"D 0111")+COUNTIF('Plan WIW'!$C61:$AU61,"D 0111")+COUNTIF('Plan ET'!$C62:$BW62,"D 0111"))</f>
        <v>0</v>
      </c>
      <c r="G61" s="364">
        <f>SUM(COUNTIF('Plan MB'!$C61:$BE61,"D 0113")+COUNTIF('Plan WIW'!$C61:$AU61,"D 0113")+COUNTIF('Plan ET'!$C62:$BW62,"D 0113"))</f>
        <v>0</v>
      </c>
      <c r="H61" s="364">
        <f>SUM(COUNTIF('Plan MB'!$C61:$BE61,"D 0117")+COUNTIF('Plan WIW'!$C61:$AU61,"D 0117")+COUNTIF('Plan ET'!$C62:$BW62,"D 0117"))</f>
        <v>0</v>
      </c>
      <c r="I61" s="364">
        <f>SUM(COUNTIF('Plan MB'!$C61:$BE61,"D 0207")+COUNTIF('Plan WIW'!$C61:$AU61,"D 0207")+COUNTIF('Plan ET'!$C62:$BW62,"D 0207"))</f>
        <v>0</v>
      </c>
      <c r="J61" s="380">
        <f>SUM(COUNTIF('Plan MB'!$C61:$BE61,"D 0210")+COUNTIF('Plan WIW'!$C61:$AU61,"D 0210")+COUNTIF('Plan ET'!$C62:$BW62,"D 0210"))</f>
        <v>1</v>
      </c>
      <c r="K61" s="364">
        <f>SUM(COUNTIF('Plan MB'!$C61:$BE61,"D 0214")+COUNTIF('Plan WIW'!$C61:$AU61,"D 0214")+COUNTIF('Plan ET'!$C62:$BW62,"D 0214"))</f>
        <v>0</v>
      </c>
      <c r="L61" s="364">
        <f>SUM(COUNTIF('Plan MB'!$C61:$BE61,"D 0301")+COUNTIF('Plan WIW'!$C61:$AU61,"D 0301")+COUNTIF('Plan ET'!$C62:$BW62,"D 0301"))</f>
        <v>0</v>
      </c>
      <c r="M61" s="324">
        <f>SUM(COUNTIF('Plan MB'!$C61:$BE61,"D 0302")+COUNTIF('Plan WIW'!$C61:$AU61,"D 0302")+COUNTIF('Plan ET'!$C62:$BW62,"D 0302"))</f>
        <v>0</v>
      </c>
      <c r="N61" s="364">
        <f>SUM(COUNTIF('Plan MB'!$C61:$BE61,"H 0001")+COUNTIF('Plan WIW'!$C61:$AU61,"H 0001")+COUNTIF('Plan ET'!$C62:$BW62,"H 0001"))</f>
        <v>0</v>
      </c>
      <c r="O61" s="364">
        <f>SUM(COUNTIF('Plan MB'!$C61:$BE61,"H 0002")+COUNTIF('Plan WIW'!$C61:$AU61,"H 0002")+COUNTIF('Plan ET'!$C62:$BW62,"H 0002"))</f>
        <v>0</v>
      </c>
      <c r="P61" s="364">
        <f>SUM(COUNTIF('Plan MB'!$C61:$BE61,"H 0003")+COUNTIF('Plan WIW'!$C61:$AU61,"H 0003")+COUNTIF('Plan ET'!$C62:$BW62,"H 0003"))</f>
        <v>0</v>
      </c>
      <c r="Q61" s="364">
        <f>SUM(COUNTIF('Plan MB'!$C61:$BE61,"H 0011")+COUNTIF('Plan WIW'!$C61:$AU61,"H 0011")+COUNTIF('Plan ET'!$C62:$BW62,"H 0011"))</f>
        <v>0</v>
      </c>
      <c r="R61" s="364">
        <f>SUM(COUNTIF('Plan MB'!$C61:$BE61,"H 0102")+COUNTIF('Plan WIW'!$C61:$AU61,"H 0102")+COUNTIF('Plan ET'!$C62:$BW62,"H 0102"))</f>
        <v>0</v>
      </c>
      <c r="S61" s="364">
        <f>SUM(COUNTIF('Plan MB'!$C61:$BE61,"H 0103")+COUNTIF('Plan WIW'!$C61:$AU61,"H 0103")+COUNTIF('Plan ET'!$C62:$BW62,"H 0103"))</f>
        <v>0</v>
      </c>
      <c r="T61" s="364">
        <f>SUM(COUNTIF('Plan MB'!$C61:$BE61,"H 0111")+COUNTIF('Plan WIW'!$C61:$AU61,"H 0111")+COUNTIF('Plan ET'!$C62:$BW62,"H 0111"))</f>
        <v>0</v>
      </c>
      <c r="U61" s="364">
        <f>SUM(COUNTIF('Plan MB'!$C61:$BE61,"H 0112")+COUNTIF('Plan WIW'!$C61:$AU61,"H 0112")+COUNTIF('Plan ET'!$C62:$BW62,"H 0112"))</f>
        <v>0</v>
      </c>
      <c r="V61" s="364">
        <f>SUM(COUNTIF('Plan MB'!$C61:$BE61,"H 0113")+COUNTIF('Plan WIW'!$C61:$AU61,"H 0113")+COUNTIF('Plan ET'!$C62:$BW62,"H 0113"))</f>
        <v>0</v>
      </c>
      <c r="W61" s="364">
        <f>SUM(COUNTIF('Plan MB'!$C61:$BE61,"H 0114")+COUNTIF('Plan WIW'!$C61:$AU61,"H 0114")+COUNTIF('Plan ET'!$C62:$BW62,"H 0114"))</f>
        <v>0</v>
      </c>
      <c r="X61" s="364">
        <f>SUM(COUNTIF('Plan MB'!$C61:$BE61,"H 0115")+COUNTIF('Plan WIW'!$C61:$AU61,"H 0115")+COUNTIF('Plan ET'!$C62:$BW62,"H 0115"))</f>
        <v>0</v>
      </c>
      <c r="Y61" s="364">
        <f>SUM(COUNTIF('Plan MB'!$C61:$BE61,"H 0116")+COUNTIF('Plan WIW'!$C61:$AU61,"H 0116")+COUNTIF('Plan ET'!$C62:$BW62,"H 0116"))</f>
        <v>0</v>
      </c>
      <c r="Z61" s="340">
        <f>SUM(COUNTIF('Plan MB'!$C61:$BE61,"H 0202")+COUNTIF('Plan WIW'!$C61:$AU61,"H 0202")+COUNTIF('Plan ET'!$C62:$BW62,"H 0202"))</f>
        <v>0</v>
      </c>
      <c r="AA61" s="340">
        <f>SUM(COUNTIF('Plan MB'!$C61:$BE61,"H 0203")+COUNTIF('Plan WIW'!$C61:$AU61,"H 0203")+COUNTIF('Plan ET'!$C62:$BW62,"H 0203"))</f>
        <v>0</v>
      </c>
      <c r="AB61" s="364">
        <f>SUM(COUNTIF('Plan MB'!$C61:$BE61,"H 0211")+COUNTIF('Plan WIW'!$C61:$AU61,"H 0211")+COUNTIF('Plan ET'!$C62:$BW62,"H 0211"))</f>
        <v>0</v>
      </c>
      <c r="AC61" s="364">
        <f>SUM(COUNTIF('Plan MB'!$C61:$BE61,"H 0212")+COUNTIF('Plan WIW'!$C61:$AU61,"H 0212")+COUNTIF('Plan ET'!$C62:$BW62,"H 0212"))</f>
        <v>0</v>
      </c>
      <c r="AD61" s="364">
        <f>SUM(COUNTIF('Plan MB'!$C61:$BE61,"H 0213")+COUNTIF('Plan WIW'!$C61:$AU61,"H 0213")+COUNTIF('Plan ET'!$C62:$BW62,"H 0213"))</f>
        <v>0</v>
      </c>
      <c r="AE61" s="364">
        <f>SUM(COUNTIF('Plan MB'!$C61:$BE61,"H 0214")+COUNTIF('Plan WIW'!$C61:$AU61,"H 0214")+COUNTIF('Plan ET'!$C62:$BW62,"H 0214"))</f>
        <v>0</v>
      </c>
      <c r="AF61" s="364">
        <f>SUM(COUNTIF('Plan MB'!$C61:$BE61,"H 0215")+COUNTIF('Plan WIW'!$C61:$AU61,"H 0215")+COUNTIF('Plan ET'!$C62:$BW62,"H 0215"))</f>
        <v>0</v>
      </c>
      <c r="AG61" s="381">
        <f>SUM(COUNTIF('Plan MB'!$C61:$BE61,"H 0216")+COUNTIF('Plan WIW'!$C61:$AU61,"H 0216")+COUNTIF('Plan ET'!$C62:$BW62,"H 0216"))</f>
        <v>0</v>
      </c>
      <c r="AH61" s="364">
        <f>SUM(COUNTIF('Plan MB'!$C61:$BE61,"D 0215")+COUNTIF('Plan WIW'!$C61:$AU61,"D 0215")+COUNTIF('Plan ET'!$C62:$BW62,"D 0215"))</f>
        <v>0</v>
      </c>
      <c r="AI61" s="364">
        <f>SUM(COUNTIF('Plan MB'!$C61:$BE61,"E 0103")+COUNTIF('Plan WIW'!$C61:$AU61,"E 0103")+COUNTIF('Plan ET'!$C62:$BW62,"E 0103"))</f>
        <v>0</v>
      </c>
      <c r="AJ61" s="364">
        <f>SUM(COUNTIF('Plan MB'!$C61:$BE61,"E 0104")+COUNTIF('Plan WIW'!$C61:$AU61,"E 0104")+COUNTIF('Plan ET'!$C62:$BW62,"E 0104"))</f>
        <v>0</v>
      </c>
      <c r="AK61" s="364">
        <f>SUM(COUNTIF('Plan MB'!$C61:$BE61,"D 0201")+COUNTIF('Plan WIW'!$C61:$AU61,"D 0201")+COUNTIF('Plan ET'!$C62:$BW62,"D 0201"))</f>
        <v>0</v>
      </c>
      <c r="AL61" s="364">
        <f>SUM(COUNTIF('Plan MB'!$C61:$BE61,"D 0202")+COUNTIF('Plan WIW'!$C61:$AU61,"D 0202")+COUNTIF('Plan ET'!$C62:$BW62,"D 0202"))</f>
        <v>0</v>
      </c>
      <c r="AM61" s="364">
        <f>SUM(COUNTIF('Plan MB'!$C61:$BE61,"D 0203")+COUNTIF('Plan WIW'!$C61:$AU61,"D 0203")+COUNTIF('Plan ET'!$C62:$BW62,"D 0203"))</f>
        <v>1</v>
      </c>
      <c r="AN61" s="364">
        <f>SUM(COUNTIF('Plan MB'!$C61:$BE61,"B 0323")+COUNTIF('Plan WIW'!$C61:$AU61,"B 0323")+COUNTIF('Plan ET'!$C62:$BW62,"B 0323"))</f>
        <v>0</v>
      </c>
      <c r="AO61" s="364">
        <f>SUM(COUNTIF('Plan MB'!$C61:$BE61,"B 0406")+COUNTIF('Plan WIW'!$C61:$AU61,"B 0406")+COUNTIF('Plan ET'!$C62:$BW62,"B 0406"))</f>
        <v>0</v>
      </c>
      <c r="AP61" s="364">
        <f>SUM(COUNTIF('Plan MB'!$C61:$BE61,"B 0101")+COUNTIF('Plan WIW'!$C61:$AU61,"B 0101")+COUNTIF('Plan ET'!$C62:$BW62,"B 0101"))</f>
        <v>0</v>
      </c>
      <c r="AQ61" s="364">
        <f>SUM(COUNTIF('Plan MB'!$C61:$BE61,"B 0102")+COUNTIF('Plan WIW'!$C61:$AU61,"B 0102")+COUNTIF('Plan ET'!$C62:$BW62,"B 0102"))</f>
        <v>0</v>
      </c>
      <c r="AR61" s="364">
        <f>SUM(COUNTIF('Plan MB'!$C61:$BE61,"B 0231")+COUNTIF('Plan WIW'!$C61:$AU61,"B 0231")+COUNTIF('Plan ET'!$C62:$BW62,"B 0231"))</f>
        <v>0</v>
      </c>
      <c r="AS61" s="364">
        <f>SUM(COUNTIF('Plan MB'!$C61:$BE61,"B 0423")+COUNTIF('Plan WIW'!$C61:$AU61,"B 0423")+COUNTIF('Plan ET'!$C62:$BW62,"B 0423"))</f>
        <v>0</v>
      </c>
      <c r="AT61" s="364">
        <f>SUM(COUNTIF('Plan MB'!$C61:$BE61,"B 0422")+COUNTIF('Plan WIW'!$C61:$AU61,"B 0422")+COUNTIF('Plan ET'!$C62:$BW62,"B 0422"))</f>
        <v>0</v>
      </c>
    </row>
    <row r="62" spans="1:46" ht="12.75" customHeight="1">
      <c r="A62" s="1320"/>
      <c r="B62" s="1323"/>
      <c r="C62" s="364">
        <f>SUM(COUNTIF('Plan MB'!$C62:$BE62,"D 0107")+COUNTIF('Plan WIW'!$C62:$AU62,"D 0107")+COUNTIF('Plan ET'!$C63:$BW63,"D 0107"))</f>
        <v>0</v>
      </c>
      <c r="D62" s="364">
        <f>SUM(COUNTIF('Plan MB'!$C62:$BE62,"D 0108")+COUNTIF('Plan WIW'!$C62:$AU62,"D 0108")+COUNTIF('Plan ET'!$C63:$BW63,"D 0108"))</f>
        <v>0</v>
      </c>
      <c r="E62" s="364">
        <f>SUM(COUNTIF('Plan MB'!$C62:$BE62,"D 0110")+COUNTIF('Plan WIW'!$C62:$AU62,"D 0110")+COUNTIF('Plan ET'!$C63:$BW63,"D 0110"))</f>
        <v>0</v>
      </c>
      <c r="F62" s="364">
        <f>SUM(COUNTIF('Plan MB'!$C62:$BE62,"D 0111")+COUNTIF('Plan WIW'!$C62:$AU62,"D 0111")+COUNTIF('Plan ET'!$C63:$BW63,"D 0111"))</f>
        <v>0</v>
      </c>
      <c r="G62" s="364">
        <f>SUM(COUNTIF('Plan MB'!$C62:$BE62,"D 0113")+COUNTIF('Plan WIW'!$C62:$AU62,"D 0113")+COUNTIF('Plan ET'!$C63:$BW63,"D 0113"))</f>
        <v>0</v>
      </c>
      <c r="H62" s="364">
        <f>SUM(COUNTIF('Plan MB'!$C62:$BE62,"D 0117")+COUNTIF('Plan WIW'!$C62:$AU62,"D 0117")+COUNTIF('Plan ET'!$C63:$BW63,"D 0117"))</f>
        <v>0</v>
      </c>
      <c r="I62" s="364">
        <f>SUM(COUNTIF('Plan MB'!$C62:$BE62,"D 0207")+COUNTIF('Plan WIW'!$C62:$AU62,"D 0207")+COUNTIF('Plan ET'!$C63:$BW63,"D 0207"))</f>
        <v>0</v>
      </c>
      <c r="J62" s="380">
        <f>SUM(COUNTIF('Plan MB'!$C62:$BE62,"D 0210")+COUNTIF('Plan WIW'!$C62:$AU62,"D 0210")+COUNTIF('Plan ET'!$C63:$BW63,"D 0210"))</f>
        <v>1</v>
      </c>
      <c r="K62" s="364">
        <f>SUM(COUNTIF('Plan MB'!$C62:$BE62,"D 0214")+COUNTIF('Plan WIW'!$C62:$AU62,"D 0214")+COUNTIF('Plan ET'!$C63:$BW63,"D 0214"))</f>
        <v>0</v>
      </c>
      <c r="L62" s="364">
        <f>SUM(COUNTIF('Plan MB'!$C62:$BE62,"D 0301")+COUNTIF('Plan WIW'!$C62:$AU62,"D 0301")+COUNTIF('Plan ET'!$C63:$BW63,"D 0301"))</f>
        <v>0</v>
      </c>
      <c r="M62" s="324">
        <f>SUM(COUNTIF('Plan MB'!$C62:$BE62,"D 0302")+COUNTIF('Plan WIW'!$C62:$AU62,"D 0302")+COUNTIF('Plan ET'!$C63:$BW63,"D 0302"))</f>
        <v>0</v>
      </c>
      <c r="N62" s="364">
        <f>SUM(COUNTIF('Plan MB'!$C62:$BE62,"H 0001")+COUNTIF('Plan WIW'!$C62:$AU62,"H 0001")+COUNTIF('Plan ET'!$C63:$BW63,"H 0001"))</f>
        <v>0</v>
      </c>
      <c r="O62" s="364">
        <f>SUM(COUNTIF('Plan MB'!$C62:$BE62,"H 0002")+COUNTIF('Plan WIW'!$C62:$AU62,"H 0002")+COUNTIF('Plan ET'!$C63:$BW63,"H 0002"))</f>
        <v>0</v>
      </c>
      <c r="P62" s="364">
        <f>SUM(COUNTIF('Plan MB'!$C62:$BE62,"H 0003")+COUNTIF('Plan WIW'!$C62:$AU62,"H 0003")+COUNTIF('Plan ET'!$C63:$BW63,"H 0003"))</f>
        <v>0</v>
      </c>
      <c r="Q62" s="364">
        <f>SUM(COUNTIF('Plan MB'!$C62:$BE62,"H 0011")+COUNTIF('Plan WIW'!$C62:$AU62,"H 0011")+COUNTIF('Plan ET'!$C63:$BW63,"H 0011"))</f>
        <v>0</v>
      </c>
      <c r="R62" s="364">
        <f>SUM(COUNTIF('Plan MB'!$C62:$BE62,"H 0102")+COUNTIF('Plan WIW'!$C62:$AU62,"H 0102")+COUNTIF('Plan ET'!$C63:$BW63,"H 0102"))</f>
        <v>0</v>
      </c>
      <c r="S62" s="364">
        <f>SUM(COUNTIF('Plan MB'!$C62:$BE62,"H 0103")+COUNTIF('Plan WIW'!$C62:$AU62,"H 0103")+COUNTIF('Plan ET'!$C63:$BW63,"H 0103"))</f>
        <v>0</v>
      </c>
      <c r="T62" s="364">
        <f>SUM(COUNTIF('Plan MB'!$C62:$BE62,"H 0111")+COUNTIF('Plan WIW'!$C62:$AU62,"H 0111")+COUNTIF('Plan ET'!$C63:$BW63,"H 0111"))</f>
        <v>0</v>
      </c>
      <c r="U62" s="364">
        <f>SUM(COUNTIF('Plan MB'!$C62:$BE62,"H 0112")+COUNTIF('Plan WIW'!$C62:$AU62,"H 0112")+COUNTIF('Plan ET'!$C63:$BW63,"H 0112"))</f>
        <v>0</v>
      </c>
      <c r="V62" s="364">
        <f>SUM(COUNTIF('Plan MB'!$C62:$BE62,"H 0113")+COUNTIF('Plan WIW'!$C62:$AU62,"H 0113")+COUNTIF('Plan ET'!$C63:$BW63,"H 0113"))</f>
        <v>0</v>
      </c>
      <c r="W62" s="364">
        <f>SUM(COUNTIF('Plan MB'!$C62:$BE62,"H 0114")+COUNTIF('Plan WIW'!$C62:$AU62,"H 0114")+COUNTIF('Plan ET'!$C63:$BW63,"H 0114"))</f>
        <v>0</v>
      </c>
      <c r="X62" s="364">
        <f>SUM(COUNTIF('Plan MB'!$C62:$BE62,"H 0115")+COUNTIF('Plan WIW'!$C62:$AU62,"H 0115")+COUNTIF('Plan ET'!$C63:$BW63,"H 0115"))</f>
        <v>0</v>
      </c>
      <c r="Y62" s="364">
        <f>SUM(COUNTIF('Plan MB'!$C62:$BE62,"H 0116")+COUNTIF('Plan WIW'!$C62:$AU62,"H 0116")+COUNTIF('Plan ET'!$C63:$BW63,"H 0116"))</f>
        <v>0</v>
      </c>
      <c r="Z62" s="340">
        <f>SUM(COUNTIF('Plan MB'!$C62:$BE62,"H 0202")+COUNTIF('Plan WIW'!$C62:$AU62,"H 0202")+COUNTIF('Plan ET'!$C63:$BW63,"H 0202"))</f>
        <v>0</v>
      </c>
      <c r="AA62" s="340">
        <f>SUM(COUNTIF('Plan MB'!$C62:$BE62,"H 0203")+COUNTIF('Plan WIW'!$C62:$AU62,"H 0203")+COUNTIF('Plan ET'!$C63:$BW63,"H 0203"))</f>
        <v>0</v>
      </c>
      <c r="AB62" s="364">
        <f>SUM(COUNTIF('Plan MB'!$C62:$BE62,"H 0211")+COUNTIF('Plan WIW'!$C62:$AU62,"H 0211")+COUNTIF('Plan ET'!$C63:$BW63,"H 0211"))</f>
        <v>0</v>
      </c>
      <c r="AC62" s="364">
        <f>SUM(COUNTIF('Plan MB'!$C62:$BE62,"H 0212")+COUNTIF('Plan WIW'!$C62:$AU62,"H 0212")+COUNTIF('Plan ET'!$C63:$BW63,"H 0212"))</f>
        <v>0</v>
      </c>
      <c r="AD62" s="364">
        <f>SUM(COUNTIF('Plan MB'!$C62:$BE62,"H 0213")+COUNTIF('Plan WIW'!$C62:$AU62,"H 0213")+COUNTIF('Plan ET'!$C63:$BW63,"H 0213"))</f>
        <v>0</v>
      </c>
      <c r="AE62" s="364">
        <f>SUM(COUNTIF('Plan MB'!$C62:$BE62,"H 0214")+COUNTIF('Plan WIW'!$C62:$AU62,"H 0214")+COUNTIF('Plan ET'!$C63:$BW63,"H 0214"))</f>
        <v>0</v>
      </c>
      <c r="AF62" s="364">
        <f>SUM(COUNTIF('Plan MB'!$C62:$BE62,"H 0215")+COUNTIF('Plan WIW'!$C62:$AU62,"H 0215")+COUNTIF('Plan ET'!$C63:$BW63,"H 0215"))</f>
        <v>0</v>
      </c>
      <c r="AG62" s="381">
        <f>SUM(COUNTIF('Plan MB'!$C62:$BE62,"H 0216")+COUNTIF('Plan WIW'!$C62:$AU62,"H 0216")+COUNTIF('Plan ET'!$C63:$BW63,"H 0216"))</f>
        <v>0</v>
      </c>
      <c r="AH62" s="364">
        <f>SUM(COUNTIF('Plan MB'!$C62:$BE62,"D 0215")+COUNTIF('Plan WIW'!$C62:$AU62,"D 0215")+COUNTIF('Plan ET'!$C63:$BW63,"D 0215"))</f>
        <v>0</v>
      </c>
      <c r="AI62" s="364">
        <f>SUM(COUNTIF('Plan MB'!$C62:$BE62,"E 0103")+COUNTIF('Plan WIW'!$C62:$AU62,"E 0103")+COUNTIF('Plan ET'!$C63:$BW63,"E 0103"))</f>
        <v>0</v>
      </c>
      <c r="AJ62" s="364">
        <f>SUM(COUNTIF('Plan MB'!$C62:$BE62,"E 0104")+COUNTIF('Plan WIW'!$C62:$AU62,"E 0104")+COUNTIF('Plan ET'!$C63:$BW63,"E 0104"))</f>
        <v>0</v>
      </c>
      <c r="AK62" s="364">
        <f>SUM(COUNTIF('Plan MB'!$C62:$BE62,"D 0201")+COUNTIF('Plan WIW'!$C62:$AU62,"D 0201")+COUNTIF('Plan ET'!$C63:$BW63,"D 0201"))</f>
        <v>0</v>
      </c>
      <c r="AL62" s="364">
        <f>SUM(COUNTIF('Plan MB'!$C62:$BE62,"D 0202")+COUNTIF('Plan WIW'!$C62:$AU62,"D 0202")+COUNTIF('Plan ET'!$C63:$BW63,"D 0202"))</f>
        <v>0</v>
      </c>
      <c r="AM62" s="364">
        <f>SUM(COUNTIF('Plan MB'!$C62:$BE62,"D 0203")+COUNTIF('Plan WIW'!$C62:$AU62,"D 0203")+COUNTIF('Plan ET'!$C63:$BW63,"D 0203"))</f>
        <v>0</v>
      </c>
      <c r="AN62" s="364">
        <f>SUM(COUNTIF('Plan MB'!$C62:$BE62,"B 0323")+COUNTIF('Plan WIW'!$C62:$AU62,"B 0323")+COUNTIF('Plan ET'!$C63:$BW63,"B 0323"))</f>
        <v>0</v>
      </c>
      <c r="AO62" s="364">
        <f>SUM(COUNTIF('Plan MB'!$C62:$BE62,"B 0406")+COUNTIF('Plan WIW'!$C62:$AU62,"B 0406")+COUNTIF('Plan ET'!$C63:$BW63,"B 0406"))</f>
        <v>0</v>
      </c>
      <c r="AP62" s="364">
        <f>SUM(COUNTIF('Plan MB'!$C62:$BE62,"B 0101")+COUNTIF('Plan WIW'!$C62:$AU62,"B 0101")+COUNTIF('Plan ET'!$C63:$BW63,"B 0101"))</f>
        <v>0</v>
      </c>
      <c r="AQ62" s="364">
        <f>SUM(COUNTIF('Plan MB'!$C62:$BE62,"B 0102")+COUNTIF('Plan WIW'!$C62:$AU62,"B 0102")+COUNTIF('Plan ET'!$C63:$BW63,"B 0102"))</f>
        <v>0</v>
      </c>
      <c r="AR62" s="364">
        <f>SUM(COUNTIF('Plan MB'!$C62:$BE62,"B 0231")+COUNTIF('Plan WIW'!$C62:$AU62,"B 0231")+COUNTIF('Plan ET'!$C63:$BW63,"B 0231"))</f>
        <v>0</v>
      </c>
      <c r="AS62" s="364">
        <f>SUM(COUNTIF('Plan MB'!$C62:$BE62,"B 0423")+COUNTIF('Plan WIW'!$C62:$AU62,"B 0423")+COUNTIF('Plan ET'!$C63:$BW63,"B 0423"))</f>
        <v>0</v>
      </c>
      <c r="AT62" s="364">
        <f>SUM(COUNTIF('Plan MB'!$C62:$BE62,"B 0422")+COUNTIF('Plan WIW'!$C62:$AU62,"B 0422")+COUNTIF('Plan ET'!$C63:$BW63,"B 0422"))</f>
        <v>0</v>
      </c>
    </row>
    <row r="63" spans="1:46" s="215" customFormat="1" ht="12.75" customHeight="1">
      <c r="A63" s="1320"/>
      <c r="B63" s="1323"/>
      <c r="C63" s="364">
        <f>SUM(COUNTIF('Plan MB'!$C63:$BE63,"D 0107")+COUNTIF('Plan WIW'!$C63:$AU63,"D 0107")+COUNTIF('Plan ET'!$C64:$BW64,"D 0107"))</f>
        <v>0</v>
      </c>
      <c r="D63" s="364">
        <f>SUM(COUNTIF('Plan MB'!$C63:$BE63,"D 0108")+COUNTIF('Plan WIW'!$C63:$AU63,"D 0108")+COUNTIF('Plan ET'!$C64:$BW64,"D 0108"))</f>
        <v>0</v>
      </c>
      <c r="E63" s="364">
        <f>SUM(COUNTIF('Plan MB'!$C63:$BE63,"D 0110")+COUNTIF('Plan WIW'!$C63:$AU63,"D 0110")+COUNTIF('Plan ET'!$C64:$BW64,"D 0110"))</f>
        <v>0</v>
      </c>
      <c r="F63" s="364">
        <f>SUM(COUNTIF('Plan MB'!$C63:$BE63,"D 0111")+COUNTIF('Plan WIW'!$C63:$AU63,"D 0111")+COUNTIF('Plan ET'!$C64:$BW64,"D 0111"))</f>
        <v>0</v>
      </c>
      <c r="G63" s="364">
        <f>SUM(COUNTIF('Plan MB'!$C63:$BE63,"D 0113")+COUNTIF('Plan WIW'!$C63:$AU63,"D 0113")+COUNTIF('Plan ET'!$C64:$BW64,"D 0113"))</f>
        <v>0</v>
      </c>
      <c r="H63" s="364">
        <f>SUM(COUNTIF('Plan MB'!$C63:$BE63,"D 0117")+COUNTIF('Plan WIW'!$C63:$AU63,"D 0117")+COUNTIF('Plan ET'!$C64:$BW64,"D 0117"))</f>
        <v>0</v>
      </c>
      <c r="I63" s="364">
        <f>SUM(COUNTIF('Plan MB'!$C63:$BE63,"D 0207")+COUNTIF('Plan WIW'!$C63:$AU63,"D 0207")+COUNTIF('Plan ET'!$C64:$BW64,"D 0207"))</f>
        <v>0</v>
      </c>
      <c r="J63" s="364">
        <f>SUM(COUNTIF('Plan MB'!$C63:$BE63,"D 0210")+COUNTIF('Plan WIW'!$C63:$AU63,"D 0210")+COUNTIF('Plan ET'!$C64:$BW64,"D 0210"))</f>
        <v>0</v>
      </c>
      <c r="K63" s="364">
        <f>SUM(COUNTIF('Plan MB'!$C63:$BE63,"D 0214")+COUNTIF('Plan WIW'!$C63:$AU63,"D 0214")+COUNTIF('Plan ET'!$C64:$BW64,"D 0214"))</f>
        <v>0</v>
      </c>
      <c r="L63" s="364">
        <f>SUM(COUNTIF('Plan MB'!$C63:$BE63,"D 0301")+COUNTIF('Plan WIW'!$C63:$AU63,"D 0301")+COUNTIF('Plan ET'!$C64:$BW64,"D 0301"))</f>
        <v>0</v>
      </c>
      <c r="M63" s="324">
        <f>SUM(COUNTIF('Plan MB'!$C63:$BE63,"D 0302")+COUNTIF('Plan WIW'!$C63:$AU63,"D 0302")+COUNTIF('Plan ET'!$C64:$BW64,"D 0302"))</f>
        <v>0</v>
      </c>
      <c r="N63" s="364">
        <f>SUM(COUNTIF('Plan MB'!$C63:$BE63,"H 0001")+COUNTIF('Plan WIW'!$C63:$AU63,"H 0001")+COUNTIF('Plan ET'!$C64:$BW64,"H 0001"))</f>
        <v>0</v>
      </c>
      <c r="O63" s="364">
        <f>SUM(COUNTIF('Plan MB'!$C63:$BE63,"H 0002")+COUNTIF('Plan WIW'!$C63:$AU63,"H 0002")+COUNTIF('Plan ET'!$C64:$BW64,"H 0002"))</f>
        <v>0</v>
      </c>
      <c r="P63" s="364">
        <f>SUM(COUNTIF('Plan MB'!$C63:$BE63,"H 0003")+COUNTIF('Plan WIW'!$C63:$AU63,"H 0003")+COUNTIF('Plan ET'!$C64:$BW64,"H 0003"))</f>
        <v>0</v>
      </c>
      <c r="Q63" s="364">
        <f>SUM(COUNTIF('Plan MB'!$C63:$BE63,"H 0011")+COUNTIF('Plan WIW'!$C63:$AU63,"H 0011")+COUNTIF('Plan ET'!$C64:$BW64,"H 0011"))</f>
        <v>0</v>
      </c>
      <c r="R63" s="364">
        <f>SUM(COUNTIF('Plan MB'!$C63:$BE63,"H 0102")+COUNTIF('Plan WIW'!$C63:$AU63,"H 0102")+COUNTIF('Plan ET'!$C64:$BW64,"H 0102"))</f>
        <v>0</v>
      </c>
      <c r="S63" s="364">
        <f>SUM(COUNTIF('Plan MB'!$C63:$BE63,"H 0103")+COUNTIF('Plan WIW'!$C63:$AU63,"H 0103")+COUNTIF('Plan ET'!$C64:$BW64,"H 0103"))</f>
        <v>0</v>
      </c>
      <c r="T63" s="364">
        <f>SUM(COUNTIF('Plan MB'!$C63:$BE63,"H 0111")+COUNTIF('Plan WIW'!$C63:$AU63,"H 0111")+COUNTIF('Plan ET'!$C64:$BW64,"H 0111"))</f>
        <v>0</v>
      </c>
      <c r="U63" s="364">
        <f>SUM(COUNTIF('Plan MB'!$C63:$BE63,"H 0112")+COUNTIF('Plan WIW'!$C63:$AU63,"H 0112")+COUNTIF('Plan ET'!$C64:$BW64,"H 0112"))</f>
        <v>0</v>
      </c>
      <c r="V63" s="364">
        <f>SUM(COUNTIF('Plan MB'!$C63:$BE63,"H 0113")+COUNTIF('Plan WIW'!$C63:$AU63,"H 0113")+COUNTIF('Plan ET'!$C64:$BW64,"H 0113"))</f>
        <v>0</v>
      </c>
      <c r="W63" s="364">
        <f>SUM(COUNTIF('Plan MB'!$C63:$BE63,"H 0114")+COUNTIF('Plan WIW'!$C63:$AU63,"H 0114")+COUNTIF('Plan ET'!$C64:$BW64,"H 0114"))</f>
        <v>0</v>
      </c>
      <c r="X63" s="364">
        <f>SUM(COUNTIF('Plan MB'!$C63:$BE63,"H 0115")+COUNTIF('Plan WIW'!$C63:$AU63,"H 0115")+COUNTIF('Plan ET'!$C64:$BW64,"H 0115"))</f>
        <v>0</v>
      </c>
      <c r="Y63" s="364">
        <f>SUM(COUNTIF('Plan MB'!$C63:$BE63,"H 0116")+COUNTIF('Plan WIW'!$C63:$AU63,"H 0116")+COUNTIF('Plan ET'!$C64:$BW64,"H 0116"))</f>
        <v>0</v>
      </c>
      <c r="Z63" s="340">
        <f>SUM(COUNTIF('Plan MB'!$C63:$BE63,"H 0202")+COUNTIF('Plan WIW'!$C63:$AU63,"H 0202")+COUNTIF('Plan ET'!$C64:$BW64,"H 0202"))</f>
        <v>0</v>
      </c>
      <c r="AA63" s="340">
        <f>SUM(COUNTIF('Plan MB'!$C63:$BE63,"H 0203")+COUNTIF('Plan WIW'!$C63:$AU63,"H 0203")+COUNTIF('Plan ET'!$C64:$BW64,"H 0203"))</f>
        <v>0</v>
      </c>
      <c r="AB63" s="364">
        <f>SUM(COUNTIF('Plan MB'!$C63:$BE63,"H 0211")+COUNTIF('Plan WIW'!$C63:$AU63,"H 0211")+COUNTIF('Plan ET'!$C64:$BW64,"H 0211"))</f>
        <v>0</v>
      </c>
      <c r="AC63" s="364">
        <f>SUM(COUNTIF('Plan MB'!$C63:$BE63,"H 0212")+COUNTIF('Plan WIW'!$C63:$AU63,"H 0212")+COUNTIF('Plan ET'!$C64:$BW64,"H 0212"))</f>
        <v>0</v>
      </c>
      <c r="AD63" s="364">
        <f>SUM(COUNTIF('Plan MB'!$C63:$BE63,"H 0213")+COUNTIF('Plan WIW'!$C63:$AU63,"H 0213")+COUNTIF('Plan ET'!$C64:$BW64,"H 0213"))</f>
        <v>0</v>
      </c>
      <c r="AE63" s="364">
        <f>SUM(COUNTIF('Plan MB'!$C63:$BE63,"H 0214")+COUNTIF('Plan WIW'!$C63:$AU63,"H 0214")+COUNTIF('Plan ET'!$C64:$BW64,"H 0214"))</f>
        <v>0</v>
      </c>
      <c r="AF63" s="364">
        <f>SUM(COUNTIF('Plan MB'!$C63:$BE63,"H 0215")+COUNTIF('Plan WIW'!$C63:$AU63,"H 0215")+COUNTIF('Plan ET'!$C64:$BW64,"H 0215"))</f>
        <v>0</v>
      </c>
      <c r="AG63" s="381">
        <f>SUM(COUNTIF('Plan MB'!$C63:$BE63,"H 0216")+COUNTIF('Plan WIW'!$C63:$AU63,"H 0216")+COUNTIF('Plan ET'!$C64:$BW64,"H 0216"))</f>
        <v>0</v>
      </c>
      <c r="AH63" s="364">
        <f>SUM(COUNTIF('Plan MB'!$C63:$BE63,"D 0215")+COUNTIF('Plan WIW'!$C63:$AU63,"D 0215")+COUNTIF('Plan ET'!$C64:$BW64,"D 0215"))</f>
        <v>0</v>
      </c>
      <c r="AI63" s="364">
        <f>SUM(COUNTIF('Plan MB'!$C63:$BE63,"E 0103")+COUNTIF('Plan WIW'!$C63:$AU63,"E 0103")+COUNTIF('Plan ET'!$C64:$BW64,"E 0103"))</f>
        <v>0</v>
      </c>
      <c r="AJ63" s="364">
        <f>SUM(COUNTIF('Plan MB'!$C63:$BE63,"E 0104")+COUNTIF('Plan WIW'!$C63:$AU63,"E 0104")+COUNTIF('Plan ET'!$C64:$BW64,"E 0104"))</f>
        <v>0</v>
      </c>
      <c r="AK63" s="364">
        <f>SUM(COUNTIF('Plan MB'!$C63:$BE63,"D 0201")+COUNTIF('Plan WIW'!$C63:$AU63,"D 0201")+COUNTIF('Plan ET'!$C64:$BW64,"D 0201"))</f>
        <v>0</v>
      </c>
      <c r="AL63" s="364">
        <f>SUM(COUNTIF('Plan MB'!$C63:$BE63,"D 0202")+COUNTIF('Plan WIW'!$C63:$AU63,"D 0202")+COUNTIF('Plan ET'!$C64:$BW64,"D 0202"))</f>
        <v>0</v>
      </c>
      <c r="AM63" s="364">
        <f>SUM(COUNTIF('Plan MB'!$C63:$BE63,"D 0203")+COUNTIF('Plan WIW'!$C63:$AU63,"D 0203")+COUNTIF('Plan ET'!$C64:$BW64,"D 0203"))</f>
        <v>0</v>
      </c>
      <c r="AN63" s="364">
        <f>SUM(COUNTIF('Plan MB'!$C63:$BE63,"B 0323")+COUNTIF('Plan WIW'!$C63:$AU63,"B 0323")+COUNTIF('Plan ET'!$C64:$BW64,"B 0323"))</f>
        <v>0</v>
      </c>
      <c r="AO63" s="364">
        <f>SUM(COUNTIF('Plan MB'!$C63:$BE63,"B 0406")+COUNTIF('Plan WIW'!$C63:$AU63,"B 0406")+COUNTIF('Plan ET'!$C64:$BW64,"B 0406"))</f>
        <v>0</v>
      </c>
      <c r="AP63" s="364">
        <f>SUM(COUNTIF('Plan MB'!$C63:$BE63,"B 0101")+COUNTIF('Plan WIW'!$C63:$AU63,"B 0101")+COUNTIF('Plan ET'!$C64:$BW64,"B 0101"))</f>
        <v>0</v>
      </c>
      <c r="AQ63" s="364">
        <f>SUM(COUNTIF('Plan MB'!$C63:$BE63,"B 0102")+COUNTIF('Plan WIW'!$C63:$AU63,"B 0102")+COUNTIF('Plan ET'!$C64:$BW64,"B 0102"))</f>
        <v>0</v>
      </c>
      <c r="AR63" s="364">
        <f>SUM(COUNTIF('Plan MB'!$C63:$BE63,"B 0231")+COUNTIF('Plan WIW'!$C63:$AU63,"B 0231")+COUNTIF('Plan ET'!$C64:$BW64,"B 0231"))</f>
        <v>0</v>
      </c>
      <c r="AS63" s="364">
        <f>SUM(COUNTIF('Plan MB'!$C63:$BE63,"B 0423")+COUNTIF('Plan WIW'!$C63:$AU63,"B 0423")+COUNTIF('Plan ET'!$C64:$BW64,"B 0423"))</f>
        <v>0</v>
      </c>
      <c r="AT63" s="364">
        <f>SUM(COUNTIF('Plan MB'!$C63:$BE63,"B 0422")+COUNTIF('Plan WIW'!$C63:$AU63,"B 0422")+COUNTIF('Plan ET'!$C64:$BW64,"B 0422"))</f>
        <v>0</v>
      </c>
    </row>
    <row r="64" spans="1:46" ht="12.75" customHeight="1">
      <c r="A64" s="1320"/>
      <c r="B64" s="1323"/>
      <c r="C64" s="364">
        <f>SUM(COUNTIF('Plan MB'!$C64:$BE64,"D 0107")+COUNTIF('Plan WIW'!$C64:$AU64,"D 0107")+COUNTIF('Plan ET'!$C65:$BW65,"D 0107"))</f>
        <v>0</v>
      </c>
      <c r="D64" s="364">
        <f>SUM(COUNTIF('Plan MB'!$C64:$BE64,"D 0108")+COUNTIF('Plan WIW'!$C64:$AU64,"D 0108")+COUNTIF('Plan ET'!$C65:$BW65,"D 0108"))</f>
        <v>0</v>
      </c>
      <c r="E64" s="364">
        <f>SUM(COUNTIF('Plan MB'!$C64:$BE64,"D 0110")+COUNTIF('Plan WIW'!$C64:$AU64,"D 0110")+COUNTIF('Plan ET'!$C65:$BW65,"D 0110"))</f>
        <v>0</v>
      </c>
      <c r="F64" s="364">
        <f>SUM(COUNTIF('Plan MB'!$C64:$BE64,"D 0111")+COUNTIF('Plan WIW'!$C64:$AU64,"D 0111")+COUNTIF('Plan ET'!$C65:$BW65,"D 0111"))</f>
        <v>0</v>
      </c>
      <c r="G64" s="364">
        <f>SUM(COUNTIF('Plan MB'!$C64:$BE64,"D 0113")+COUNTIF('Plan WIW'!$C64:$AU64,"D 0113")+COUNTIF('Plan ET'!$C65:$BW65,"D 0113"))</f>
        <v>0</v>
      </c>
      <c r="H64" s="364">
        <f>SUM(COUNTIF('Plan MB'!$C64:$BE64,"D 0117")+COUNTIF('Plan WIW'!$C64:$AU64,"D 0117")+COUNTIF('Plan ET'!$C65:$BW65,"D 0117"))</f>
        <v>0</v>
      </c>
      <c r="I64" s="364">
        <f>SUM(COUNTIF('Plan MB'!$C64:$BE64,"D 0207")+COUNTIF('Plan WIW'!$C64:$AU64,"D 0207")+COUNTIF('Plan ET'!$C65:$BW65,"D 0207"))</f>
        <v>0</v>
      </c>
      <c r="J64" s="364">
        <f>SUM(COUNTIF('Plan MB'!$C64:$BE64,"D 0210")+COUNTIF('Plan WIW'!$C64:$AU64,"D 0210")+COUNTIF('Plan ET'!$C65:$BW65,"D 0210"))</f>
        <v>0</v>
      </c>
      <c r="K64" s="364">
        <f>SUM(COUNTIF('Plan MB'!$C64:$BE64,"D 0214")+COUNTIF('Plan WIW'!$C64:$AU64,"D 0214")+COUNTIF('Plan ET'!$C65:$BW65,"D 0214"))</f>
        <v>0</v>
      </c>
      <c r="L64" s="364">
        <f>SUM(COUNTIF('Plan MB'!$C64:$BE64,"D 0301")+COUNTIF('Plan WIW'!$C64:$AU64,"D 0301")+COUNTIF('Plan ET'!$C65:$BW65,"D 0301"))</f>
        <v>0</v>
      </c>
      <c r="M64" s="324">
        <f>SUM(COUNTIF('Plan MB'!$C64:$BE64,"D 0302")+COUNTIF('Plan WIW'!$C64:$AU64,"D 0302")+COUNTIF('Plan ET'!$C65:$BW65,"D 0302"))</f>
        <v>0</v>
      </c>
      <c r="N64" s="364">
        <f>SUM(COUNTIF('Plan MB'!$C64:$BE64,"H 0001")+COUNTIF('Plan WIW'!$C64:$AU64,"H 0001")+COUNTIF('Plan ET'!$C65:$BW65,"H 0001"))</f>
        <v>0</v>
      </c>
      <c r="O64" s="364">
        <f>SUM(COUNTIF('Plan MB'!$C64:$BE64,"H 0002")+COUNTIF('Plan WIW'!$C64:$AU64,"H 0002")+COUNTIF('Plan ET'!$C65:$BW65,"H 0002"))</f>
        <v>0</v>
      </c>
      <c r="P64" s="364">
        <f>SUM(COUNTIF('Plan MB'!$C64:$BE64,"H 0003")+COUNTIF('Plan WIW'!$C64:$AU64,"H 0003")+COUNTIF('Plan ET'!$C65:$BW65,"H 0003"))</f>
        <v>0</v>
      </c>
      <c r="Q64" s="364">
        <f>SUM(COUNTIF('Plan MB'!$C64:$BE64,"H 0011")+COUNTIF('Plan WIW'!$C64:$AU64,"H 0011")+COUNTIF('Plan ET'!$C65:$BW65,"H 0011"))</f>
        <v>0</v>
      </c>
      <c r="R64" s="364">
        <f>SUM(COUNTIF('Plan MB'!$C64:$BE64,"H 0102")+COUNTIF('Plan WIW'!$C64:$AU64,"H 0102")+COUNTIF('Plan ET'!$C65:$BW65,"H 0102"))</f>
        <v>0</v>
      </c>
      <c r="S64" s="364">
        <f>SUM(COUNTIF('Plan MB'!$C64:$BE64,"H 0103")+COUNTIF('Plan WIW'!$C64:$AU64,"H 0103")+COUNTIF('Plan ET'!$C65:$BW65,"H 0103"))</f>
        <v>0</v>
      </c>
      <c r="T64" s="364">
        <f>SUM(COUNTIF('Plan MB'!$C64:$BE64,"H 0111")+COUNTIF('Plan WIW'!$C64:$AU64,"H 0111")+COUNTIF('Plan ET'!$C65:$BW65,"H 0111"))</f>
        <v>0</v>
      </c>
      <c r="U64" s="364">
        <f>SUM(COUNTIF('Plan MB'!$C64:$BE64,"H 0112")+COUNTIF('Plan WIW'!$C64:$AU64,"H 0112")+COUNTIF('Plan ET'!$C65:$BW65,"H 0112"))</f>
        <v>0</v>
      </c>
      <c r="V64" s="364">
        <f>SUM(COUNTIF('Plan MB'!$C64:$BE64,"H 0113")+COUNTIF('Plan WIW'!$C64:$AU64,"H 0113")+COUNTIF('Plan ET'!$C65:$BW65,"H 0113"))</f>
        <v>0</v>
      </c>
      <c r="W64" s="364">
        <f>SUM(COUNTIF('Plan MB'!$C64:$BE64,"H 0114")+COUNTIF('Plan WIW'!$C64:$AU64,"H 0114")+COUNTIF('Plan ET'!$C65:$BW65,"H 0114"))</f>
        <v>0</v>
      </c>
      <c r="X64" s="364">
        <f>SUM(COUNTIF('Plan MB'!$C64:$BE64,"H 0115")+COUNTIF('Plan WIW'!$C64:$AU64,"H 0115")+COUNTIF('Plan ET'!$C65:$BW65,"H 0115"))</f>
        <v>0</v>
      </c>
      <c r="Y64" s="364">
        <f>SUM(COUNTIF('Plan MB'!$C64:$BE64,"H 0116")+COUNTIF('Plan WIW'!$C64:$AU64,"H 0116")+COUNTIF('Plan ET'!$C65:$BW65,"H 0116"))</f>
        <v>0</v>
      </c>
      <c r="Z64" s="340">
        <f>SUM(COUNTIF('Plan MB'!$C64:$BE64,"H 0202")+COUNTIF('Plan WIW'!$C64:$AU64,"H 0202")+COUNTIF('Plan ET'!$C65:$BW65,"H 0202"))</f>
        <v>0</v>
      </c>
      <c r="AA64" s="340">
        <f>SUM(COUNTIF('Plan MB'!$C64:$BE64,"H 0203")+COUNTIF('Plan WIW'!$C64:$AU64,"H 0203")+COUNTIF('Plan ET'!$C65:$BW65,"H 0203"))</f>
        <v>0</v>
      </c>
      <c r="AB64" s="364">
        <f>SUM(COUNTIF('Plan MB'!$C64:$BE64,"H 0211")+COUNTIF('Plan WIW'!$C64:$AU64,"H 0211")+COUNTIF('Plan ET'!$C65:$BW65,"H 0211"))</f>
        <v>0</v>
      </c>
      <c r="AC64" s="364">
        <f>SUM(COUNTIF('Plan MB'!$C64:$BE64,"H 0212")+COUNTIF('Plan WIW'!$C64:$AU64,"H 0212")+COUNTIF('Plan ET'!$C65:$BW65,"H 0212"))</f>
        <v>0</v>
      </c>
      <c r="AD64" s="364">
        <f>SUM(COUNTIF('Plan MB'!$C64:$BE64,"H 0213")+COUNTIF('Plan WIW'!$C64:$AU64,"H 0213")+COUNTIF('Plan ET'!$C65:$BW65,"H 0213"))</f>
        <v>0</v>
      </c>
      <c r="AE64" s="364">
        <f>SUM(COUNTIF('Plan MB'!$C64:$BE64,"H 0214")+COUNTIF('Plan WIW'!$C64:$AU64,"H 0214")+COUNTIF('Plan ET'!$C65:$BW65,"H 0214"))</f>
        <v>0</v>
      </c>
      <c r="AF64" s="364">
        <f>SUM(COUNTIF('Plan MB'!$C64:$BE64,"H 0215")+COUNTIF('Plan WIW'!$C64:$AU64,"H 0215")+COUNTIF('Plan ET'!$C65:$BW65,"H 0215"))</f>
        <v>0</v>
      </c>
      <c r="AG64" s="381">
        <f>SUM(COUNTIF('Plan MB'!$C64:$BE64,"H 0216")+COUNTIF('Plan WIW'!$C64:$AU64,"H 0216")+COUNTIF('Plan ET'!$C65:$BW65,"H 0216"))</f>
        <v>0</v>
      </c>
      <c r="AH64" s="364">
        <f>SUM(COUNTIF('Plan MB'!$C64:$BE64,"D 0215")+COUNTIF('Plan WIW'!$C64:$AU64,"D 0215")+COUNTIF('Plan ET'!$C65:$BW65,"D 0215"))</f>
        <v>0</v>
      </c>
      <c r="AI64" s="364">
        <f>SUM(COUNTIF('Plan MB'!$C64:$BE64,"E 0103")+COUNTIF('Plan WIW'!$C64:$AU64,"E 0103")+COUNTIF('Plan ET'!$C65:$BW65,"E 0103"))</f>
        <v>0</v>
      </c>
      <c r="AJ64" s="364">
        <f>SUM(COUNTIF('Plan MB'!$C64:$BE64,"E 0104")+COUNTIF('Plan WIW'!$C64:$AU64,"E 0104")+COUNTIF('Plan ET'!$C65:$BW65,"E 0104"))</f>
        <v>0</v>
      </c>
      <c r="AK64" s="364">
        <f>SUM(COUNTIF('Plan MB'!$C64:$BE64,"D 0201")+COUNTIF('Plan WIW'!$C64:$AU64,"D 0201")+COUNTIF('Plan ET'!$C65:$BW65,"D 0201"))</f>
        <v>0</v>
      </c>
      <c r="AL64" s="364">
        <f>SUM(COUNTIF('Plan MB'!$C64:$BE64,"D 0202")+COUNTIF('Plan WIW'!$C64:$AU64,"D 0202")+COUNTIF('Plan ET'!$C65:$BW65,"D 0202"))</f>
        <v>0</v>
      </c>
      <c r="AM64" s="364">
        <f>SUM(COUNTIF('Plan MB'!$C64:$BE64,"D 0203")+COUNTIF('Plan WIW'!$C64:$AU64,"D 0203")+COUNTIF('Plan ET'!$C65:$BW65,"D 0203"))</f>
        <v>0</v>
      </c>
      <c r="AN64" s="364">
        <f>SUM(COUNTIF('Plan MB'!$C64:$BE64,"B 0323")+COUNTIF('Plan WIW'!$C64:$AU64,"B 0323")+COUNTIF('Plan ET'!$C65:$BW65,"B 0323"))</f>
        <v>0</v>
      </c>
      <c r="AO64" s="364">
        <f>SUM(COUNTIF('Plan MB'!$C64:$BE64,"B 0406")+COUNTIF('Plan WIW'!$C64:$AU64,"B 0406")+COUNTIF('Plan ET'!$C65:$BW65,"B 0406"))</f>
        <v>0</v>
      </c>
      <c r="AP64" s="364">
        <f>SUM(COUNTIF('Plan MB'!$C64:$BE64,"B 0101")+COUNTIF('Plan WIW'!$C64:$AU64,"B 0101")+COUNTIF('Plan ET'!$C65:$BW65,"B 0101"))</f>
        <v>0</v>
      </c>
      <c r="AQ64" s="364">
        <f>SUM(COUNTIF('Plan MB'!$C64:$BE64,"B 0102")+COUNTIF('Plan WIW'!$C64:$AU64,"B 0102")+COUNTIF('Plan ET'!$C65:$BW65,"B 0102"))</f>
        <v>0</v>
      </c>
      <c r="AR64" s="364">
        <f>SUM(COUNTIF('Plan MB'!$C64:$BE64,"B 0231")+COUNTIF('Plan WIW'!$C64:$AU64,"B 0231")+COUNTIF('Plan ET'!$C65:$BW65,"B 0231"))</f>
        <v>0</v>
      </c>
      <c r="AS64" s="364">
        <f>SUM(COUNTIF('Plan MB'!$C64:$BE64,"B 0423")+COUNTIF('Plan WIW'!$C64:$AU64,"B 0423")+COUNTIF('Plan ET'!$C65:$BW65,"B 0423"))</f>
        <v>0</v>
      </c>
      <c r="AT64" s="364">
        <f>SUM(COUNTIF('Plan MB'!$C64:$BE64,"B 0422")+COUNTIF('Plan WIW'!$C64:$AU64,"B 0422")+COUNTIF('Plan ET'!$C65:$BW65,"B 0422"))</f>
        <v>0</v>
      </c>
    </row>
    <row r="65" spans="1:46" ht="12.75" customHeight="1">
      <c r="A65" s="1321"/>
      <c r="B65" s="1324"/>
      <c r="C65" s="364">
        <f>SUM(COUNTIF('Plan MB'!$C65:$BE65,"D 0107")+COUNTIF('Plan WIW'!$C65:$AU65,"D 0107")+COUNTIF('Plan ET'!$C66:$BW66,"D 0107"))</f>
        <v>0</v>
      </c>
      <c r="D65" s="364">
        <f>SUM(COUNTIF('Plan MB'!$C65:$BE65,"D 0108")+COUNTIF('Plan WIW'!$C65:$AU65,"D 0108")+COUNTIF('Plan ET'!$C66:$BW66,"D 0108"))</f>
        <v>0</v>
      </c>
      <c r="E65" s="364">
        <f>SUM(COUNTIF('Plan MB'!$C65:$BE65,"D 0110")+COUNTIF('Plan WIW'!$C65:$AU65,"D 0110")+COUNTIF('Plan ET'!$C66:$BW66,"D 0110"))</f>
        <v>0</v>
      </c>
      <c r="F65" s="364">
        <f>SUM(COUNTIF('Plan MB'!$C65:$BE65,"D 0111")+COUNTIF('Plan WIW'!$C65:$AU65,"D 0111")+COUNTIF('Plan ET'!$C66:$BW66,"D 0111"))</f>
        <v>0</v>
      </c>
      <c r="G65" s="364">
        <f>SUM(COUNTIF('Plan MB'!$C65:$BE65,"D 0113")+COUNTIF('Plan WIW'!$C65:$AU65,"D 0113")+COUNTIF('Plan ET'!$C66:$BW66,"D 0113"))</f>
        <v>0</v>
      </c>
      <c r="H65" s="364">
        <f>SUM(COUNTIF('Plan MB'!$C65:$BE65,"D 0117")+COUNTIF('Plan WIW'!$C65:$AU65,"D 0117")+COUNTIF('Plan ET'!$C66:$BW66,"D 0117"))</f>
        <v>0</v>
      </c>
      <c r="I65" s="364">
        <f>SUM(COUNTIF('Plan MB'!$C65:$BE65,"D 0207")+COUNTIF('Plan WIW'!$C65:$AU65,"D 0207")+COUNTIF('Plan ET'!$C66:$BW66,"D 0207"))</f>
        <v>0</v>
      </c>
      <c r="J65" s="364">
        <f>SUM(COUNTIF('Plan MB'!$C65:$BE65,"D 0210")+COUNTIF('Plan WIW'!$C65:$AU65,"D 0210")+COUNTIF('Plan ET'!$C66:$BW66,"D 0210"))</f>
        <v>0</v>
      </c>
      <c r="K65" s="364">
        <f>SUM(COUNTIF('Plan MB'!$C65:$BE65,"D 0214")+COUNTIF('Plan WIW'!$C65:$AU65,"D 0214")+COUNTIF('Plan ET'!$C66:$BW66,"D 0214"))</f>
        <v>0</v>
      </c>
      <c r="L65" s="364">
        <f>SUM(COUNTIF('Plan MB'!$C65:$BE65,"D 0301")+COUNTIF('Plan WIW'!$C65:$AU65,"D 0301")+COUNTIF('Plan ET'!$C66:$BW66,"D 0301"))</f>
        <v>0</v>
      </c>
      <c r="M65" s="324">
        <f>SUM(COUNTIF('Plan MB'!$C65:$BE65,"D 0302")+COUNTIF('Plan WIW'!$C65:$AU65,"D 0302")+COUNTIF('Plan ET'!$C66:$BW66,"D 0302"))</f>
        <v>0</v>
      </c>
      <c r="N65" s="364">
        <f>SUM(COUNTIF('Plan MB'!$C65:$BE65,"H 0001")+COUNTIF('Plan WIW'!$C65:$AU65,"H 0001")+COUNTIF('Plan ET'!$C66:$BW66,"H 0001"))</f>
        <v>0</v>
      </c>
      <c r="O65" s="364">
        <f>SUM(COUNTIF('Plan MB'!$C65:$BE65,"H 0002")+COUNTIF('Plan WIW'!$C65:$AU65,"H 0002")+COUNTIF('Plan ET'!$C66:$BW66,"H 0002"))</f>
        <v>0</v>
      </c>
      <c r="P65" s="364">
        <f>SUM(COUNTIF('Plan MB'!$C65:$BE65,"H 0003")+COUNTIF('Plan WIW'!$C65:$AU65,"H 0003")+COUNTIF('Plan ET'!$C66:$BW66,"H 0003"))</f>
        <v>0</v>
      </c>
      <c r="Q65" s="364">
        <f>SUM(COUNTIF('Plan MB'!$C65:$BE65,"H 0011")+COUNTIF('Plan WIW'!$C65:$AU65,"H 0011")+COUNTIF('Plan ET'!$C66:$BW66,"H 0011"))</f>
        <v>0</v>
      </c>
      <c r="R65" s="364">
        <f>SUM(COUNTIF('Plan MB'!$C65:$BE65,"H 0102")+COUNTIF('Plan WIW'!$C65:$AU65,"H 0102")+COUNTIF('Plan ET'!$C66:$BW66,"H 0102"))</f>
        <v>0</v>
      </c>
      <c r="S65" s="364">
        <f>SUM(COUNTIF('Plan MB'!$C65:$BE65,"H 0103")+COUNTIF('Plan WIW'!$C65:$AU65,"H 0103")+COUNTIF('Plan ET'!$C66:$BW66,"H 0103"))</f>
        <v>0</v>
      </c>
      <c r="T65" s="364">
        <f>SUM(COUNTIF('Plan MB'!$C65:$BE65,"H 0111")+COUNTIF('Plan WIW'!$C65:$AU65,"H 0111")+COUNTIF('Plan ET'!$C66:$BW66,"H 0111"))</f>
        <v>0</v>
      </c>
      <c r="U65" s="364">
        <f>SUM(COUNTIF('Plan MB'!$C65:$BE65,"H 0112")+COUNTIF('Plan WIW'!$C65:$AU65,"H 0112")+COUNTIF('Plan ET'!$C66:$BW66,"H 0112"))</f>
        <v>0</v>
      </c>
      <c r="V65" s="364">
        <f>SUM(COUNTIF('Plan MB'!$C65:$BE65,"H 0113")+COUNTIF('Plan WIW'!$C65:$AU65,"H 0113")+COUNTIF('Plan ET'!$C66:$BW66,"H 0113"))</f>
        <v>0</v>
      </c>
      <c r="W65" s="364">
        <f>SUM(COUNTIF('Plan MB'!$C65:$BE65,"H 0114")+COUNTIF('Plan WIW'!$C65:$AU65,"H 0114")+COUNTIF('Plan ET'!$C66:$BW66,"H 0114"))</f>
        <v>0</v>
      </c>
      <c r="X65" s="364">
        <f>SUM(COUNTIF('Plan MB'!$C65:$BE65,"H 0115")+COUNTIF('Plan WIW'!$C65:$AU65,"H 0115")+COUNTIF('Plan ET'!$C66:$BW66,"H 0115"))</f>
        <v>0</v>
      </c>
      <c r="Y65" s="364">
        <f>SUM(COUNTIF('Plan MB'!$C65:$BE65,"H 0116")+COUNTIF('Plan WIW'!$C65:$AU65,"H 0116")+COUNTIF('Plan ET'!$C66:$BW66,"H 0116"))</f>
        <v>0</v>
      </c>
      <c r="Z65" s="340">
        <f>SUM(COUNTIF('Plan MB'!$C65:$BE65,"H 0202")+COUNTIF('Plan WIW'!$C65:$AU65,"H 0202")+COUNTIF('Plan ET'!$C66:$BW66,"H 0202"))</f>
        <v>0</v>
      </c>
      <c r="AA65" s="340">
        <f>SUM(COUNTIF('Plan MB'!$C65:$BE65,"H 0203")+COUNTIF('Plan WIW'!$C65:$AU65,"H 0203")+COUNTIF('Plan ET'!$C66:$BW66,"H 0203"))</f>
        <v>0</v>
      </c>
      <c r="AB65" s="364">
        <f>SUM(COUNTIF('Plan MB'!$C65:$BE65,"H 0211")+COUNTIF('Plan WIW'!$C65:$AU65,"H 0211")+COUNTIF('Plan ET'!$C66:$BW66,"H 0211"))</f>
        <v>0</v>
      </c>
      <c r="AC65" s="364">
        <f>SUM(COUNTIF('Plan MB'!$C65:$BE65,"H 0212")+COUNTIF('Plan WIW'!$C65:$AU65,"H 0212")+COUNTIF('Plan ET'!$C66:$BW66,"H 0212"))</f>
        <v>0</v>
      </c>
      <c r="AD65" s="364">
        <f>SUM(COUNTIF('Plan MB'!$C65:$BE65,"H 0213")+COUNTIF('Plan WIW'!$C65:$AU65,"H 0213")+COUNTIF('Plan ET'!$C66:$BW66,"H 0213"))</f>
        <v>0</v>
      </c>
      <c r="AE65" s="364">
        <f>SUM(COUNTIF('Plan MB'!$C65:$BE65,"H 0214")+COUNTIF('Plan WIW'!$C65:$AU65,"H 0214")+COUNTIF('Plan ET'!$C66:$BW66,"H 0214"))</f>
        <v>0</v>
      </c>
      <c r="AF65" s="364">
        <f>SUM(COUNTIF('Plan MB'!$C65:$BE65,"H 0215")+COUNTIF('Plan WIW'!$C65:$AU65,"H 0215")+COUNTIF('Plan ET'!$C66:$BW66,"H 0215"))</f>
        <v>0</v>
      </c>
      <c r="AG65" s="381">
        <f>SUM(COUNTIF('Plan MB'!$C65:$BE65,"H 0216")+COUNTIF('Plan WIW'!$C65:$AU65,"H 0216")+COUNTIF('Plan ET'!$C66:$BW66,"H 0216"))</f>
        <v>0</v>
      </c>
      <c r="AH65" s="364">
        <f>SUM(COUNTIF('Plan MB'!$C65:$BE65,"D 0215")+COUNTIF('Plan WIW'!$C65:$AU65,"D 0215")+COUNTIF('Plan ET'!$C66:$BW66,"D 0215"))</f>
        <v>0</v>
      </c>
      <c r="AI65" s="364">
        <f>SUM(COUNTIF('Plan MB'!$C65:$BE65,"E 0103")+COUNTIF('Plan WIW'!$C65:$AU65,"E 0103")+COUNTIF('Plan ET'!$C66:$BW66,"E 0103"))</f>
        <v>0</v>
      </c>
      <c r="AJ65" s="364">
        <f>SUM(COUNTIF('Plan MB'!$C65:$BE65,"E 0104")+COUNTIF('Plan WIW'!$C65:$AU65,"E 0104")+COUNTIF('Plan ET'!$C66:$BW66,"E 0104"))</f>
        <v>0</v>
      </c>
      <c r="AK65" s="364">
        <f>SUM(COUNTIF('Plan MB'!$C65:$BE65,"D 0201")+COUNTIF('Plan WIW'!$C65:$AU65,"D 0201")+COUNTIF('Plan ET'!$C66:$BW66,"D 0201"))</f>
        <v>0</v>
      </c>
      <c r="AL65" s="364">
        <f>SUM(COUNTIF('Plan MB'!$C65:$BE65,"D 0202")+COUNTIF('Plan WIW'!$C65:$AU65,"D 0202")+COUNTIF('Plan ET'!$C66:$BW66,"D 0202"))</f>
        <v>0</v>
      </c>
      <c r="AM65" s="364">
        <f>SUM(COUNTIF('Plan MB'!$C65:$BE65,"D 0203")+COUNTIF('Plan WIW'!$C65:$AU65,"D 0203")+COUNTIF('Plan ET'!$C66:$BW66,"D 0203"))</f>
        <v>0</v>
      </c>
      <c r="AN65" s="364">
        <f>SUM(COUNTIF('Plan MB'!$C65:$BE65,"B 0323")+COUNTIF('Plan WIW'!$C65:$AU65,"B 0323")+COUNTIF('Plan ET'!$C66:$BW66,"B 0323"))</f>
        <v>0</v>
      </c>
      <c r="AO65" s="364">
        <f>SUM(COUNTIF('Plan MB'!$C65:$BE65,"B 0406")+COUNTIF('Plan WIW'!$C65:$AU65,"B 0406")+COUNTIF('Plan ET'!$C66:$BW66,"B 0406"))</f>
        <v>0</v>
      </c>
      <c r="AP65" s="364">
        <f>SUM(COUNTIF('Plan MB'!$C65:$BE65,"B 0101")+COUNTIF('Plan WIW'!$C65:$AU65,"B 0101")+COUNTIF('Plan ET'!$C66:$BW66,"B 0101"))</f>
        <v>0</v>
      </c>
      <c r="AQ65" s="364">
        <f>SUM(COUNTIF('Plan MB'!$C65:$BE65,"B 0102")+COUNTIF('Plan WIW'!$C65:$AU65,"B 0102")+COUNTIF('Plan ET'!$C66:$BW66,"B 0102"))</f>
        <v>0</v>
      </c>
      <c r="AR65" s="364">
        <f>SUM(COUNTIF('Plan MB'!$C65:$BE65,"B 0231")+COUNTIF('Plan WIW'!$C65:$AU65,"B 0231")+COUNTIF('Plan ET'!$C66:$BW66,"B 0231"))</f>
        <v>0</v>
      </c>
      <c r="AS65" s="364">
        <f>SUM(COUNTIF('Plan MB'!$C65:$BE65,"B 0423")+COUNTIF('Plan WIW'!$C65:$AU65,"B 0423")+COUNTIF('Plan ET'!$C66:$BW66,"B 0423"))</f>
        <v>0</v>
      </c>
      <c r="AT65" s="364">
        <f>SUM(COUNTIF('Plan MB'!$C65:$BE65,"B 0422")+COUNTIF('Plan WIW'!$C65:$AU65,"B 0422")+COUNTIF('Plan ET'!$C66:$BW66,"B 0422"))</f>
        <v>0</v>
      </c>
    </row>
    <row r="66" spans="1:46" ht="12.75" customHeight="1">
      <c r="A66" s="280"/>
      <c r="B66" s="281"/>
      <c r="C66" s="324">
        <f>SUM(COUNTIF('Plan MB'!$C66:$BE66,"D 0107")+COUNTIF('Plan WIW'!$C66:$AU66,"D 0107")+COUNTIF('Plan ET'!$C67:$BW67,"D 0107"))</f>
        <v>0</v>
      </c>
      <c r="D66" s="324">
        <f>SUM(COUNTIF('Plan MB'!$C66:$BE66,"D 0108")+COUNTIF('Plan WIW'!$C66:$AU66,"D 0108")+COUNTIF('Plan ET'!$C67:$BW67,"D 0108"))</f>
        <v>0</v>
      </c>
      <c r="E66" s="324">
        <f>SUM(COUNTIF('Plan MB'!$C66:$BE66,"D 0110")+COUNTIF('Plan WIW'!$C66:$AU66,"D 0110")+COUNTIF('Plan ET'!$C67:$BW67,"D 0110"))</f>
        <v>0</v>
      </c>
      <c r="F66" s="324">
        <f>SUM(COUNTIF('Plan MB'!$C66:$BE66,"D 0111")+COUNTIF('Plan WIW'!$C66:$AU66,"D 0111")+COUNTIF('Plan ET'!$C67:$BW67,"D 0111"))</f>
        <v>0</v>
      </c>
      <c r="G66" s="324">
        <f>SUM(COUNTIF('Plan MB'!$C66:$BE66,"D 0113")+COUNTIF('Plan WIW'!$C66:$AU66,"D 0113")+COUNTIF('Plan ET'!$C67:$BW67,"D 0113"))</f>
        <v>0</v>
      </c>
      <c r="H66" s="324">
        <f>SUM(COUNTIF('Plan MB'!$C66:$BE66,"D 0117")+COUNTIF('Plan WIW'!$C66:$AU66,"D 0117")+COUNTIF('Plan ET'!$C67:$BW67,"D 0117"))</f>
        <v>0</v>
      </c>
      <c r="I66" s="324">
        <f>SUM(COUNTIF('Plan MB'!$C66:$BE66,"D 0207")+COUNTIF('Plan WIW'!$C66:$AU66,"D 0207")+COUNTIF('Plan ET'!$C67:$BW67,"D 0207"))</f>
        <v>0</v>
      </c>
      <c r="J66" s="324">
        <f>SUM(COUNTIF('Plan MB'!$C66:$BE66,"D 0210")+COUNTIF('Plan WIW'!$C66:$AU66,"D 0210")+COUNTIF('Plan ET'!$C67:$BW67,"D 0210"))</f>
        <v>0</v>
      </c>
      <c r="K66" s="324">
        <f>SUM(COUNTIF('Plan MB'!$C66:$BE66,"D 0214")+COUNTIF('Plan WIW'!$C66:$AU66,"D 0214")+COUNTIF('Plan ET'!$C67:$BW67,"D 0214"))</f>
        <v>0</v>
      </c>
      <c r="L66" s="324">
        <f>SUM(COUNTIF('Plan MB'!$C66:$BE66,"D 0301")+COUNTIF('Plan WIW'!$C66:$AU66,"D 0301")+COUNTIF('Plan ET'!$C67:$BW67,"D 0301"))</f>
        <v>0</v>
      </c>
      <c r="M66" s="324">
        <f>SUM(COUNTIF('Plan MB'!$C66:$BE66,"D 0302")+COUNTIF('Plan WIW'!$C66:$AU66,"D 0302")+COUNTIF('Plan ET'!$C67:$BW67,"D 0302"))</f>
        <v>0</v>
      </c>
      <c r="N66" s="324">
        <f>SUM(COUNTIF('Plan MB'!$C66:$BE66,"H 0001")+COUNTIF('Plan WIW'!$C66:$AU66,"H 0001")+COUNTIF('Plan ET'!$C67:$BW67,"H 0001"))</f>
        <v>0</v>
      </c>
      <c r="O66" s="324">
        <f>SUM(COUNTIF('Plan MB'!$C66:$BE66,"H 0002")+COUNTIF('Plan WIW'!$C66:$AU66,"H 0002")+COUNTIF('Plan ET'!$C67:$BW67,"H 0002"))</f>
        <v>0</v>
      </c>
      <c r="P66" s="324">
        <f>SUM(COUNTIF('Plan MB'!$C66:$BE66,"H 0003")+COUNTIF('Plan WIW'!$C66:$AU66,"H 0003")+COUNTIF('Plan ET'!$C67:$BW67,"H 0003"))</f>
        <v>0</v>
      </c>
      <c r="Q66" s="324">
        <f>SUM(COUNTIF('Plan MB'!$C66:$BE66,"H 0011")+COUNTIF('Plan WIW'!$C66:$AU66,"H 0011")+COUNTIF('Plan ET'!$C67:$BW67,"H 0011"))</f>
        <v>0</v>
      </c>
      <c r="R66" s="324">
        <f>SUM(COUNTIF('Plan MB'!$C66:$BE66,"H 0102")+COUNTIF('Plan WIW'!$C66:$AU66,"H 0102")+COUNTIF('Plan ET'!$C67:$BW67,"H 0102"))</f>
        <v>0</v>
      </c>
      <c r="S66" s="324">
        <f>SUM(COUNTIF('Plan MB'!$C66:$BE66,"H 0103")+COUNTIF('Plan WIW'!$C66:$AU66,"H 0103")+COUNTIF('Plan ET'!$C67:$BW67,"H 0103"))</f>
        <v>0</v>
      </c>
      <c r="T66" s="324">
        <f>SUM(COUNTIF('Plan MB'!$C66:$BE66,"H 0111")+COUNTIF('Plan WIW'!$C66:$AU66,"H 0111")+COUNTIF('Plan ET'!$C67:$BW67,"H 0111"))</f>
        <v>0</v>
      </c>
      <c r="U66" s="324">
        <f>SUM(COUNTIF('Plan MB'!$C66:$BE66,"H 0112")+COUNTIF('Plan WIW'!$C66:$AU66,"H 0112")+COUNTIF('Plan ET'!$C67:$BW67,"H 0112"))</f>
        <v>0</v>
      </c>
      <c r="V66" s="324">
        <f>SUM(COUNTIF('Plan MB'!$C66:$BE66,"H 0113")+COUNTIF('Plan WIW'!$C66:$AU66,"H 0113")+COUNTIF('Plan ET'!$C67:$BW67,"H 0113"))</f>
        <v>0</v>
      </c>
      <c r="W66" s="324">
        <f>SUM(COUNTIF('Plan MB'!$C66:$BE66,"H 0114")+COUNTIF('Plan WIW'!$C66:$AU66,"H 0114")+COUNTIF('Plan ET'!$C67:$BW67,"H 0114"))</f>
        <v>0</v>
      </c>
      <c r="X66" s="324">
        <f>SUM(COUNTIF('Plan MB'!$C66:$BE66,"H 0115")+COUNTIF('Plan WIW'!$C66:$AU66,"H 0115")+COUNTIF('Plan ET'!$C67:$BW67,"H 0115"))</f>
        <v>0</v>
      </c>
      <c r="Y66" s="324">
        <f>SUM(COUNTIF('Plan MB'!$C66:$BE66,"H 0116")+COUNTIF('Plan WIW'!$C66:$AU66,"H 0116")+COUNTIF('Plan ET'!$C67:$BW67,"H 0116"))</f>
        <v>0</v>
      </c>
      <c r="Z66" s="324">
        <f>SUM(COUNTIF('Plan MB'!$C66:$BE66,"H 0202")+COUNTIF('Plan WIW'!$C66:$AU66,"H 0202")+COUNTIF('Plan ET'!$C67:$BW67,"H 0202"))</f>
        <v>0</v>
      </c>
      <c r="AA66" s="324">
        <f>SUM(COUNTIF('Plan MB'!$C66:$BE66,"H 0203")+COUNTIF('Plan WIW'!$C66:$AU66,"H 0203")+COUNTIF('Plan ET'!$C67:$BW67,"H 0203"))</f>
        <v>0</v>
      </c>
      <c r="AB66" s="324">
        <f>SUM(COUNTIF('Plan MB'!$C66:$BE66,"H 0211")+COUNTIF('Plan WIW'!$C66:$AU66,"H 0211")+COUNTIF('Plan ET'!$C67:$BW67,"H 0211"))</f>
        <v>0</v>
      </c>
      <c r="AC66" s="324">
        <f>SUM(COUNTIF('Plan MB'!$C66:$BE66,"H 0212")+COUNTIF('Plan WIW'!$C66:$AU66,"H 0212")+COUNTIF('Plan ET'!$C67:$BW67,"H 0212"))</f>
        <v>0</v>
      </c>
      <c r="AD66" s="324">
        <f>SUM(COUNTIF('Plan MB'!$C66:$BE66,"H 0213")+COUNTIF('Plan WIW'!$C66:$AU66,"H 0213")+COUNTIF('Plan ET'!$C67:$BW67,"H 0213"))</f>
        <v>0</v>
      </c>
      <c r="AE66" s="324">
        <f>SUM(COUNTIF('Plan MB'!$C66:$BE66,"H 0214")+COUNTIF('Plan WIW'!$C66:$AU66,"H 0214")+COUNTIF('Plan ET'!$C67:$BW67,"H 0214"))</f>
        <v>0</v>
      </c>
      <c r="AF66" s="324">
        <f>SUM(COUNTIF('Plan MB'!$C66:$BE66,"H 0215")+COUNTIF('Plan WIW'!$C66:$AU66,"H 0215")+COUNTIF('Plan ET'!$C67:$BW67,"H 0215"))</f>
        <v>0</v>
      </c>
      <c r="AG66" s="324">
        <f>SUM(COUNTIF('Plan MB'!$C66:$BE66,"H 0216")+COUNTIF('Plan WIW'!$C66:$AU66,"H 0216")+COUNTIF('Plan ET'!$C67:$BW67,"H 0216"))</f>
        <v>0</v>
      </c>
      <c r="AH66" s="324">
        <f>SUM(COUNTIF('Plan MB'!$C66:$BE66,"D 0215")+COUNTIF('Plan WIW'!$C66:$AU66,"D 0215")+COUNTIF('Plan ET'!$C67:$BW67,"D 0215"))</f>
        <v>0</v>
      </c>
      <c r="AI66" s="324">
        <f>SUM(COUNTIF('Plan MB'!$C66:$BE66,"E 0103")+COUNTIF('Plan WIW'!$C66:$AU66,"E 0103")+COUNTIF('Plan ET'!$C67:$BW67,"E 0103"))</f>
        <v>0</v>
      </c>
      <c r="AJ66" s="324">
        <f>SUM(COUNTIF('Plan MB'!$C66:$BE66,"E 0104")+COUNTIF('Plan WIW'!$C66:$AU66,"E 0104")+COUNTIF('Plan ET'!$C67:$BW67,"E 0104"))</f>
        <v>0</v>
      </c>
      <c r="AK66" s="324">
        <f>SUM(COUNTIF('Plan MB'!$C66:$BE66,"D 0201")+COUNTIF('Plan WIW'!$C66:$AU66,"D 0201")+COUNTIF('Plan ET'!$C67:$BW67,"D 0201"))</f>
        <v>0</v>
      </c>
      <c r="AL66" s="324">
        <f>SUM(COUNTIF('Plan MB'!$C66:$BE66,"D 0202")+COUNTIF('Plan WIW'!$C66:$AU66,"D 0202")+COUNTIF('Plan ET'!$C67:$BW67,"D 0202"))</f>
        <v>0</v>
      </c>
      <c r="AM66" s="324">
        <f>SUM(COUNTIF('Plan MB'!$C66:$BE66,"D 0203")+COUNTIF('Plan WIW'!$C66:$AU66,"D 0203")+COUNTIF('Plan ET'!$C67:$BW67,"D 0203"))</f>
        <v>0</v>
      </c>
      <c r="AN66" s="324">
        <f>SUM(COUNTIF('Plan MB'!$C66:$BE66,"B 0323")+COUNTIF('Plan WIW'!$C66:$AU66,"B 0323")+COUNTIF('Plan ET'!$C67:$BW67,"B 0323"))</f>
        <v>0</v>
      </c>
      <c r="AO66" s="324">
        <f>SUM(COUNTIF('Plan MB'!$C66:$BE66,"B 0406")+COUNTIF('Plan WIW'!$C66:$AU66,"B 0406")+COUNTIF('Plan ET'!$C67:$BW67,"B 0406"))</f>
        <v>0</v>
      </c>
      <c r="AP66" s="324">
        <f>SUM(COUNTIF('Plan MB'!$C66:$BE66,"B 0101")+COUNTIF('Plan WIW'!$C66:$AU66,"B 0101")+COUNTIF('Plan ET'!$C67:$BW67,"B 0101"))</f>
        <v>0</v>
      </c>
      <c r="AQ66" s="324">
        <f>SUM(COUNTIF('Plan MB'!$C66:$BE66,"B 0102")+COUNTIF('Plan WIW'!$C66:$AU66,"B 0102")+COUNTIF('Plan ET'!$C67:$BW67,"B 0102"))</f>
        <v>0</v>
      </c>
      <c r="AR66" s="324">
        <f>SUM(COUNTIF('Plan MB'!$C66:$BE66,"B 0231")+COUNTIF('Plan WIW'!$C66:$AU66,"B 0231")+COUNTIF('Plan ET'!$C67:$BW67,"B 0231"))</f>
        <v>0</v>
      </c>
      <c r="AS66" s="324">
        <f>SUM(COUNTIF('Plan MB'!$C66:$BE66,"B 0423")+COUNTIF('Plan WIW'!$C66:$AU66,"B 0423")+COUNTIF('Plan ET'!$C67:$BW67,"B 0423"))</f>
        <v>0</v>
      </c>
      <c r="AT66" s="324">
        <f>SUM(COUNTIF('Plan MB'!$C66:$BE66,"B 0422")+COUNTIF('Plan WIW'!$C66:$AU66,"B 0422")+COUNTIF('Plan ET'!$C67:$BW67,"B 0422"))</f>
        <v>0</v>
      </c>
    </row>
    <row r="67" spans="1:46" ht="12.75" customHeight="1">
      <c r="A67" s="1319" t="s">
        <v>51</v>
      </c>
      <c r="B67" s="1322" t="s">
        <v>54</v>
      </c>
      <c r="C67" s="364">
        <f>SUM(COUNTIF('Plan MB'!$C67:$BE67,"D 0107")+COUNTIF('Plan WIW'!$C67:$AU67,"D 0107")+COUNTIF('Plan ET'!$C68:$BW68,"D 0107"))</f>
        <v>1</v>
      </c>
      <c r="D67" s="380">
        <f>SUM(COUNTIF('Plan MB'!$C67:$BE67,"D 0108")+COUNTIF('Plan WIW'!$C67:$AU67,"D 0108")+COUNTIF('Plan ET'!$C68:$BW68,"D 0108"))</f>
        <v>1</v>
      </c>
      <c r="E67" s="364">
        <f>SUM(COUNTIF('Plan MB'!$C67:$BE67,"D 0110")+COUNTIF('Plan WIW'!$C67:$AU67,"D 0110")+COUNTIF('Plan ET'!$C68:$BW68,"D 0110"))</f>
        <v>0</v>
      </c>
      <c r="F67" s="364">
        <f>SUM(COUNTIF('Plan MB'!$C67:$BE67,"D 0111")+COUNTIF('Plan WIW'!$C67:$AU67,"D 0111")+COUNTIF('Plan ET'!$C68:$BW68,"D 0111"))</f>
        <v>2</v>
      </c>
      <c r="G67" s="364">
        <f>SUM(COUNTIF('Plan MB'!$C67:$BE67,"D 0113")+COUNTIF('Plan WIW'!$C67:$AU67,"D 0113")+COUNTIF('Plan ET'!$C68:$BW68,"D 0113"))</f>
        <v>0</v>
      </c>
      <c r="H67" s="364">
        <f>SUM(COUNTIF('Plan MB'!$C67:$BE67,"D 0117")+COUNTIF('Plan WIW'!$C67:$AU67,"D 0117")+COUNTIF('Plan ET'!$C68:$BW68,"D 0117"))</f>
        <v>0</v>
      </c>
      <c r="I67" s="364">
        <f>SUM(COUNTIF('Plan MB'!$C67:$BE67,"D 0207")+COUNTIF('Plan WIW'!$C67:$AU67,"D 0207")+COUNTIF('Plan ET'!$C68:$BW68,"D 0207"))</f>
        <v>1</v>
      </c>
      <c r="J67" s="364">
        <f>SUM(COUNTIF('Plan MB'!$C67:$BE67,"D 0210")+COUNTIF('Plan WIW'!$C67:$AU67,"D 0210")+COUNTIF('Plan ET'!$C68:$BW68,"D 0210"))</f>
        <v>0</v>
      </c>
      <c r="K67" s="364">
        <f>SUM(COUNTIF('Plan MB'!$C67:$BE67,"D 0214")+COUNTIF('Plan WIW'!$C67:$AU67,"D 0214")+COUNTIF('Plan ET'!$C68:$BW68,"D 0214"))</f>
        <v>2</v>
      </c>
      <c r="L67" s="324">
        <f>SUM(COUNTIF('Plan MB'!$C67:$BE67,"D 0301")+COUNTIF('Plan WIW'!$C67:$AU67,"D 0301")+COUNTIF('Plan ET'!$C68:$BW68,"D 0301"))</f>
        <v>0</v>
      </c>
      <c r="M67" s="324">
        <f>SUM(COUNTIF('Plan MB'!$C67:$BE67,"D 0302")+COUNTIF('Plan WIW'!$C67:$AU67,"D 0302")+COUNTIF('Plan ET'!$C68:$BW68,"D 0302"))</f>
        <v>0</v>
      </c>
      <c r="N67" s="364">
        <f>SUM(COUNTIF('Plan MB'!$C67:$BE67,"H 0001")+COUNTIF('Plan WIW'!$C67:$AU67,"H 0001")+COUNTIF('Plan ET'!$C68:$BW68,"H 0001"))</f>
        <v>0</v>
      </c>
      <c r="O67" s="364">
        <f>SUM(COUNTIF('Plan MB'!$C67:$BE67,"H 0002")+COUNTIF('Plan WIW'!$C67:$AU67,"H 0002")+COUNTIF('Plan ET'!$C68:$BW68,"H 0002"))</f>
        <v>0</v>
      </c>
      <c r="P67" s="364">
        <f>SUM(COUNTIF('Plan MB'!$C67:$BE67,"H 0003")+COUNTIF('Plan WIW'!$C67:$AU67,"H 0003")+COUNTIF('Plan ET'!$C68:$BW68,"H 0003"))</f>
        <v>0</v>
      </c>
      <c r="Q67" s="364">
        <f>SUM(COUNTIF('Plan MB'!$C67:$BE67,"H 0011")+COUNTIF('Plan WIW'!$C67:$AU67,"H 0011")+COUNTIF('Plan ET'!$C68:$BW68,"H 0011"))</f>
        <v>0</v>
      </c>
      <c r="R67" s="392">
        <f>SUM(COUNTIF('Plan MB'!$C67:$BE67,"H 0102")+COUNTIF('Plan WIW'!$C67:$AU67,"H 0102")+COUNTIF('Plan ET'!$C68:$BW68,"H 0102"))</f>
        <v>0</v>
      </c>
      <c r="S67" s="389">
        <f>SUM(COUNTIF('Plan MB'!$C67:$BE67,"H 0103")+COUNTIF('Plan WIW'!$C67:$AU67,"H 0103")+COUNTIF('Plan ET'!$C68:$BW68,"H 0103"))</f>
        <v>0</v>
      </c>
      <c r="T67" s="364">
        <f>SUM(COUNTIF('Plan MB'!$C67:$BE67,"H 0111")+COUNTIF('Plan WIW'!$C67:$AU67,"H 0111")+COUNTIF('Plan ET'!$C68:$BW68,"H 0111"))</f>
        <v>0</v>
      </c>
      <c r="U67" s="364">
        <f>SUM(COUNTIF('Plan MB'!$C67:$BE67,"H 0112")+COUNTIF('Plan WIW'!$C67:$AU67,"H 0112")+COUNTIF('Plan ET'!$C68:$BW68,"H 0112"))</f>
        <v>0</v>
      </c>
      <c r="V67" s="389">
        <f>SUM(COUNTIF('Plan MB'!$C67:$BE67,"H 0113")+COUNTIF('Plan WIW'!$C67:$AU67,"H 0113")+COUNTIF('Plan ET'!$C68:$BW68,"H 0113"))</f>
        <v>0</v>
      </c>
      <c r="W67" s="364">
        <f>SUM(COUNTIF('Plan MB'!$C67:$BE67,"H 0114")+COUNTIF('Plan WIW'!$C67:$AU67,"H 0114")+COUNTIF('Plan ET'!$C68:$BW68,"H 0114"))</f>
        <v>0</v>
      </c>
      <c r="X67" s="364">
        <f>SUM(COUNTIF('Plan MB'!$C67:$BE67,"H 0115")+COUNTIF('Plan WIW'!$C67:$AU67,"H 0115")+COUNTIF('Plan ET'!$C68:$BW68,"H 0115"))</f>
        <v>0</v>
      </c>
      <c r="Y67" s="364">
        <f>SUM(COUNTIF('Plan MB'!$C67:$BE67,"H 0116")+COUNTIF('Plan WIW'!$C67:$AU67,"H 0116")+COUNTIF('Plan ET'!$C68:$BW68,"H 0116"))</f>
        <v>0</v>
      </c>
      <c r="Z67" s="340">
        <f>SUM(COUNTIF('Plan MB'!$C67:$BE67,"H 0202")+COUNTIF('Plan WIW'!$C67:$AU67,"H 0202")+COUNTIF('Plan ET'!$C68:$BW68,"H 0202"))</f>
        <v>0</v>
      </c>
      <c r="AA67" s="364">
        <f>SUM(COUNTIF('Plan MB'!$C67:$BE67,"H 0203")+COUNTIF('Plan WIW'!$C67:$AU67,"H 0203")+COUNTIF('Plan ET'!$C68:$BW68,"H 0203"))</f>
        <v>0</v>
      </c>
      <c r="AB67" s="364">
        <f>SUM(COUNTIF('Plan MB'!$C67:$BE67,"H 0211")+COUNTIF('Plan WIW'!$C67:$AU67,"H 0211")+COUNTIF('Plan ET'!$C68:$BW68,"H 0211"))</f>
        <v>0</v>
      </c>
      <c r="AC67" s="364">
        <f>SUM(COUNTIF('Plan MB'!$C67:$BE67,"H 0212")+COUNTIF('Plan WIW'!$C67:$AU67,"H 0212")+COUNTIF('Plan ET'!$C68:$BW68,"H 0212"))</f>
        <v>0</v>
      </c>
      <c r="AD67" s="364">
        <f>SUM(COUNTIF('Plan MB'!$C67:$BE67,"H 0213")+COUNTIF('Plan WIW'!$C67:$AU67,"H 0213")+COUNTIF('Plan ET'!$C68:$BW68,"H 0213"))</f>
        <v>0</v>
      </c>
      <c r="AE67" s="364">
        <f>SUM(COUNTIF('Plan MB'!$C67:$BE67,"H 0214")+COUNTIF('Plan WIW'!$C67:$AU67,"H 0214")+COUNTIF('Plan ET'!$C68:$BW68,"H 0214"))</f>
        <v>1</v>
      </c>
      <c r="AF67" s="340">
        <f>SUM(COUNTIF('Plan MB'!$C67:$BE67,"H 0215")+COUNTIF('Plan WIW'!$C67:$AU67,"H 0215")+COUNTIF('Plan ET'!$C68:$BW68,"H 0215"))</f>
        <v>0</v>
      </c>
      <c r="AG67" s="381">
        <f>SUM(COUNTIF('Plan MB'!$C67:$BE67,"H 0216")+COUNTIF('Plan WIW'!$C67:$AU67,"H 0216")+COUNTIF('Plan ET'!$C68:$BW68,"H 0216"))</f>
        <v>0</v>
      </c>
      <c r="AH67" s="364">
        <f>SUM(COUNTIF('Plan MB'!$C67:$BE67,"D 0215")+COUNTIF('Plan WIW'!$C67:$AU67,"D 0215")+COUNTIF('Plan ET'!$C68:$BW68,"D 0215"))</f>
        <v>0</v>
      </c>
      <c r="AI67" s="364">
        <f>SUM(COUNTIF('Plan MB'!$C67:$BE67,"E 0103")+COUNTIF('Plan WIW'!$C67:$AU67,"E 0103")+COUNTIF('Plan ET'!$C68:$BW68,"E 0103"))</f>
        <v>0</v>
      </c>
      <c r="AJ67" s="364">
        <f>SUM(COUNTIF('Plan MB'!$C67:$BE67,"E 0104")+COUNTIF('Plan WIW'!$C67:$AU67,"E 0104")+COUNTIF('Plan ET'!$C68:$BW68,"E 0104"))</f>
        <v>0</v>
      </c>
      <c r="AK67" s="364">
        <f>SUM(COUNTIF('Plan MB'!$C67:$BE67,"D 0201")+COUNTIF('Plan WIW'!$C67:$AU67,"D 0201")+COUNTIF('Plan ET'!$C68:$BW68,"D 0201"))</f>
        <v>0</v>
      </c>
      <c r="AL67" s="364">
        <f>SUM(COUNTIF('Plan MB'!$C67:$BE67,"D 0202")+COUNTIF('Plan WIW'!$C67:$AU67,"D 0202")+COUNTIF('Plan ET'!$C68:$BW68,"D 0202"))</f>
        <v>0</v>
      </c>
      <c r="AM67" s="364">
        <f>SUM(COUNTIF('Plan MB'!$C67:$BE67,"D 0203")+COUNTIF('Plan WIW'!$C67:$AU67,"D 0203")+COUNTIF('Plan ET'!$C68:$BW68,"D 0203"))</f>
        <v>1</v>
      </c>
      <c r="AN67" s="364">
        <f>SUM(COUNTIF('Plan MB'!$C67:$BE67,"B 0323")+COUNTIF('Plan WIW'!$C67:$AU67,"B 0323")+COUNTIF('Plan ET'!$C68:$BW68,"B 0323"))</f>
        <v>0</v>
      </c>
      <c r="AO67" s="364">
        <f>SUM(COUNTIF('Plan MB'!$C67:$BE67,"B 0406")+COUNTIF('Plan WIW'!$C67:$AU67,"B 0406")+COUNTIF('Plan ET'!$C68:$BW68,"B 0406"))</f>
        <v>2</v>
      </c>
      <c r="AP67" s="364">
        <f>SUM(COUNTIF('Plan MB'!$C67:$BE67,"B 0101")+COUNTIF('Plan WIW'!$C67:$AU67,"B 0101")+COUNTIF('Plan ET'!$C68:$BW68,"B 0101"))</f>
        <v>0</v>
      </c>
      <c r="AQ67" s="364">
        <f>SUM(COUNTIF('Plan MB'!$C67:$BE67,"B 0102")+COUNTIF('Plan WIW'!$C67:$AU67,"B 0102")+COUNTIF('Plan ET'!$C68:$BW68,"B 0102"))</f>
        <v>0</v>
      </c>
      <c r="AR67" s="364">
        <f>SUM(COUNTIF('Plan MB'!$C67:$BE67,"B 0231")+COUNTIF('Plan WIW'!$C67:$AU67,"B 0231")+COUNTIF('Plan ET'!$C68:$BW68,"B 0231"))</f>
        <v>0</v>
      </c>
      <c r="AS67" s="364">
        <f>SUM(COUNTIF('Plan MB'!$C67:$BE67,"B 0423")+COUNTIF('Plan WIW'!$C67:$AU67,"B 0423")+COUNTIF('Plan ET'!$C68:$BW68,"B 0423"))</f>
        <v>0</v>
      </c>
      <c r="AT67" s="364">
        <f>SUM(COUNTIF('Plan MB'!$C67:$BE67,"B 0422")+COUNTIF('Plan WIW'!$C67:$AU67,"B 0422")+COUNTIF('Plan ET'!$C68:$BW68,"B 0422"))</f>
        <v>1</v>
      </c>
    </row>
    <row r="68" spans="1:46" ht="12.75" customHeight="1">
      <c r="A68" s="1320"/>
      <c r="B68" s="1323"/>
      <c r="C68" s="364">
        <f>SUM(COUNTIF('Plan MB'!$C68:$BE68,"D 0107")+COUNTIF('Plan WIW'!$C68:$AU68,"D 0107")+COUNTIF('Plan ET'!$C69:$BW69,"D 0107"))</f>
        <v>0</v>
      </c>
      <c r="D68" s="380">
        <f>SUM(COUNTIF('Plan MB'!$C68:$BE68,"D 0108")+COUNTIF('Plan WIW'!$C68:$AU68,"D 0108")+COUNTIF('Plan ET'!$C69:$BW69,"D 0108"))</f>
        <v>0</v>
      </c>
      <c r="E68" s="364">
        <f>SUM(COUNTIF('Plan MB'!$C68:$BE68,"D 0110")+COUNTIF('Plan WIW'!$C68:$AU68,"D 0110")+COUNTIF('Plan ET'!$C69:$BW69,"D 0110"))</f>
        <v>0</v>
      </c>
      <c r="F68" s="364">
        <f>SUM(COUNTIF('Plan MB'!$C68:$BE68,"D 0111")+COUNTIF('Plan WIW'!$C68:$AU68,"D 0111")+COUNTIF('Plan ET'!$C69:$BW69,"D 0111"))</f>
        <v>0</v>
      </c>
      <c r="G68" s="364">
        <f>SUM(COUNTIF('Plan MB'!$C68:$BE68,"D 0113")+COUNTIF('Plan WIW'!$C68:$AU68,"D 0113")+COUNTIF('Plan ET'!$C69:$BW69,"D 0113"))</f>
        <v>1</v>
      </c>
      <c r="H68" s="364">
        <f>SUM(COUNTIF('Plan MB'!$C68:$BE68,"D 0117")+COUNTIF('Plan WIW'!$C68:$AU68,"D 0117")+COUNTIF('Plan ET'!$C69:$BW69,"D 0117"))</f>
        <v>0</v>
      </c>
      <c r="I68" s="364">
        <f>SUM(COUNTIF('Plan MB'!$C68:$BE68,"D 0207")+COUNTIF('Plan WIW'!$C68:$AU68,"D 0207")+COUNTIF('Plan ET'!$C69:$BW69,"D 0207"))</f>
        <v>0</v>
      </c>
      <c r="J68" s="364">
        <f>SUM(COUNTIF('Plan MB'!$C68:$BE68,"D 0210")+COUNTIF('Plan WIW'!$C68:$AU68,"D 0210")+COUNTIF('Plan ET'!$C69:$BW69,"D 0210"))</f>
        <v>0</v>
      </c>
      <c r="K68" s="364">
        <f>SUM(COUNTIF('Plan MB'!$C68:$BE68,"D 0214")+COUNTIF('Plan WIW'!$C68:$AU68,"D 0214")+COUNTIF('Plan ET'!$C69:$BW69,"D 0214"))</f>
        <v>3</v>
      </c>
      <c r="L68" s="324">
        <f>SUM(COUNTIF('Plan MB'!$C68:$BE68,"D 0301")+COUNTIF('Plan WIW'!$C68:$AU68,"D 0301")+COUNTIF('Plan ET'!$C69:$BW69,"D 0301"))</f>
        <v>0</v>
      </c>
      <c r="M68" s="324">
        <f>SUM(COUNTIF('Plan MB'!$C68:$BE68,"D 0302")+COUNTIF('Plan WIW'!$C68:$AU68,"D 0302")+COUNTIF('Plan ET'!$C69:$BW69,"D 0302"))</f>
        <v>0</v>
      </c>
      <c r="N68" s="364">
        <f>SUM(COUNTIF('Plan MB'!$C68:$BE68,"H 0001")+COUNTIF('Plan WIW'!$C68:$AU68,"H 0001")+COUNTIF('Plan ET'!$C69:$BW69,"H 0001"))</f>
        <v>0</v>
      </c>
      <c r="O68" s="364">
        <f>SUM(COUNTIF('Plan MB'!$C68:$BE68,"H 0002")+COUNTIF('Plan WIW'!$C68:$AU68,"H 0002")+COUNTIF('Plan ET'!$C69:$BW69,"H 0002"))</f>
        <v>0</v>
      </c>
      <c r="P68" s="364">
        <f>SUM(COUNTIF('Plan MB'!$C68:$BE68,"H 0003")+COUNTIF('Plan WIW'!$C68:$AU68,"H 0003")+COUNTIF('Plan ET'!$C69:$BW69,"H 0003"))</f>
        <v>0</v>
      </c>
      <c r="Q68" s="364">
        <f>SUM(COUNTIF('Plan MB'!$C68:$BE68,"H 0011")+COUNTIF('Plan WIW'!$C68:$AU68,"H 0011")+COUNTIF('Plan ET'!$C69:$BW69,"H 0011"))</f>
        <v>0</v>
      </c>
      <c r="R68" s="392">
        <f>SUM(COUNTIF('Plan MB'!$C68:$BE68,"H 0102")+COUNTIF('Plan WIW'!$C68:$AU68,"H 0102")+COUNTIF('Plan ET'!$C69:$BW69,"H 0102"))</f>
        <v>0</v>
      </c>
      <c r="S68" s="364">
        <f>SUM(COUNTIF('Plan MB'!$C68:$BE68,"H 0103")+COUNTIF('Plan WIW'!$C68:$AU68,"H 0103")+COUNTIF('Plan ET'!$C69:$BW69,"H 0103"))</f>
        <v>0</v>
      </c>
      <c r="T68" s="364">
        <f>SUM(COUNTIF('Plan MB'!$C68:$BE68,"H 0111")+COUNTIF('Plan WIW'!$C68:$AU68,"H 0111")+COUNTIF('Plan ET'!$C69:$BW69,"H 0111"))</f>
        <v>0</v>
      </c>
      <c r="U68" s="364">
        <f>SUM(COUNTIF('Plan MB'!$C68:$BE68,"H 0112")+COUNTIF('Plan WIW'!$C68:$AU68,"H 0112")+COUNTIF('Plan ET'!$C69:$BW69,"H 0112"))</f>
        <v>0</v>
      </c>
      <c r="V68" s="389">
        <f>SUM(COUNTIF('Plan MB'!$C68:$BE68,"H 0113")+COUNTIF('Plan WIW'!$C68:$AU68,"H 0113")+COUNTIF('Plan ET'!$C69:$BW69,"H 0113"))</f>
        <v>1</v>
      </c>
      <c r="W68" s="364">
        <f>SUM(COUNTIF('Plan MB'!$C68:$BE68,"H 0114")+COUNTIF('Plan WIW'!$C68:$AU68,"H 0114")+COUNTIF('Plan ET'!$C69:$BW69,"H 0114"))</f>
        <v>0</v>
      </c>
      <c r="X68" s="364">
        <f>SUM(COUNTIF('Plan MB'!$C68:$BE68,"H 0115")+COUNTIF('Plan WIW'!$C68:$AU68,"H 0115")+COUNTIF('Plan ET'!$C69:$BW69,"H 0115"))</f>
        <v>0</v>
      </c>
      <c r="Y68" s="364">
        <f>SUM(COUNTIF('Plan MB'!$C68:$BE68,"H 0116")+COUNTIF('Plan WIW'!$C68:$AU68,"H 0116")+COUNTIF('Plan ET'!$C69:$BW69,"H 0116"))</f>
        <v>0</v>
      </c>
      <c r="Z68" s="340">
        <f>SUM(COUNTIF('Plan MB'!$C68:$BE68,"H 0202")+COUNTIF('Plan WIW'!$C68:$AU68,"H 0202")+COUNTIF('Plan ET'!$C69:$BW69,"H 0202"))</f>
        <v>0</v>
      </c>
      <c r="AA68" s="364">
        <f>SUM(COUNTIF('Plan MB'!$C68:$BE68,"H 0203")+COUNTIF('Plan WIW'!$C68:$AU68,"H 0203")+COUNTIF('Plan ET'!$C69:$BW69,"H 0203"))</f>
        <v>0</v>
      </c>
      <c r="AB68" s="364">
        <f>SUM(COUNTIF('Plan MB'!$C68:$BE68,"H 0211")+COUNTIF('Plan WIW'!$C68:$AU68,"H 0211")+COUNTIF('Plan ET'!$C69:$BW69,"H 0211"))</f>
        <v>0</v>
      </c>
      <c r="AC68" s="364">
        <f>SUM(COUNTIF('Plan MB'!$C68:$BE68,"H 0212")+COUNTIF('Plan WIW'!$C68:$AU68,"H 0212")+COUNTIF('Plan ET'!$C69:$BW69,"H 0212"))</f>
        <v>0</v>
      </c>
      <c r="AD68" s="364">
        <f>SUM(COUNTIF('Plan MB'!$C68:$BE68,"H 0213")+COUNTIF('Plan WIW'!$C68:$AU68,"H 0213")+COUNTIF('Plan ET'!$C69:$BW69,"H 0213"))</f>
        <v>0</v>
      </c>
      <c r="AE68" s="364">
        <f>SUM(COUNTIF('Plan MB'!$C68:$BE68,"H 0214")+COUNTIF('Plan WIW'!$C68:$AU68,"H 0214")+COUNTIF('Plan ET'!$C69:$BW69,"H 0214"))</f>
        <v>1</v>
      </c>
      <c r="AF68" s="340">
        <f>SUM(COUNTIF('Plan MB'!$C68:$BE68,"H 0215")+COUNTIF('Plan WIW'!$C68:$AU68,"H 0215")+COUNTIF('Plan ET'!$C69:$BW69,"H 0215"))</f>
        <v>0</v>
      </c>
      <c r="AG68" s="381">
        <f>SUM(COUNTIF('Plan MB'!$C68:$BE68,"H 0216")+COUNTIF('Plan WIW'!$C68:$AU68,"H 0216")+COUNTIF('Plan ET'!$C69:$BW69,"H 0216"))</f>
        <v>0</v>
      </c>
      <c r="AH68" s="364">
        <f>SUM(COUNTIF('Plan MB'!$C68:$BE68,"D 0215")+COUNTIF('Plan WIW'!$C68:$AU68,"D 0215")+COUNTIF('Plan ET'!$C69:$BW69,"D 0215"))</f>
        <v>0</v>
      </c>
      <c r="AI68" s="364">
        <f>SUM(COUNTIF('Plan MB'!$C68:$BE68,"E 0103")+COUNTIF('Plan WIW'!$C68:$AU68,"E 0103")+COUNTIF('Plan ET'!$C69:$BW69,"E 0103"))</f>
        <v>0</v>
      </c>
      <c r="AJ68" s="364">
        <f>SUM(COUNTIF('Plan MB'!$C68:$BE68,"E 0104")+COUNTIF('Plan WIW'!$C68:$AU68,"E 0104")+COUNTIF('Plan ET'!$C69:$BW69,"E 0104"))</f>
        <v>0</v>
      </c>
      <c r="AK68" s="364">
        <f>SUM(COUNTIF('Plan MB'!$C68:$BE68,"D 0201")+COUNTIF('Plan WIW'!$C68:$AU68,"D 0201")+COUNTIF('Plan ET'!$C69:$BW69,"D 0201"))</f>
        <v>0</v>
      </c>
      <c r="AL68" s="364">
        <f>SUM(COUNTIF('Plan MB'!$C68:$BE68,"D 0202")+COUNTIF('Plan WIW'!$C68:$AU68,"D 0202")+COUNTIF('Plan ET'!$C69:$BW69,"D 0202"))</f>
        <v>0</v>
      </c>
      <c r="AM68" s="364">
        <f>SUM(COUNTIF('Plan MB'!$C68:$BE68,"D 0203")+COUNTIF('Plan WIW'!$C68:$AU68,"D 0203")+COUNTIF('Plan ET'!$C69:$BW69,"D 0203"))</f>
        <v>0</v>
      </c>
      <c r="AN68" s="364">
        <f>SUM(COUNTIF('Plan MB'!$C68:$BE68,"B 0323")+COUNTIF('Plan WIW'!$C68:$AU68,"B 0323")+COUNTIF('Plan ET'!$C69:$BW69,"B 0323"))</f>
        <v>1</v>
      </c>
      <c r="AO68" s="364">
        <f>SUM(COUNTIF('Plan MB'!$C68:$BE68,"B 0406")+COUNTIF('Plan WIW'!$C68:$AU68,"B 0406")+COUNTIF('Plan ET'!$C69:$BW69,"B 0406"))</f>
        <v>0</v>
      </c>
      <c r="AP68" s="364">
        <f>SUM(COUNTIF('Plan MB'!$C68:$BE68,"B 0101")+COUNTIF('Plan WIW'!$C68:$AU68,"B 0101")+COUNTIF('Plan ET'!$C69:$BW69,"B 0101"))</f>
        <v>0</v>
      </c>
      <c r="AQ68" s="364">
        <f>SUM(COUNTIF('Plan MB'!$C68:$BE68,"B 0102")+COUNTIF('Plan WIW'!$C68:$AU68,"B 0102")+COUNTIF('Plan ET'!$C69:$BW69,"B 0102"))</f>
        <v>0</v>
      </c>
      <c r="AR68" s="364">
        <f>SUM(COUNTIF('Plan MB'!$C68:$BE68,"B 0231")+COUNTIF('Plan WIW'!$C68:$AU68,"B 0231")+COUNTIF('Plan ET'!$C69:$BW69,"B 0231"))</f>
        <v>0</v>
      </c>
      <c r="AS68" s="364">
        <f>SUM(COUNTIF('Plan MB'!$C68:$BE68,"B 0423")+COUNTIF('Plan WIW'!$C68:$AU68,"B 0423")+COUNTIF('Plan ET'!$C69:$BW69,"B 0423"))</f>
        <v>0</v>
      </c>
      <c r="AT68" s="364">
        <f>SUM(COUNTIF('Plan MB'!$C68:$BE68,"B 0422")+COUNTIF('Plan WIW'!$C68:$AU68,"B 0422")+COUNTIF('Plan ET'!$C69:$BW69,"B 0422"))</f>
        <v>0</v>
      </c>
    </row>
    <row r="69" spans="1:46" s="215" customFormat="1" ht="12.75" customHeight="1">
      <c r="A69" s="1320"/>
      <c r="B69" s="1323"/>
      <c r="C69" s="364">
        <f>SUM(COUNTIF('Plan MB'!$C69:$BE69,"D 0107")+COUNTIF('Plan WIW'!$C69:$AU69,"D 0107")+COUNTIF('Plan ET'!$C70:$BW70,"D 0107"))</f>
        <v>0</v>
      </c>
      <c r="D69" s="364">
        <f>SUM(COUNTIF('Plan MB'!$C69:$BE69,"D 0108")+COUNTIF('Plan WIW'!$C69:$AU69,"D 0108")+COUNTIF('Plan ET'!$C70:$BW70,"D 0108"))</f>
        <v>0</v>
      </c>
      <c r="E69" s="364">
        <f>SUM(COUNTIF('Plan MB'!$C69:$BE69,"D 0110")+COUNTIF('Plan WIW'!$C69:$AU69,"D 0110")+COUNTIF('Plan ET'!$C70:$BW70,"D 0110"))</f>
        <v>0</v>
      </c>
      <c r="F69" s="364">
        <f>SUM(COUNTIF('Plan MB'!$C69:$BE69,"D 0111")+COUNTIF('Plan WIW'!$C69:$AU69,"D 0111")+COUNTIF('Plan ET'!$C70:$BW70,"D 0111"))</f>
        <v>0</v>
      </c>
      <c r="G69" s="364">
        <f>SUM(COUNTIF('Plan MB'!$C69:$BE69,"D 0113")+COUNTIF('Plan WIW'!$C69:$AU69,"D 0113")+COUNTIF('Plan ET'!$C70:$BW70,"D 0113"))</f>
        <v>0</v>
      </c>
      <c r="H69" s="364">
        <f>SUM(COUNTIF('Plan MB'!$C69:$BE69,"D 0117")+COUNTIF('Plan WIW'!$C69:$AU69,"D 0117")+COUNTIF('Plan ET'!$C70:$BW70,"D 0117"))</f>
        <v>0</v>
      </c>
      <c r="I69" s="364">
        <f>SUM(COUNTIF('Plan MB'!$C69:$BE69,"D 0207")+COUNTIF('Plan WIW'!$C69:$AU69,"D 0207")+COUNTIF('Plan ET'!$C70:$BW70,"D 0207"))</f>
        <v>0</v>
      </c>
      <c r="J69" s="364">
        <f>SUM(COUNTIF('Plan MB'!$C69:$BE69,"D 0210")+COUNTIF('Plan WIW'!$C69:$AU69,"D 0210")+COUNTIF('Plan ET'!$C70:$BW70,"D 0210"))</f>
        <v>0</v>
      </c>
      <c r="K69" s="364">
        <f>SUM(COUNTIF('Plan MB'!$C69:$BE69,"D 0214")+COUNTIF('Plan WIW'!$C69:$AU69,"D 0214")+COUNTIF('Plan ET'!$C70:$BW70,"D 0214"))</f>
        <v>0</v>
      </c>
      <c r="L69" s="324">
        <f>SUM(COUNTIF('Plan MB'!$C69:$BE69,"D 0301")+COUNTIF('Plan WIW'!$C69:$AU69,"D 0301")+COUNTIF('Plan ET'!$C70:$BW70,"D 0301"))</f>
        <v>0</v>
      </c>
      <c r="M69" s="324">
        <f>SUM(COUNTIF('Plan MB'!$C69:$BE69,"D 0302")+COUNTIF('Plan WIW'!$C69:$AU69,"D 0302")+COUNTIF('Plan ET'!$C70:$BW70,"D 0302"))</f>
        <v>0</v>
      </c>
      <c r="N69" s="364">
        <f>SUM(COUNTIF('Plan MB'!$C69:$BE69,"H 0001")+COUNTIF('Plan WIW'!$C69:$AU69,"H 0001")+COUNTIF('Plan ET'!$C70:$BW70,"H 0001"))</f>
        <v>0</v>
      </c>
      <c r="O69" s="364">
        <f>SUM(COUNTIF('Plan MB'!$C69:$BE69,"H 0002")+COUNTIF('Plan WIW'!$C69:$AU69,"H 0002")+COUNTIF('Plan ET'!$C70:$BW70,"H 0002"))</f>
        <v>0</v>
      </c>
      <c r="P69" s="364">
        <f>SUM(COUNTIF('Plan MB'!$C69:$BE69,"H 0003")+COUNTIF('Plan WIW'!$C69:$AU69,"H 0003")+COUNTIF('Plan ET'!$C70:$BW70,"H 0003"))</f>
        <v>0</v>
      </c>
      <c r="Q69" s="364">
        <f>SUM(COUNTIF('Plan MB'!$C69:$BE69,"H 0011")+COUNTIF('Plan WIW'!$C69:$AU69,"H 0011")+COUNTIF('Plan ET'!$C70:$BW70,"H 0011"))</f>
        <v>0</v>
      </c>
      <c r="R69" s="392">
        <f>SUM(COUNTIF('Plan MB'!$C69:$BE69,"H 0102")+COUNTIF('Plan WIW'!$C69:$AU69,"H 0102")+COUNTIF('Plan ET'!$C70:$BW70,"H 0102"))</f>
        <v>0</v>
      </c>
      <c r="S69" s="364">
        <f>SUM(COUNTIF('Plan MB'!$C69:$BE69,"H 0103")+COUNTIF('Plan WIW'!$C69:$AU69,"H 0103")+COUNTIF('Plan ET'!$C70:$BW70,"H 0103"))</f>
        <v>0</v>
      </c>
      <c r="T69" s="364">
        <f>SUM(COUNTIF('Plan MB'!$C69:$BE69,"H 0111")+COUNTIF('Plan WIW'!$C69:$AU69,"H 0111")+COUNTIF('Plan ET'!$C70:$BW70,"H 0111"))</f>
        <v>0</v>
      </c>
      <c r="U69" s="364">
        <f>SUM(COUNTIF('Plan MB'!$C69:$BE69,"H 0112")+COUNTIF('Plan WIW'!$C69:$AU69,"H 0112")+COUNTIF('Plan ET'!$C70:$BW70,"H 0112"))</f>
        <v>0</v>
      </c>
      <c r="V69" s="364">
        <f>SUM(COUNTIF('Plan MB'!$C69:$BE69,"H 0113")+COUNTIF('Plan WIW'!$C69:$AU69,"H 0113")+COUNTIF('Plan ET'!$C70:$BW70,"H 0113"))</f>
        <v>0</v>
      </c>
      <c r="W69" s="364">
        <f>SUM(COUNTIF('Plan MB'!$C69:$BE69,"H 0114")+COUNTIF('Plan WIW'!$C69:$AU69,"H 0114")+COUNTIF('Plan ET'!$C70:$BW70,"H 0114"))</f>
        <v>0</v>
      </c>
      <c r="X69" s="364">
        <f>SUM(COUNTIF('Plan MB'!$C69:$BE69,"H 0115")+COUNTIF('Plan WIW'!$C69:$AU69,"H 0115")+COUNTIF('Plan ET'!$C70:$BW70,"H 0115"))</f>
        <v>0</v>
      </c>
      <c r="Y69" s="364">
        <f>SUM(COUNTIF('Plan MB'!$C69:$BE69,"H 0116")+COUNTIF('Plan WIW'!$C69:$AU69,"H 0116")+COUNTIF('Plan ET'!$C70:$BW70,"H 0116"))</f>
        <v>0</v>
      </c>
      <c r="Z69" s="340">
        <f>SUM(COUNTIF('Plan MB'!$C69:$BE69,"H 0202")+COUNTIF('Plan WIW'!$C69:$AU69,"H 0202")+COUNTIF('Plan ET'!$C70:$BW70,"H 0202"))</f>
        <v>0</v>
      </c>
      <c r="AA69" s="364">
        <f>SUM(COUNTIF('Plan MB'!$C69:$BE69,"H 0203")+COUNTIF('Plan WIW'!$C69:$AU69,"H 0203")+COUNTIF('Plan ET'!$C70:$BW70,"H 0203"))</f>
        <v>0</v>
      </c>
      <c r="AB69" s="364">
        <f>SUM(COUNTIF('Plan MB'!$C69:$BE69,"H 0211")+COUNTIF('Plan WIW'!$C69:$AU69,"H 0211")+COUNTIF('Plan ET'!$C70:$BW70,"H 0211"))</f>
        <v>0</v>
      </c>
      <c r="AC69" s="364">
        <f>SUM(COUNTIF('Plan MB'!$C69:$BE69,"H 0212")+COUNTIF('Plan WIW'!$C69:$AU69,"H 0212")+COUNTIF('Plan ET'!$C70:$BW70,"H 0212"))</f>
        <v>0</v>
      </c>
      <c r="AD69" s="364">
        <f>SUM(COUNTIF('Plan MB'!$C69:$BE69,"H 0213")+COUNTIF('Plan WIW'!$C69:$AU69,"H 0213")+COUNTIF('Plan ET'!$C70:$BW70,"H 0213"))</f>
        <v>0</v>
      </c>
      <c r="AE69" s="364">
        <f>SUM(COUNTIF('Plan MB'!$C69:$BE69,"H 0214")+COUNTIF('Plan WIW'!$C69:$AU69,"H 0214")+COUNTIF('Plan ET'!$C70:$BW70,"H 0214"))</f>
        <v>0</v>
      </c>
      <c r="AF69" s="340">
        <f>SUM(COUNTIF('Plan MB'!$C69:$BE69,"H 0215")+COUNTIF('Plan WIW'!$C69:$AU69,"H 0215")+COUNTIF('Plan ET'!$C70:$BW70,"H 0215"))</f>
        <v>0</v>
      </c>
      <c r="AG69" s="381">
        <f>SUM(COUNTIF('Plan MB'!$C69:$BE69,"H 0216")+COUNTIF('Plan WIW'!$C69:$AU69,"H 0216")+COUNTIF('Plan ET'!$C70:$BW70,"H 0216"))</f>
        <v>0</v>
      </c>
      <c r="AH69" s="364">
        <f>SUM(COUNTIF('Plan MB'!$C69:$BE69,"D 0215")+COUNTIF('Plan WIW'!$C69:$AU69,"D 0215")+COUNTIF('Plan ET'!$C70:$BW70,"D 0215"))</f>
        <v>0</v>
      </c>
      <c r="AI69" s="364">
        <f>SUM(COUNTIF('Plan MB'!$C69:$BE69,"E 0103")+COUNTIF('Plan WIW'!$C69:$AU69,"E 0103")+COUNTIF('Plan ET'!$C70:$BW70,"E 0103"))</f>
        <v>0</v>
      </c>
      <c r="AJ69" s="364">
        <f>SUM(COUNTIF('Plan MB'!$C69:$BE69,"E 0104")+COUNTIF('Plan WIW'!$C69:$AU69,"E 0104")+COUNTIF('Plan ET'!$C70:$BW70,"E 0104"))</f>
        <v>0</v>
      </c>
      <c r="AK69" s="364">
        <f>SUM(COUNTIF('Plan MB'!$C69:$BE69,"D 0201")+COUNTIF('Plan WIW'!$C69:$AU69,"D 0201")+COUNTIF('Plan ET'!$C70:$BW70,"D 0201"))</f>
        <v>0</v>
      </c>
      <c r="AL69" s="364">
        <f>SUM(COUNTIF('Plan MB'!$C69:$BE69,"D 0202")+COUNTIF('Plan WIW'!$C69:$AU69,"D 0202")+COUNTIF('Plan ET'!$C70:$BW70,"D 0202"))</f>
        <v>0</v>
      </c>
      <c r="AM69" s="364">
        <f>SUM(COUNTIF('Plan MB'!$C69:$BE69,"D 0203")+COUNTIF('Plan WIW'!$C69:$AU69,"D 0203")+COUNTIF('Plan ET'!$C70:$BW70,"D 0203"))</f>
        <v>0</v>
      </c>
      <c r="AN69" s="364">
        <f>SUM(COUNTIF('Plan MB'!$C69:$BE69,"B 0323")+COUNTIF('Plan WIW'!$C69:$AU69,"B 0323")+COUNTIF('Plan ET'!$C70:$BW70,"B 0323"))</f>
        <v>0</v>
      </c>
      <c r="AO69" s="364">
        <f>SUM(COUNTIF('Plan MB'!$C69:$BE69,"B 0406")+COUNTIF('Plan WIW'!$C69:$AU69,"B 0406")+COUNTIF('Plan ET'!$C70:$BW70,"B 0406"))</f>
        <v>0</v>
      </c>
      <c r="AP69" s="364">
        <f>SUM(COUNTIF('Plan MB'!$C69:$BE69,"B 0101")+COUNTIF('Plan WIW'!$C69:$AU69,"B 0101")+COUNTIF('Plan ET'!$C70:$BW70,"B 0101"))</f>
        <v>0</v>
      </c>
      <c r="AQ69" s="364">
        <f>SUM(COUNTIF('Plan MB'!$C69:$BE69,"B 0102")+COUNTIF('Plan WIW'!$C69:$AU69,"B 0102")+COUNTIF('Plan ET'!$C70:$BW70,"B 0102"))</f>
        <v>0</v>
      </c>
      <c r="AR69" s="364">
        <f>SUM(COUNTIF('Plan MB'!$C69:$BE69,"B 0231")+COUNTIF('Plan WIW'!$C69:$AU69,"B 0231")+COUNTIF('Plan ET'!$C70:$BW70,"B 0231"))</f>
        <v>0</v>
      </c>
      <c r="AS69" s="364">
        <f>SUM(COUNTIF('Plan MB'!$C69:$BE69,"B 0423")+COUNTIF('Plan WIW'!$C69:$AU69,"B 0423")+COUNTIF('Plan ET'!$C70:$BW70,"B 0423"))</f>
        <v>1</v>
      </c>
      <c r="AT69" s="364">
        <f>SUM(COUNTIF('Plan MB'!$C69:$BE69,"B 0422")+COUNTIF('Plan WIW'!$C69:$AU69,"B 0422")+COUNTIF('Plan ET'!$C70:$BW70,"B 0422"))</f>
        <v>0</v>
      </c>
    </row>
    <row r="70" spans="1:46" ht="12.75" customHeight="1">
      <c r="A70" s="1320"/>
      <c r="B70" s="1323"/>
      <c r="C70" s="364">
        <f>SUM(COUNTIF('Plan MB'!$C70:$BE70,"D 0107")+COUNTIF('Plan WIW'!$C70:$AU70,"D 0107")+COUNTIF('Plan ET'!$C71:$BW71,"D 0107"))</f>
        <v>0</v>
      </c>
      <c r="D70" s="364">
        <f>SUM(COUNTIF('Plan MB'!$C70:$BE70,"D 0108")+COUNTIF('Plan WIW'!$C70:$AU70,"D 0108")+COUNTIF('Plan ET'!$C71:$BW71,"D 0108"))</f>
        <v>0</v>
      </c>
      <c r="E70" s="364">
        <f>SUM(COUNTIF('Plan MB'!$C70:$BE70,"D 0110")+COUNTIF('Plan WIW'!$C70:$AU70,"D 0110")+COUNTIF('Plan ET'!$C71:$BW71,"D 0110"))</f>
        <v>0</v>
      </c>
      <c r="F70" s="364">
        <f>SUM(COUNTIF('Plan MB'!$C70:$BE70,"D 0111")+COUNTIF('Plan WIW'!$C70:$AU70,"D 0111")+COUNTIF('Plan ET'!$C71:$BW71,"D 0111"))</f>
        <v>0</v>
      </c>
      <c r="G70" s="364">
        <f>SUM(COUNTIF('Plan MB'!$C70:$BE70,"D 0113")+COUNTIF('Plan WIW'!$C70:$AU70,"D 0113")+COUNTIF('Plan ET'!$C71:$BW71,"D 0113"))</f>
        <v>0</v>
      </c>
      <c r="H70" s="364">
        <f>SUM(COUNTIF('Plan MB'!$C70:$BE70,"D 0117")+COUNTIF('Plan WIW'!$C70:$AU70,"D 0117")+COUNTIF('Plan ET'!$C71:$BW71,"D 0117"))</f>
        <v>0</v>
      </c>
      <c r="I70" s="364">
        <f>SUM(COUNTIF('Plan MB'!$C70:$BE70,"D 0207")+COUNTIF('Plan WIW'!$C70:$AU70,"D 0207")+COUNTIF('Plan ET'!$C71:$BW71,"D 0207"))</f>
        <v>0</v>
      </c>
      <c r="J70" s="364">
        <f>SUM(COUNTIF('Plan MB'!$C70:$BE70,"D 0210")+COUNTIF('Plan WIW'!$C70:$AU70,"D 0210")+COUNTIF('Plan ET'!$C71:$BW71,"D 0210"))</f>
        <v>0</v>
      </c>
      <c r="K70" s="364">
        <f>SUM(COUNTIF('Plan MB'!$C70:$BE70,"D 0214")+COUNTIF('Plan WIW'!$C70:$AU70,"D 0214")+COUNTIF('Plan ET'!$C71:$BW71,"D 0214"))</f>
        <v>0</v>
      </c>
      <c r="L70" s="324">
        <f>SUM(COUNTIF('Plan MB'!$C70:$BE70,"D 0301")+COUNTIF('Plan WIW'!$C70:$AU70,"D 0301")+COUNTIF('Plan ET'!$C71:$BW71,"D 0301"))</f>
        <v>0</v>
      </c>
      <c r="M70" s="324">
        <f>SUM(COUNTIF('Plan MB'!$C70:$BE70,"D 0302")+COUNTIF('Plan WIW'!$C70:$AU70,"D 0302")+COUNTIF('Plan ET'!$C71:$BW71,"D 0302"))</f>
        <v>0</v>
      </c>
      <c r="N70" s="364">
        <f>SUM(COUNTIF('Plan MB'!$C70:$BE70,"H 0001")+COUNTIF('Plan WIW'!$C70:$AU70,"H 0001")+COUNTIF('Plan ET'!$C71:$BW71,"H 0001"))</f>
        <v>0</v>
      </c>
      <c r="O70" s="364">
        <f>SUM(COUNTIF('Plan MB'!$C70:$BE70,"H 0002")+COUNTIF('Plan WIW'!$C70:$AU70,"H 0002")+COUNTIF('Plan ET'!$C71:$BW71,"H 0002"))</f>
        <v>0</v>
      </c>
      <c r="P70" s="364">
        <f>SUM(COUNTIF('Plan MB'!$C70:$BE70,"H 0003")+COUNTIF('Plan WIW'!$C70:$AU70,"H 0003")+COUNTIF('Plan ET'!$C71:$BW71,"H 0003"))</f>
        <v>0</v>
      </c>
      <c r="Q70" s="364">
        <f>SUM(COUNTIF('Plan MB'!$C70:$BE70,"H 0011")+COUNTIF('Plan WIW'!$C70:$AU70,"H 0011")+COUNTIF('Plan ET'!$C71:$BW71,"H 0011"))</f>
        <v>0</v>
      </c>
      <c r="R70" s="392">
        <f>SUM(COUNTIF('Plan MB'!$C70:$BE70,"H 0102")+COUNTIF('Plan WIW'!$C70:$AU70,"H 0102")+COUNTIF('Plan ET'!$C71:$BW71,"H 0102"))</f>
        <v>0</v>
      </c>
      <c r="S70" s="364">
        <f>SUM(COUNTIF('Plan MB'!$C70:$BE70,"H 0103")+COUNTIF('Plan WIW'!$C70:$AU70,"H 0103")+COUNTIF('Plan ET'!$C71:$BW71,"H 0103"))</f>
        <v>0</v>
      </c>
      <c r="T70" s="364">
        <f>SUM(COUNTIF('Plan MB'!$C70:$BE70,"H 0111")+COUNTIF('Plan WIW'!$C70:$AU70,"H 0111")+COUNTIF('Plan ET'!$C71:$BW71,"H 0111"))</f>
        <v>0</v>
      </c>
      <c r="U70" s="364">
        <f>SUM(COUNTIF('Plan MB'!$C70:$BE70,"H 0112")+COUNTIF('Plan WIW'!$C70:$AU70,"H 0112")+COUNTIF('Plan ET'!$C71:$BW71,"H 0112"))</f>
        <v>0</v>
      </c>
      <c r="V70" s="364">
        <f>SUM(COUNTIF('Plan MB'!$C70:$BE70,"H 0113")+COUNTIF('Plan WIW'!$C70:$AU70,"H 0113")+COUNTIF('Plan ET'!$C71:$BW71,"H 0113"))</f>
        <v>0</v>
      </c>
      <c r="W70" s="364">
        <f>SUM(COUNTIF('Plan MB'!$C70:$BE70,"H 0114")+COUNTIF('Plan WIW'!$C70:$AU70,"H 0114")+COUNTIF('Plan ET'!$C71:$BW71,"H 0114"))</f>
        <v>0</v>
      </c>
      <c r="X70" s="364">
        <f>SUM(COUNTIF('Plan MB'!$C70:$BE70,"H 0115")+COUNTIF('Plan WIW'!$C70:$AU70,"H 0115")+COUNTIF('Plan ET'!$C71:$BW71,"H 0115"))</f>
        <v>0</v>
      </c>
      <c r="Y70" s="364">
        <f>SUM(COUNTIF('Plan MB'!$C70:$BE70,"H 0116")+COUNTIF('Plan WIW'!$C70:$AU70,"H 0116")+COUNTIF('Plan ET'!$C71:$BW71,"H 0116"))</f>
        <v>0</v>
      </c>
      <c r="Z70" s="340">
        <f>SUM(COUNTIF('Plan MB'!$C70:$BE70,"H 0202")+COUNTIF('Plan WIW'!$C70:$AU70,"H 0202")+COUNTIF('Plan ET'!$C71:$BW71,"H 0202"))</f>
        <v>0</v>
      </c>
      <c r="AA70" s="364">
        <f>SUM(COUNTIF('Plan MB'!$C70:$BE70,"H 0203")+COUNTIF('Plan WIW'!$C70:$AU70,"H 0203")+COUNTIF('Plan ET'!$C71:$BW71,"H 0203"))</f>
        <v>0</v>
      </c>
      <c r="AB70" s="364">
        <f>SUM(COUNTIF('Plan MB'!$C70:$BE70,"H 0211")+COUNTIF('Plan WIW'!$C70:$AU70,"H 0211")+COUNTIF('Plan ET'!$C71:$BW71,"H 0211"))</f>
        <v>0</v>
      </c>
      <c r="AC70" s="364">
        <f>SUM(COUNTIF('Plan MB'!$C70:$BE70,"H 0212")+COUNTIF('Plan WIW'!$C70:$AU70,"H 0212")+COUNTIF('Plan ET'!$C71:$BW71,"H 0212"))</f>
        <v>0</v>
      </c>
      <c r="AD70" s="364">
        <f>SUM(COUNTIF('Plan MB'!$C70:$BE70,"H 0213")+COUNTIF('Plan WIW'!$C70:$AU70,"H 0213")+COUNTIF('Plan ET'!$C71:$BW71,"H 0213"))</f>
        <v>0</v>
      </c>
      <c r="AE70" s="364">
        <f>SUM(COUNTIF('Plan MB'!$C70:$BE70,"H 0214")+COUNTIF('Plan WIW'!$C70:$AU70,"H 0214")+COUNTIF('Plan ET'!$C71:$BW71,"H 0214"))</f>
        <v>0</v>
      </c>
      <c r="AF70" s="340">
        <f>SUM(COUNTIF('Plan MB'!$C70:$BE70,"H 0215")+COUNTIF('Plan WIW'!$C70:$AU70,"H 0215")+COUNTIF('Plan ET'!$C71:$BW71,"H 0215"))</f>
        <v>0</v>
      </c>
      <c r="AG70" s="381">
        <f>SUM(COUNTIF('Plan MB'!$C70:$BE70,"H 0216")+COUNTIF('Plan WIW'!$C70:$AU70,"H 0216")+COUNTIF('Plan ET'!$C71:$BW71,"H 0216"))</f>
        <v>0</v>
      </c>
      <c r="AH70" s="364">
        <f>SUM(COUNTIF('Plan MB'!$C70:$BE70,"D 0215")+COUNTIF('Plan WIW'!$C70:$AU70,"D 0215")+COUNTIF('Plan ET'!$C71:$BW71,"D 0215"))</f>
        <v>0</v>
      </c>
      <c r="AI70" s="364">
        <f>SUM(COUNTIF('Plan MB'!$C70:$BE70,"E 0103")+COUNTIF('Plan WIW'!$C70:$AU70,"E 0103")+COUNTIF('Plan ET'!$C71:$BW71,"E 0103"))</f>
        <v>0</v>
      </c>
      <c r="AJ70" s="364">
        <f>SUM(COUNTIF('Plan MB'!$C70:$BE70,"E 0104")+COUNTIF('Plan WIW'!$C70:$AU70,"E 0104")+COUNTIF('Plan ET'!$C71:$BW71,"E 0104"))</f>
        <v>0</v>
      </c>
      <c r="AK70" s="364">
        <f>SUM(COUNTIF('Plan MB'!$C70:$BE70,"D 0201")+COUNTIF('Plan WIW'!$C70:$AU70,"D 0201")+COUNTIF('Plan ET'!$C71:$BW71,"D 0201"))</f>
        <v>0</v>
      </c>
      <c r="AL70" s="364">
        <f>SUM(COUNTIF('Plan MB'!$C70:$BE70,"D 0202")+COUNTIF('Plan WIW'!$C70:$AU70,"D 0202")+COUNTIF('Plan ET'!$C71:$BW71,"D 0202"))</f>
        <v>0</v>
      </c>
      <c r="AM70" s="364">
        <f>SUM(COUNTIF('Plan MB'!$C70:$BE70,"D 0203")+COUNTIF('Plan WIW'!$C70:$AU70,"D 0203")+COUNTIF('Plan ET'!$C71:$BW71,"D 0203"))</f>
        <v>0</v>
      </c>
      <c r="AN70" s="364">
        <f>SUM(COUNTIF('Plan MB'!$C70:$BE70,"B 0323")+COUNTIF('Plan WIW'!$C70:$AU70,"B 0323")+COUNTIF('Plan ET'!$C71:$BW71,"B 0323"))</f>
        <v>0</v>
      </c>
      <c r="AO70" s="364">
        <f>SUM(COUNTIF('Plan MB'!$C70:$BE70,"B 0406")+COUNTIF('Plan WIW'!$C70:$AU70,"B 0406")+COUNTIF('Plan ET'!$C71:$BW71,"B 0406"))</f>
        <v>0</v>
      </c>
      <c r="AP70" s="364">
        <f>SUM(COUNTIF('Plan MB'!$C70:$BE70,"B 0101")+COUNTIF('Plan WIW'!$C70:$AU70,"B 0101")+COUNTIF('Plan ET'!$C71:$BW71,"B 0101"))</f>
        <v>0</v>
      </c>
      <c r="AQ70" s="364">
        <f>SUM(COUNTIF('Plan MB'!$C70:$BE70,"B 0102")+COUNTIF('Plan WIW'!$C70:$AU70,"B 0102")+COUNTIF('Plan ET'!$C71:$BW71,"B 0102"))</f>
        <v>0</v>
      </c>
      <c r="AR70" s="364">
        <f>SUM(COUNTIF('Plan MB'!$C70:$BE70,"B 0231")+COUNTIF('Plan WIW'!$C70:$AU70,"B 0231")+COUNTIF('Plan ET'!$C71:$BW71,"B 0231"))</f>
        <v>0</v>
      </c>
      <c r="AS70" s="364">
        <f>SUM(COUNTIF('Plan MB'!$C70:$BE70,"B 0423")+COUNTIF('Plan WIW'!$C70:$AU70,"B 0423")+COUNTIF('Plan ET'!$C71:$BW71,"B 0423"))</f>
        <v>0</v>
      </c>
      <c r="AT70" s="364">
        <f>SUM(COUNTIF('Plan MB'!$C70:$BE70,"B 0422")+COUNTIF('Plan WIW'!$C70:$AU70,"B 0422")+COUNTIF('Plan ET'!$C71:$BW71,"B 0422"))</f>
        <v>0</v>
      </c>
    </row>
    <row r="71" spans="1:46" ht="12.75" customHeight="1">
      <c r="A71" s="1320"/>
      <c r="B71" s="1324"/>
      <c r="C71" s="364">
        <f>SUM(COUNTIF('Plan MB'!$C71:$BE71,"D 0107")+COUNTIF('Plan WIW'!$C71:$AU71,"D 0107")+COUNTIF('Plan ET'!$C72:$BW72,"D 0107"))</f>
        <v>0</v>
      </c>
      <c r="D71" s="364">
        <f>SUM(COUNTIF('Plan MB'!$C71:$BE71,"D 0108")+COUNTIF('Plan WIW'!$C71:$AU71,"D 0108")+COUNTIF('Plan ET'!$C72:$BW72,"D 0108"))</f>
        <v>0</v>
      </c>
      <c r="E71" s="364">
        <f>SUM(COUNTIF('Plan MB'!$C71:$BE71,"D 0110")+COUNTIF('Plan WIW'!$C71:$AU71,"D 0110")+COUNTIF('Plan ET'!$C72:$BW72,"D 0110"))</f>
        <v>0</v>
      </c>
      <c r="F71" s="364">
        <f>SUM(COUNTIF('Plan MB'!$C71:$BE71,"D 0111")+COUNTIF('Plan WIW'!$C71:$AU71,"D 0111")+COUNTIF('Plan ET'!$C72:$BW72,"D 0111"))</f>
        <v>0</v>
      </c>
      <c r="G71" s="364">
        <f>SUM(COUNTIF('Plan MB'!$C71:$BE71,"D 0113")+COUNTIF('Plan WIW'!$C71:$AU71,"D 0113")+COUNTIF('Plan ET'!$C72:$BW72,"D 0113"))</f>
        <v>0</v>
      </c>
      <c r="H71" s="364">
        <f>SUM(COUNTIF('Plan MB'!$C71:$BE71,"D 0117")+COUNTIF('Plan WIW'!$C71:$AU71,"D 0117")+COUNTIF('Plan ET'!$C72:$BW72,"D 0117"))</f>
        <v>0</v>
      </c>
      <c r="I71" s="364">
        <f>SUM(COUNTIF('Plan MB'!$C71:$BE71,"D 0207")+COUNTIF('Plan WIW'!$C71:$AU71,"D 0207")+COUNTIF('Plan ET'!$C72:$BW72,"D 0207"))</f>
        <v>0</v>
      </c>
      <c r="J71" s="364">
        <f>SUM(COUNTIF('Plan MB'!$C71:$BE71,"D 0210")+COUNTIF('Plan WIW'!$C71:$AU71,"D 0210")+COUNTIF('Plan ET'!$C72:$BW72,"D 0210"))</f>
        <v>0</v>
      </c>
      <c r="K71" s="364">
        <f>SUM(COUNTIF('Plan MB'!$C71:$BE71,"D 0214")+COUNTIF('Plan WIW'!$C71:$AU71,"D 0214")+COUNTIF('Plan ET'!$C72:$BW72,"D 0214"))</f>
        <v>0</v>
      </c>
      <c r="L71" s="324">
        <f>SUM(COUNTIF('Plan MB'!$C71:$BE71,"D 0301")+COUNTIF('Plan WIW'!$C71:$AU71,"D 0301")+COUNTIF('Plan ET'!$C72:$BW72,"D 0301"))</f>
        <v>0</v>
      </c>
      <c r="M71" s="324">
        <f>SUM(COUNTIF('Plan MB'!$C71:$BE71,"D 0302")+COUNTIF('Plan WIW'!$C71:$AU71,"D 0302")+COUNTIF('Plan ET'!$C72:$BW72,"D 0302"))</f>
        <v>0</v>
      </c>
      <c r="N71" s="364">
        <f>SUM(COUNTIF('Plan MB'!$C71:$BE71,"H 0001")+COUNTIF('Plan WIW'!$C71:$AU71,"H 0001")+COUNTIF('Plan ET'!$C72:$BW72,"H 0001"))</f>
        <v>0</v>
      </c>
      <c r="O71" s="364">
        <f>SUM(COUNTIF('Plan MB'!$C71:$BE71,"H 0002")+COUNTIF('Plan WIW'!$C71:$AU71,"H 0002")+COUNTIF('Plan ET'!$C72:$BW72,"H 0002"))</f>
        <v>0</v>
      </c>
      <c r="P71" s="364">
        <f>SUM(COUNTIF('Plan MB'!$C71:$BE71,"H 0003")+COUNTIF('Plan WIW'!$C71:$AU71,"H 0003")+COUNTIF('Plan ET'!$C72:$BW72,"H 0003"))</f>
        <v>0</v>
      </c>
      <c r="Q71" s="364">
        <f>SUM(COUNTIF('Plan MB'!$C71:$BE71,"H 0011")+COUNTIF('Plan WIW'!$C71:$AU71,"H 0011")+COUNTIF('Plan ET'!$C72:$BW72,"H 0011"))</f>
        <v>0</v>
      </c>
      <c r="R71" s="392">
        <f>SUM(COUNTIF('Plan MB'!$C71:$BE71,"H 0102")+COUNTIF('Plan WIW'!$C71:$AU71,"H 0102")+COUNTIF('Plan ET'!$C72:$BW72,"H 0102"))</f>
        <v>0</v>
      </c>
      <c r="S71" s="364">
        <f>SUM(COUNTIF('Plan MB'!$C71:$BE71,"H 0103")+COUNTIF('Plan WIW'!$C71:$AU71,"H 0103")+COUNTIF('Plan ET'!$C72:$BW72,"H 0103"))</f>
        <v>0</v>
      </c>
      <c r="T71" s="364">
        <f>SUM(COUNTIF('Plan MB'!$C71:$BE71,"H 0111")+COUNTIF('Plan WIW'!$C71:$AU71,"H 0111")+COUNTIF('Plan ET'!$C72:$BW72,"H 0111"))</f>
        <v>0</v>
      </c>
      <c r="U71" s="364">
        <f>SUM(COUNTIF('Plan MB'!$C71:$BE71,"H 0112")+COUNTIF('Plan WIW'!$C71:$AU71,"H 0112")+COUNTIF('Plan ET'!$C72:$BW72,"H 0112"))</f>
        <v>0</v>
      </c>
      <c r="V71" s="364">
        <f>SUM(COUNTIF('Plan MB'!$C71:$BE71,"H 0113")+COUNTIF('Plan WIW'!$C71:$AU71,"H 0113")+COUNTIF('Plan ET'!$C72:$BW72,"H 0113"))</f>
        <v>0</v>
      </c>
      <c r="W71" s="364">
        <f>SUM(COUNTIF('Plan MB'!$C71:$BE71,"H 0114")+COUNTIF('Plan WIW'!$C71:$AU71,"H 0114")+COUNTIF('Plan ET'!$C72:$BW72,"H 0114"))</f>
        <v>0</v>
      </c>
      <c r="X71" s="364">
        <f>SUM(COUNTIF('Plan MB'!$C71:$BE71,"H 0115")+COUNTIF('Plan WIW'!$C71:$AU71,"H 0115")+COUNTIF('Plan ET'!$C72:$BW72,"H 0115"))</f>
        <v>0</v>
      </c>
      <c r="Y71" s="364">
        <f>SUM(COUNTIF('Plan MB'!$C71:$BE71,"H 0116")+COUNTIF('Plan WIW'!$C71:$AU71,"H 0116")+COUNTIF('Plan ET'!$C72:$BW72,"H 0116"))</f>
        <v>0</v>
      </c>
      <c r="Z71" s="340">
        <f>SUM(COUNTIF('Plan MB'!$C71:$BE71,"H 0202")+COUNTIF('Plan WIW'!$C71:$AU71,"H 0202")+COUNTIF('Plan ET'!$C72:$BW72,"H 0202"))</f>
        <v>0</v>
      </c>
      <c r="AA71" s="364">
        <f>SUM(COUNTIF('Plan MB'!$C71:$BE71,"H 0203")+COUNTIF('Plan WIW'!$C71:$AU71,"H 0203")+COUNTIF('Plan ET'!$C72:$BW72,"H 0203"))</f>
        <v>0</v>
      </c>
      <c r="AB71" s="364">
        <f>SUM(COUNTIF('Plan MB'!$C71:$BE71,"H 0211")+COUNTIF('Plan WIW'!$C71:$AU71,"H 0211")+COUNTIF('Plan ET'!$C72:$BW72,"H 0211"))</f>
        <v>0</v>
      </c>
      <c r="AC71" s="364">
        <f>SUM(COUNTIF('Plan MB'!$C71:$BE71,"H 0212")+COUNTIF('Plan WIW'!$C71:$AU71,"H 0212")+COUNTIF('Plan ET'!$C72:$BW72,"H 0212"))</f>
        <v>0</v>
      </c>
      <c r="AD71" s="364">
        <f>SUM(COUNTIF('Plan MB'!$C71:$BE71,"H 0213")+COUNTIF('Plan WIW'!$C71:$AU71,"H 0213")+COUNTIF('Plan ET'!$C72:$BW72,"H 0213"))</f>
        <v>0</v>
      </c>
      <c r="AE71" s="364">
        <f>SUM(COUNTIF('Plan MB'!$C71:$BE71,"H 0214")+COUNTIF('Plan WIW'!$C71:$AU71,"H 0214")+COUNTIF('Plan ET'!$C72:$BW72,"H 0214"))</f>
        <v>0</v>
      </c>
      <c r="AF71" s="340">
        <f>SUM(COUNTIF('Plan MB'!$C71:$BE71,"H 0215")+COUNTIF('Plan WIW'!$C71:$AU71,"H 0215")+COUNTIF('Plan ET'!$C72:$BW72,"H 0215"))</f>
        <v>0</v>
      </c>
      <c r="AG71" s="381">
        <f>SUM(COUNTIF('Plan MB'!$C71:$BE71,"H 0216")+COUNTIF('Plan WIW'!$C71:$AU71,"H 0216")+COUNTIF('Plan ET'!$C72:$BW72,"H 0216"))</f>
        <v>0</v>
      </c>
      <c r="AH71" s="364">
        <f>SUM(COUNTIF('Plan MB'!$C71:$BE71,"D 0215")+COUNTIF('Plan WIW'!$C71:$AU71,"D 0215")+COUNTIF('Plan ET'!$C72:$BW72,"D 0215"))</f>
        <v>0</v>
      </c>
      <c r="AI71" s="364">
        <f>SUM(COUNTIF('Plan MB'!$C71:$BE71,"E 0103")+COUNTIF('Plan WIW'!$C71:$AU71,"E 0103")+COUNTIF('Plan ET'!$C72:$BW72,"E 0103"))</f>
        <v>0</v>
      </c>
      <c r="AJ71" s="364">
        <f>SUM(COUNTIF('Plan MB'!$C71:$BE71,"E 0104")+COUNTIF('Plan WIW'!$C71:$AU71,"E 0104")+COUNTIF('Plan ET'!$C72:$BW72,"E 0104"))</f>
        <v>0</v>
      </c>
      <c r="AK71" s="364">
        <f>SUM(COUNTIF('Plan MB'!$C71:$BE71,"D 0201")+COUNTIF('Plan WIW'!$C71:$AU71,"D 0201")+COUNTIF('Plan ET'!$C72:$BW72,"D 0201"))</f>
        <v>0</v>
      </c>
      <c r="AL71" s="364">
        <f>SUM(COUNTIF('Plan MB'!$C71:$BE71,"D 0202")+COUNTIF('Plan WIW'!$C71:$AU71,"D 0202")+COUNTIF('Plan ET'!$C72:$BW72,"D 0202"))</f>
        <v>0</v>
      </c>
      <c r="AM71" s="364">
        <f>SUM(COUNTIF('Plan MB'!$C71:$BE71,"D 0203")+COUNTIF('Plan WIW'!$C71:$AU71,"D 0203")+COUNTIF('Plan ET'!$C72:$BW72,"D 0203"))</f>
        <v>0</v>
      </c>
      <c r="AN71" s="364">
        <f>SUM(COUNTIF('Plan MB'!$C71:$BE71,"B 0323")+COUNTIF('Plan WIW'!$C71:$AU71,"B 0323")+COUNTIF('Plan ET'!$C72:$BW72,"B 0323"))</f>
        <v>0</v>
      </c>
      <c r="AO71" s="364">
        <f>SUM(COUNTIF('Plan MB'!$C71:$BE71,"B 0406")+COUNTIF('Plan WIW'!$C71:$AU71,"B 0406")+COUNTIF('Plan ET'!$C72:$BW72,"B 0406"))</f>
        <v>0</v>
      </c>
      <c r="AP71" s="364">
        <f>SUM(COUNTIF('Plan MB'!$C71:$BE71,"B 0101")+COUNTIF('Plan WIW'!$C71:$AU71,"B 0101")+COUNTIF('Plan ET'!$C72:$BW72,"B 0101"))</f>
        <v>0</v>
      </c>
      <c r="AQ71" s="364">
        <f>SUM(COUNTIF('Plan MB'!$C71:$BE71,"B 0102")+COUNTIF('Plan WIW'!$C71:$AU71,"B 0102")+COUNTIF('Plan ET'!$C72:$BW72,"B 0102"))</f>
        <v>0</v>
      </c>
      <c r="AR71" s="364">
        <f>SUM(COUNTIF('Plan MB'!$C71:$BE71,"B 0231")+COUNTIF('Plan WIW'!$C71:$AU71,"B 0231")+COUNTIF('Plan ET'!$C72:$BW72,"B 0231"))</f>
        <v>0</v>
      </c>
      <c r="AS71" s="364">
        <f>SUM(COUNTIF('Plan MB'!$C71:$BE71,"B 0423")+COUNTIF('Plan WIW'!$C71:$AU71,"B 0423")+COUNTIF('Plan ET'!$C72:$BW72,"B 0423"))</f>
        <v>0</v>
      </c>
      <c r="AT71" s="364">
        <f>SUM(COUNTIF('Plan MB'!$C71:$BE71,"B 0422")+COUNTIF('Plan WIW'!$C71:$AU71,"B 0422")+COUNTIF('Plan ET'!$C72:$BW72,"B 0422"))</f>
        <v>0</v>
      </c>
    </row>
    <row r="72" spans="1:46" ht="12.75" customHeight="1">
      <c r="A72" s="1320"/>
      <c r="B72" s="1322">
        <v>10</v>
      </c>
      <c r="C72" s="364">
        <f>SUM(COUNTIF('Plan MB'!$C72:$BE72,"D 0107")+COUNTIF('Plan WIW'!$C72:$AU72,"D 0107")+COUNTIF('Plan ET'!$C73:$BW73,"D 0107"))</f>
        <v>0</v>
      </c>
      <c r="D72" s="364">
        <f>SUM(COUNTIF('Plan MB'!$C72:$BE72,"D 0108")+COUNTIF('Plan WIW'!$C72:$AU72,"D 0108")+COUNTIF('Plan ET'!$C73:$BW73,"D 0108"))</f>
        <v>1</v>
      </c>
      <c r="E72" s="324">
        <f>SUM(COUNTIF('Plan MB'!$C72:$BE72,"D 0110")+COUNTIF('Plan WIW'!$C72:$AU72,"D 0110")+COUNTIF('Plan ET'!$C73:$BW73,"D 0110"))</f>
        <v>0</v>
      </c>
      <c r="F72" s="364">
        <f>SUM(COUNTIF('Plan MB'!$C72:$BE72,"D 0111")+COUNTIF('Plan WIW'!$C72:$AU72,"D 0111")+COUNTIF('Plan ET'!$C73:$BW73,"D 0111"))</f>
        <v>0</v>
      </c>
      <c r="G72" s="364">
        <f>SUM(COUNTIF('Plan MB'!$C72:$BE72,"D 0113")+COUNTIF('Plan WIW'!$C72:$AU72,"D 0113")+COUNTIF('Plan ET'!$C73:$BW73,"D 0113"))</f>
        <v>0</v>
      </c>
      <c r="H72" s="364">
        <f>SUM(COUNTIF('Plan MB'!$C72:$BE72,"D 0117")+COUNTIF('Plan WIW'!$C72:$AU72,"D 0117")+COUNTIF('Plan ET'!$C73:$BW73,"D 0117"))</f>
        <v>0</v>
      </c>
      <c r="I72" s="364">
        <f>SUM(COUNTIF('Plan MB'!$C72:$BE72,"D 0207")+COUNTIF('Plan WIW'!$C72:$AU72,"D 0207")+COUNTIF('Plan ET'!$C73:$BW73,"D 0207"))</f>
        <v>1</v>
      </c>
      <c r="J72" s="364">
        <f>SUM(COUNTIF('Plan MB'!$C72:$BE72,"D 0210")+COUNTIF('Plan WIW'!$C72:$AU72,"D 0210")+COUNTIF('Plan ET'!$C73:$BW73,"D 0210"))</f>
        <v>0</v>
      </c>
      <c r="K72" s="324">
        <f>SUM(COUNTIF('Plan MB'!$C72:$BE72,"D 0214")+COUNTIF('Plan WIW'!$C72:$AU72,"D 0214")+COUNTIF('Plan ET'!$C73:$BW73,"D 0214"))</f>
        <v>0</v>
      </c>
      <c r="L72" s="324">
        <f>SUM(COUNTIF('Plan MB'!$C72:$BE72,"D 0301")+COUNTIF('Plan WIW'!$C72:$AU72,"D 0301")+COUNTIF('Plan ET'!$C73:$BW73,"D 0301"))</f>
        <v>0</v>
      </c>
      <c r="M72" s="324">
        <f>SUM(COUNTIF('Plan MB'!$C72:$BE72,"D 0302")+COUNTIF('Plan WIW'!$C72:$AU72,"D 0302")+COUNTIF('Plan ET'!$C73:$BW73,"D 0302"))</f>
        <v>0</v>
      </c>
      <c r="N72" s="340">
        <f>SUM(COUNTIF('Plan MB'!$C72:$BE72,"H 0001")+COUNTIF('Plan WIW'!$C72:$AU72,"H 0001")+COUNTIF('Plan ET'!$C73:$BW73,"H 0001"))</f>
        <v>0</v>
      </c>
      <c r="O72" s="364">
        <f>SUM(COUNTIF('Plan MB'!$C72:$BE72,"H 0002")+COUNTIF('Plan WIW'!$C72:$AU72,"H 0002")+COUNTIF('Plan ET'!$C73:$BW73,"H 0002"))</f>
        <v>2</v>
      </c>
      <c r="P72" s="364">
        <f>SUM(COUNTIF('Plan MB'!$C72:$BE72,"H 0003")+COUNTIF('Plan WIW'!$C72:$AU72,"H 0003")+COUNTIF('Plan ET'!$C73:$BW73,"H 0003"))</f>
        <v>0</v>
      </c>
      <c r="Q72" s="364">
        <f>SUM(COUNTIF('Plan MB'!$C72:$BE72,"H 0011")+COUNTIF('Plan WIW'!$C72:$AU72,"H 0011")+COUNTIF('Plan ET'!$C73:$BW73,"H 0011"))</f>
        <v>0</v>
      </c>
      <c r="R72" s="392">
        <f>SUM(COUNTIF('Plan MB'!$C72:$BE72,"H 0102")+COUNTIF('Plan WIW'!$C72:$AU72,"H 0102")+COUNTIF('Plan ET'!$C73:$BW73,"H 0102"))</f>
        <v>0</v>
      </c>
      <c r="S72" s="380">
        <f>SUM(COUNTIF('Plan MB'!$C72:$BE72,"H 0103")+COUNTIF('Plan WIW'!$C72:$AU72,"H 0103")+COUNTIF('Plan ET'!$C73:$BW73,"H 0103"))</f>
        <v>3</v>
      </c>
      <c r="T72" s="364">
        <f>SUM(COUNTIF('Plan MB'!$C72:$BE72,"H 0111")+COUNTIF('Plan WIW'!$C72:$AU72,"H 0111")+COUNTIF('Plan ET'!$C73:$BW73,"H 0111"))</f>
        <v>0</v>
      </c>
      <c r="U72" s="364">
        <f>SUM(COUNTIF('Plan MB'!$C72:$BE72,"H 0112")+COUNTIF('Plan WIW'!$C72:$AU72,"H 0112")+COUNTIF('Plan ET'!$C73:$BW73,"H 0112"))</f>
        <v>0</v>
      </c>
      <c r="V72" s="364">
        <f>SUM(COUNTIF('Plan MB'!$C72:$BE72,"H 0113")+COUNTIF('Plan WIW'!$C72:$AU72,"H 0113")+COUNTIF('Plan ET'!$C73:$BW73,"H 0113"))</f>
        <v>0</v>
      </c>
      <c r="W72" s="364">
        <f>SUM(COUNTIF('Plan MB'!$C72:$BE72,"H 0114")+COUNTIF('Plan WIW'!$C72:$AU72,"H 0114")+COUNTIF('Plan ET'!$C73:$BW73,"H 0114"))</f>
        <v>1</v>
      </c>
      <c r="X72" s="364">
        <f>SUM(COUNTIF('Plan MB'!$C72:$BE72,"H 0115")+COUNTIF('Plan WIW'!$C72:$AU72,"H 0115")+COUNTIF('Plan ET'!$C73:$BW73,"H 0115"))</f>
        <v>0</v>
      </c>
      <c r="Y72" s="364">
        <f>SUM(COUNTIF('Plan MB'!$C72:$BE72,"H 0116")+COUNTIF('Plan WIW'!$C72:$AU72,"H 0116")+COUNTIF('Plan ET'!$C73:$BW73,"H 0116"))</f>
        <v>1</v>
      </c>
      <c r="Z72" s="340">
        <f>SUM(COUNTIF('Plan MB'!$C72:$BE72,"H 0202")+COUNTIF('Plan WIW'!$C72:$AU72,"H 0202")+COUNTIF('Plan ET'!$C73:$BW73,"H 0202"))</f>
        <v>0</v>
      </c>
      <c r="AA72" s="340">
        <f>SUM(COUNTIF('Plan MB'!$C72:$BE72,"H 0203")+COUNTIF('Plan WIW'!$C72:$AU72,"H 0203")+COUNTIF('Plan ET'!$C73:$BW73,"H 0203"))</f>
        <v>0</v>
      </c>
      <c r="AB72" s="364">
        <f>SUM(COUNTIF('Plan MB'!$C72:$BE72,"H 0211")+COUNTIF('Plan WIW'!$C72:$AU72,"H 0211")+COUNTIF('Plan ET'!$C73:$BW73,"H 0211"))</f>
        <v>0</v>
      </c>
      <c r="AC72" s="364">
        <f>SUM(COUNTIF('Plan MB'!$C72:$BE72,"H 0212")+COUNTIF('Plan WIW'!$C72:$AU72,"H 0212")+COUNTIF('Plan ET'!$C73:$BW73,"H 0212"))</f>
        <v>0</v>
      </c>
      <c r="AD72" s="364">
        <f>SUM(COUNTIF('Plan MB'!$C72:$BE72,"H 0213")+COUNTIF('Plan WIW'!$C72:$AU72,"H 0213")+COUNTIF('Plan ET'!$C73:$BW73,"H 0213"))</f>
        <v>0</v>
      </c>
      <c r="AE72" s="364">
        <f>SUM(COUNTIF('Plan MB'!$C72:$BE72,"H 0214")+COUNTIF('Plan WIW'!$C72:$AU72,"H 0214")+COUNTIF('Plan ET'!$C73:$BW73,"H 0214"))</f>
        <v>1</v>
      </c>
      <c r="AF72" s="364">
        <f>SUM(COUNTIF('Plan MB'!$C72:$BE72,"H 0215")+COUNTIF('Plan WIW'!$C72:$AU72,"H 0215")+COUNTIF('Plan ET'!$C73:$BW73,"H 0215"))</f>
        <v>0</v>
      </c>
      <c r="AG72" s="381">
        <f>SUM(COUNTIF('Plan MB'!$C72:$BE72,"H 0216")+COUNTIF('Plan WIW'!$C72:$AU72,"H 0216")+COUNTIF('Plan ET'!$C73:$BW73,"H 0216"))</f>
        <v>0</v>
      </c>
      <c r="AH72" s="364">
        <f>SUM(COUNTIF('Plan MB'!$C72:$BE72,"D 0215")+COUNTIF('Plan WIW'!$C72:$AU72,"D 0215")+COUNTIF('Plan ET'!$C73:$BW73,"D 0215"))</f>
        <v>0</v>
      </c>
      <c r="AI72" s="364">
        <f>SUM(COUNTIF('Plan MB'!$C72:$BE72,"E 0103")+COUNTIF('Plan WIW'!$C72:$AU72,"E 0103")+COUNTIF('Plan ET'!$C73:$BW73,"E 0103"))</f>
        <v>0</v>
      </c>
      <c r="AJ72" s="364">
        <f>SUM(COUNTIF('Plan MB'!$C72:$BE72,"E 0104")+COUNTIF('Plan WIW'!$C72:$AU72,"E 0104")+COUNTIF('Plan ET'!$C73:$BW73,"E 0104"))</f>
        <v>0</v>
      </c>
      <c r="AK72" s="364">
        <f>SUM(COUNTIF('Plan MB'!$C72:$BE72,"D 0201")+COUNTIF('Plan WIW'!$C72:$AU72,"D 0201")+COUNTIF('Plan ET'!$C73:$BW73,"D 0201"))</f>
        <v>1</v>
      </c>
      <c r="AL72" s="364">
        <f>SUM(COUNTIF('Plan MB'!$C72:$BE72,"D 0202")+COUNTIF('Plan WIW'!$C72:$AU72,"D 0202")+COUNTIF('Plan ET'!$C73:$BW73,"D 0202"))</f>
        <v>0</v>
      </c>
      <c r="AM72" s="364">
        <f>SUM(COUNTIF('Plan MB'!$C72:$BE72,"D 0203")+COUNTIF('Plan WIW'!$C72:$AU72,"D 0203")+COUNTIF('Plan ET'!$C73:$BW73,"D 0203"))</f>
        <v>0</v>
      </c>
      <c r="AN72" s="364">
        <f>SUM(COUNTIF('Plan MB'!$C72:$BE72,"B 0323")+COUNTIF('Plan WIW'!$C72:$AU72,"B 0323")+COUNTIF('Plan ET'!$C73:$BW73,"B 0323"))</f>
        <v>1</v>
      </c>
      <c r="AO72" s="364">
        <f>SUM(COUNTIF('Plan MB'!$C72:$BE72,"B 0406")+COUNTIF('Plan WIW'!$C72:$AU72,"B 0406")+COUNTIF('Plan ET'!$C73:$BW73,"B 0406"))</f>
        <v>1</v>
      </c>
      <c r="AP72" s="364">
        <f>SUM(COUNTIF('Plan MB'!$C72:$BE72,"B 0101")+COUNTIF('Plan WIW'!$C72:$AU72,"B 0101")+COUNTIF('Plan ET'!$C73:$BW73,"B 0101"))</f>
        <v>0</v>
      </c>
      <c r="AQ72" s="364">
        <f>SUM(COUNTIF('Plan MB'!$C72:$BE72,"B 0102")+COUNTIF('Plan WIW'!$C72:$AU72,"B 0102")+COUNTIF('Plan ET'!$C73:$BW73,"B 0102"))</f>
        <v>0</v>
      </c>
      <c r="AR72" s="364">
        <f>SUM(COUNTIF('Plan MB'!$C72:$BE72,"B 0231")+COUNTIF('Plan WIW'!$C72:$AU72,"B 0231")+COUNTIF('Plan ET'!$C73:$BW73,"B 0231"))</f>
        <v>0</v>
      </c>
      <c r="AS72" s="364">
        <f>SUM(COUNTIF('Plan MB'!$C72:$BE72,"B 0423")+COUNTIF('Plan WIW'!$C72:$AU72,"B 0423")+COUNTIF('Plan ET'!$C73:$BW73,"B 0423"))</f>
        <v>1</v>
      </c>
      <c r="AT72" s="364">
        <f>SUM(COUNTIF('Plan MB'!$C72:$BE72,"B 0422")+COUNTIF('Plan WIW'!$C72:$AU72,"B 0422")+COUNTIF('Plan ET'!$C73:$BW73,"B 0422"))</f>
        <v>1</v>
      </c>
    </row>
    <row r="73" spans="1:46" ht="12.75" customHeight="1">
      <c r="A73" s="1320"/>
      <c r="B73" s="1323"/>
      <c r="C73" s="364">
        <f>SUM(COUNTIF('Plan MB'!$C73:$BE73,"D 0107")+COUNTIF('Plan WIW'!$C73:$AU73,"D 0107")+COUNTIF('Plan ET'!$C74:$BW74,"D 0107"))</f>
        <v>1</v>
      </c>
      <c r="D73" s="364">
        <f>SUM(COUNTIF('Plan MB'!$C73:$BE73,"D 0108")+COUNTIF('Plan WIW'!$C73:$AU73,"D 0108")+COUNTIF('Plan ET'!$C74:$BW74,"D 0108"))</f>
        <v>0</v>
      </c>
      <c r="E73" s="324">
        <f>SUM(COUNTIF('Plan MB'!$C73:$BE73,"D 0110")+COUNTIF('Plan WIW'!$C73:$AU73,"D 0110")+COUNTIF('Plan ET'!$C74:$BW74,"D 0110"))</f>
        <v>0</v>
      </c>
      <c r="F73" s="364">
        <f>SUM(COUNTIF('Plan MB'!$C73:$BE73,"D 0111")+COUNTIF('Plan WIW'!$C73:$AU73,"D 0111")+COUNTIF('Plan ET'!$C74:$BW74,"D 0111"))</f>
        <v>0</v>
      </c>
      <c r="G73" s="364">
        <f>SUM(COUNTIF('Plan MB'!$C73:$BE73,"D 0113")+COUNTIF('Plan WIW'!$C73:$AU73,"D 0113")+COUNTIF('Plan ET'!$C74:$BW74,"D 0113"))</f>
        <v>1</v>
      </c>
      <c r="H73" s="364">
        <f>SUM(COUNTIF('Plan MB'!$C73:$BE73,"D 0117")+COUNTIF('Plan WIW'!$C73:$AU73,"D 0117")+COUNTIF('Plan ET'!$C74:$BW74,"D 0117"))</f>
        <v>0</v>
      </c>
      <c r="I73" s="364">
        <f>SUM(COUNTIF('Plan MB'!$C73:$BE73,"D 0207")+COUNTIF('Plan WIW'!$C73:$AU73,"D 0207")+COUNTIF('Plan ET'!$C74:$BW74,"D 0207"))</f>
        <v>0</v>
      </c>
      <c r="J73" s="364">
        <f>SUM(COUNTIF('Plan MB'!$C73:$BE73,"D 0210")+COUNTIF('Plan WIW'!$C73:$AU73,"D 0210")+COUNTIF('Plan ET'!$C74:$BW74,"D 0210"))</f>
        <v>0</v>
      </c>
      <c r="K73" s="324">
        <f>SUM(COUNTIF('Plan MB'!$C73:$BE73,"D 0214")+COUNTIF('Plan WIW'!$C73:$AU73,"D 0214")+COUNTIF('Plan ET'!$C74:$BW74,"D 0214"))</f>
        <v>0</v>
      </c>
      <c r="L73" s="324">
        <f>SUM(COUNTIF('Plan MB'!$C73:$BE73,"D 0301")+COUNTIF('Plan WIW'!$C73:$AU73,"D 0301")+COUNTIF('Plan ET'!$C74:$BW74,"D 0301"))</f>
        <v>0</v>
      </c>
      <c r="M73" s="324">
        <f>SUM(COUNTIF('Plan MB'!$C73:$BE73,"D 0302")+COUNTIF('Plan WIW'!$C73:$AU73,"D 0302")+COUNTIF('Plan ET'!$C74:$BW74,"D 0302"))</f>
        <v>0</v>
      </c>
      <c r="N73" s="340">
        <f>SUM(COUNTIF('Plan MB'!$C73:$BE73,"H 0001")+COUNTIF('Plan WIW'!$C73:$AU73,"H 0001")+COUNTIF('Plan ET'!$C74:$BW74,"H 0001"))</f>
        <v>0</v>
      </c>
      <c r="O73" s="364">
        <f>SUM(COUNTIF('Plan MB'!$C73:$BE73,"H 0002")+COUNTIF('Plan WIW'!$C73:$AU73,"H 0002")+COUNTIF('Plan ET'!$C74:$BW74,"H 0002"))</f>
        <v>0</v>
      </c>
      <c r="P73" s="364">
        <f>SUM(COUNTIF('Plan MB'!$C73:$BE73,"H 0003")+COUNTIF('Plan WIW'!$C73:$AU73,"H 0003")+COUNTIF('Plan ET'!$C74:$BW74,"H 0003"))</f>
        <v>1</v>
      </c>
      <c r="Q73" s="364">
        <f>SUM(COUNTIF('Plan MB'!$C73:$BE73,"H 0011")+COUNTIF('Plan WIW'!$C73:$AU73,"H 0011")+COUNTIF('Plan ET'!$C74:$BW74,"H 0011"))</f>
        <v>0</v>
      </c>
      <c r="R73" s="392">
        <f>SUM(COUNTIF('Plan MB'!$C73:$BE73,"H 0102")+COUNTIF('Plan WIW'!$C73:$AU73,"H 0102")+COUNTIF('Plan ET'!$C74:$BW74,"H 0102"))</f>
        <v>0</v>
      </c>
      <c r="S73" s="364">
        <f>SUM(COUNTIF('Plan MB'!$C73:$BE73,"H 0103")+COUNTIF('Plan WIW'!$C73:$AU73,"H 0103")+COUNTIF('Plan ET'!$C74:$BW74,"H 0103"))</f>
        <v>0</v>
      </c>
      <c r="T73" s="364">
        <f>SUM(COUNTIF('Plan MB'!$C73:$BE73,"H 0111")+COUNTIF('Plan WIW'!$C73:$AU73,"H 0111")+COUNTIF('Plan ET'!$C74:$BW74,"H 0111"))</f>
        <v>0</v>
      </c>
      <c r="U73" s="364">
        <f>SUM(COUNTIF('Plan MB'!$C73:$BE73,"H 0112")+COUNTIF('Plan WIW'!$C73:$AU73,"H 0112")+COUNTIF('Plan ET'!$C74:$BW74,"H 0112"))</f>
        <v>0</v>
      </c>
      <c r="V73" s="380">
        <f>SUM(COUNTIF('Plan MB'!$C73:$BE73,"H 0113")+COUNTIF('Plan WIW'!$C73:$AU73,"H 0113")+COUNTIF('Plan ET'!$C74:$BW74,"H 0113"))</f>
        <v>1</v>
      </c>
      <c r="W73" s="364">
        <f>SUM(COUNTIF('Plan MB'!$C73:$BE73,"H 0114")+COUNTIF('Plan WIW'!$C73:$AU73,"H 0114")+COUNTIF('Plan ET'!$C74:$BW74,"H 0114"))</f>
        <v>0</v>
      </c>
      <c r="X73" s="364">
        <f>SUM(COUNTIF('Plan MB'!$C73:$BE73,"H 0115")+COUNTIF('Plan WIW'!$C73:$AU73,"H 0115")+COUNTIF('Plan ET'!$C74:$BW74,"H 0115"))</f>
        <v>0</v>
      </c>
      <c r="Y73" s="364">
        <f>SUM(COUNTIF('Plan MB'!$C73:$BE73,"H 0116")+COUNTIF('Plan WIW'!$C73:$AU73,"H 0116")+COUNTIF('Plan ET'!$C74:$BW74,"H 0116"))</f>
        <v>1</v>
      </c>
      <c r="Z73" s="340">
        <f>SUM(COUNTIF('Plan MB'!$C73:$BE73,"H 0202")+COUNTIF('Plan WIW'!$C73:$AU73,"H 0202")+COUNTIF('Plan ET'!$C74:$BW74,"H 0202"))</f>
        <v>0</v>
      </c>
      <c r="AA73" s="340">
        <f>SUM(COUNTIF('Plan MB'!$C73:$BE73,"H 0203")+COUNTIF('Plan WIW'!$C73:$AU73,"H 0203")+COUNTIF('Plan ET'!$C74:$BW74,"H 0203"))</f>
        <v>0</v>
      </c>
      <c r="AB73" s="364">
        <f>SUM(COUNTIF('Plan MB'!$C73:$BE73,"H 0211")+COUNTIF('Plan WIW'!$C73:$AU73,"H 0211")+COUNTIF('Plan ET'!$C74:$BW74,"H 0211"))</f>
        <v>0</v>
      </c>
      <c r="AC73" s="364">
        <f>SUM(COUNTIF('Plan MB'!$C73:$BE73,"H 0212")+COUNTIF('Plan WIW'!$C73:$AU73,"H 0212")+COUNTIF('Plan ET'!$C74:$BW74,"H 0212"))</f>
        <v>0</v>
      </c>
      <c r="AD73" s="364">
        <f>SUM(COUNTIF('Plan MB'!$C73:$BE73,"H 0213")+COUNTIF('Plan WIW'!$C73:$AU73,"H 0213")+COUNTIF('Plan ET'!$C74:$BW74,"H 0213"))</f>
        <v>0</v>
      </c>
      <c r="AE73" s="364">
        <f>SUM(COUNTIF('Plan MB'!$C73:$BE73,"H 0214")+COUNTIF('Plan WIW'!$C73:$AU73,"H 0214")+COUNTIF('Plan ET'!$C74:$BW74,"H 0214"))</f>
        <v>0</v>
      </c>
      <c r="AF73" s="364">
        <f>SUM(COUNTIF('Plan MB'!$C73:$BE73,"H 0215")+COUNTIF('Plan WIW'!$C73:$AU73,"H 0215")+COUNTIF('Plan ET'!$C74:$BW74,"H 0215"))</f>
        <v>0</v>
      </c>
      <c r="AG73" s="381">
        <f>SUM(COUNTIF('Plan MB'!$C73:$BE73,"H 0216")+COUNTIF('Plan WIW'!$C73:$AU73,"H 0216")+COUNTIF('Plan ET'!$C74:$BW74,"H 0216"))</f>
        <v>0</v>
      </c>
      <c r="AH73" s="364">
        <f>SUM(COUNTIF('Plan MB'!$C73:$BE73,"D 0215")+COUNTIF('Plan WIW'!$C73:$AU73,"D 0215")+COUNTIF('Plan ET'!$C74:$BW74,"D 0215"))</f>
        <v>0</v>
      </c>
      <c r="AI73" s="364">
        <f>SUM(COUNTIF('Plan MB'!$C73:$BE73,"E 0103")+COUNTIF('Plan WIW'!$C73:$AU73,"E 0103")+COUNTIF('Plan ET'!$C74:$BW74,"E 0103"))</f>
        <v>1</v>
      </c>
      <c r="AJ73" s="364">
        <f>SUM(COUNTIF('Plan MB'!$C73:$BE73,"E 0104")+COUNTIF('Plan WIW'!$C73:$AU73,"E 0104")+COUNTIF('Plan ET'!$C74:$BW74,"E 0104"))</f>
        <v>0</v>
      </c>
      <c r="AK73" s="364">
        <f>SUM(COUNTIF('Plan MB'!$C73:$BE73,"D 0201")+COUNTIF('Plan WIW'!$C73:$AU73,"D 0201")+COUNTIF('Plan ET'!$C74:$BW74,"D 0201"))</f>
        <v>0</v>
      </c>
      <c r="AL73" s="364">
        <f>SUM(COUNTIF('Plan MB'!$C73:$BE73,"D 0202")+COUNTIF('Plan WIW'!$C73:$AU73,"D 0202")+COUNTIF('Plan ET'!$C74:$BW74,"D 0202"))</f>
        <v>0</v>
      </c>
      <c r="AM73" s="364">
        <f>SUM(COUNTIF('Plan MB'!$C73:$BE73,"D 0203")+COUNTIF('Plan WIW'!$C73:$AU73,"D 0203")+COUNTIF('Plan ET'!$C74:$BW74,"D 0203"))</f>
        <v>1</v>
      </c>
      <c r="AN73" s="364">
        <f>SUM(COUNTIF('Plan MB'!$C73:$BE73,"B 0323")+COUNTIF('Plan WIW'!$C73:$AU73,"B 0323")+COUNTIF('Plan ET'!$C74:$BW74,"B 0323"))</f>
        <v>0</v>
      </c>
      <c r="AO73" s="364">
        <f>SUM(COUNTIF('Plan MB'!$C73:$BE73,"B 0406")+COUNTIF('Plan WIW'!$C73:$AU73,"B 0406")+COUNTIF('Plan ET'!$C74:$BW74,"B 0406"))</f>
        <v>0</v>
      </c>
      <c r="AP73" s="364">
        <f>SUM(COUNTIF('Plan MB'!$C73:$BE73,"B 0101")+COUNTIF('Plan WIW'!$C73:$AU73,"B 0101")+COUNTIF('Plan ET'!$C74:$BW74,"B 0101"))</f>
        <v>0</v>
      </c>
      <c r="AQ73" s="364">
        <f>SUM(COUNTIF('Plan MB'!$C73:$BE73,"B 0102")+COUNTIF('Plan WIW'!$C73:$AU73,"B 0102")+COUNTIF('Plan ET'!$C74:$BW74,"B 0102"))</f>
        <v>0</v>
      </c>
      <c r="AR73" s="364">
        <f>SUM(COUNTIF('Plan MB'!$C73:$BE73,"B 0231")+COUNTIF('Plan WIW'!$C73:$AU73,"B 0231")+COUNTIF('Plan ET'!$C74:$BW74,"B 0231"))</f>
        <v>0</v>
      </c>
      <c r="AS73" s="364">
        <f>SUM(COUNTIF('Plan MB'!$C73:$BE73,"B 0423")+COUNTIF('Plan WIW'!$C73:$AU73,"B 0423")+COUNTIF('Plan ET'!$C74:$BW74,"B 0423"))</f>
        <v>1</v>
      </c>
      <c r="AT73" s="364">
        <f>SUM(COUNTIF('Plan MB'!$C73:$BE73,"B 0422")+COUNTIF('Plan WIW'!$C73:$AU73,"B 0422")+COUNTIF('Plan ET'!$C74:$BW74,"B 0422"))</f>
        <v>0</v>
      </c>
    </row>
    <row r="74" spans="1:46" s="215" customFormat="1" ht="12.75" customHeight="1">
      <c r="A74" s="1320"/>
      <c r="B74" s="1323"/>
      <c r="C74" s="364">
        <f>SUM(COUNTIF('Plan MB'!$C74:$BE74,"D 0107")+COUNTIF('Plan WIW'!$C74:$AU74,"D 0107")+COUNTIF('Plan ET'!$C75:$BW75,"D 0107"))</f>
        <v>0</v>
      </c>
      <c r="D74" s="364">
        <f>SUM(COUNTIF('Plan MB'!$C74:$BE74,"D 0108")+COUNTIF('Plan WIW'!$C74:$AU74,"D 0108")+COUNTIF('Plan ET'!$C75:$BW75,"D 0108"))</f>
        <v>0</v>
      </c>
      <c r="E74" s="324">
        <f>SUM(COUNTIF('Plan MB'!$C74:$BE74,"D 0110")+COUNTIF('Plan WIW'!$C74:$AU74,"D 0110")+COUNTIF('Plan ET'!$C75:$BW75,"D 0110"))</f>
        <v>0</v>
      </c>
      <c r="F74" s="364">
        <f>SUM(COUNTIF('Plan MB'!$C74:$BE74,"D 0111")+COUNTIF('Plan WIW'!$C74:$AU74,"D 0111")+COUNTIF('Plan ET'!$C75:$BW75,"D 0111"))</f>
        <v>1</v>
      </c>
      <c r="G74" s="364">
        <f>SUM(COUNTIF('Plan MB'!$C74:$BE74,"D 0113")+COUNTIF('Plan WIW'!$C74:$AU74,"D 0113")+COUNTIF('Plan ET'!$C75:$BW75,"D 0113"))</f>
        <v>0</v>
      </c>
      <c r="H74" s="364">
        <f>SUM(COUNTIF('Plan MB'!$C74:$BE74,"D 0117")+COUNTIF('Plan WIW'!$C74:$AU74,"D 0117")+COUNTIF('Plan ET'!$C75:$BW75,"D 0117"))</f>
        <v>0</v>
      </c>
      <c r="I74" s="364">
        <f>SUM(COUNTIF('Plan MB'!$C74:$BE74,"D 0207")+COUNTIF('Plan WIW'!$C74:$AU74,"D 0207")+COUNTIF('Plan ET'!$C75:$BW75,"D 0207"))</f>
        <v>0</v>
      </c>
      <c r="J74" s="364">
        <f>SUM(COUNTIF('Plan MB'!$C74:$BE74,"D 0210")+COUNTIF('Plan WIW'!$C74:$AU74,"D 0210")+COUNTIF('Plan ET'!$C75:$BW75,"D 0210"))</f>
        <v>0</v>
      </c>
      <c r="K74" s="324">
        <f>SUM(COUNTIF('Plan MB'!$C74:$BE74,"D 0214")+COUNTIF('Plan WIW'!$C74:$AU74,"D 0214")+COUNTIF('Plan ET'!$C75:$BW75,"D 0214"))</f>
        <v>0</v>
      </c>
      <c r="L74" s="324">
        <f>SUM(COUNTIF('Plan MB'!$C74:$BE74,"D 0301")+COUNTIF('Plan WIW'!$C74:$AU74,"D 0301")+COUNTIF('Plan ET'!$C75:$BW75,"D 0301"))</f>
        <v>0</v>
      </c>
      <c r="M74" s="324">
        <f>SUM(COUNTIF('Plan MB'!$C74:$BE74,"D 0302")+COUNTIF('Plan WIW'!$C74:$AU74,"D 0302")+COUNTIF('Plan ET'!$C75:$BW75,"D 0302"))</f>
        <v>0</v>
      </c>
      <c r="N74" s="340">
        <f>SUM(COUNTIF('Plan MB'!$C74:$BE74,"H 0001")+COUNTIF('Plan WIW'!$C74:$AU74,"H 0001")+COUNTIF('Plan ET'!$C75:$BW75,"H 0001"))</f>
        <v>0</v>
      </c>
      <c r="O74" s="364">
        <f>SUM(COUNTIF('Plan MB'!$C74:$BE74,"H 0002")+COUNTIF('Plan WIW'!$C74:$AU74,"H 0002")+COUNTIF('Plan ET'!$C75:$BW75,"H 0002"))</f>
        <v>0</v>
      </c>
      <c r="P74" s="364">
        <f>SUM(COUNTIF('Plan MB'!$C74:$BE74,"H 0003")+COUNTIF('Plan WIW'!$C74:$AU74,"H 0003")+COUNTIF('Plan ET'!$C75:$BW75,"H 0003"))</f>
        <v>0</v>
      </c>
      <c r="Q74" s="364">
        <f>SUM(COUNTIF('Plan MB'!$C74:$BE74,"H 0011")+COUNTIF('Plan WIW'!$C74:$AU74,"H 0011")+COUNTIF('Plan ET'!$C75:$BW75,"H 0011"))</f>
        <v>0</v>
      </c>
      <c r="R74" s="392">
        <f>SUM(COUNTIF('Plan MB'!$C74:$BE74,"H 0102")+COUNTIF('Plan WIW'!$C74:$AU74,"H 0102")+COUNTIF('Plan ET'!$C75:$BW75,"H 0102"))</f>
        <v>0</v>
      </c>
      <c r="S74" s="364">
        <f>SUM(COUNTIF('Plan MB'!$C74:$BE74,"H 0103")+COUNTIF('Plan WIW'!$C74:$AU74,"H 0103")+COUNTIF('Plan ET'!$C75:$BW75,"H 0103"))</f>
        <v>0</v>
      </c>
      <c r="T74" s="364">
        <f>SUM(COUNTIF('Plan MB'!$C74:$BE74,"H 0111")+COUNTIF('Plan WIW'!$C74:$AU74,"H 0111")+COUNTIF('Plan ET'!$C75:$BW75,"H 0111"))</f>
        <v>0</v>
      </c>
      <c r="U74" s="364">
        <f>SUM(COUNTIF('Plan MB'!$C74:$BE74,"H 0112")+COUNTIF('Plan WIW'!$C74:$AU74,"H 0112")+COUNTIF('Plan ET'!$C75:$BW75,"H 0112"))</f>
        <v>0</v>
      </c>
      <c r="V74" s="380">
        <f>SUM(COUNTIF('Plan MB'!$C74:$BE74,"H 0113")+COUNTIF('Plan WIW'!$C74:$AU74,"H 0113")+COUNTIF('Plan ET'!$C75:$BW75,"H 0113"))</f>
        <v>1</v>
      </c>
      <c r="W74" s="364">
        <f>SUM(COUNTIF('Plan MB'!$C74:$BE74,"H 0114")+COUNTIF('Plan WIW'!$C74:$AU74,"H 0114")+COUNTIF('Plan ET'!$C75:$BW75,"H 0114"))</f>
        <v>0</v>
      </c>
      <c r="X74" s="364">
        <f>SUM(COUNTIF('Plan MB'!$C74:$BE74,"H 0115")+COUNTIF('Plan WIW'!$C74:$AU74,"H 0115")+COUNTIF('Plan ET'!$C75:$BW75,"H 0115"))</f>
        <v>0</v>
      </c>
      <c r="Y74" s="364">
        <f>SUM(COUNTIF('Plan MB'!$C74:$BE74,"H 0116")+COUNTIF('Plan WIW'!$C74:$AU74,"H 0116")+COUNTIF('Plan ET'!$C75:$BW75,"H 0116"))</f>
        <v>0</v>
      </c>
      <c r="Z74" s="340">
        <f>SUM(COUNTIF('Plan MB'!$C74:$BE74,"H 0202")+COUNTIF('Plan WIW'!$C74:$AU74,"H 0202")+COUNTIF('Plan ET'!$C75:$BW75,"H 0202"))</f>
        <v>0</v>
      </c>
      <c r="AA74" s="340">
        <f>SUM(COUNTIF('Plan MB'!$C74:$BE74,"H 0203")+COUNTIF('Plan WIW'!$C74:$AU74,"H 0203")+COUNTIF('Plan ET'!$C75:$BW75,"H 0203"))</f>
        <v>0</v>
      </c>
      <c r="AB74" s="364">
        <f>SUM(COUNTIF('Plan MB'!$C74:$BE74,"H 0211")+COUNTIF('Plan WIW'!$C74:$AU74,"H 0211")+COUNTIF('Plan ET'!$C75:$BW75,"H 0211"))</f>
        <v>0</v>
      </c>
      <c r="AC74" s="364">
        <f>SUM(COUNTIF('Plan MB'!$C74:$BE74,"H 0212")+COUNTIF('Plan WIW'!$C74:$AU74,"H 0212")+COUNTIF('Plan ET'!$C75:$BW75,"H 0212"))</f>
        <v>0</v>
      </c>
      <c r="AD74" s="364">
        <f>SUM(COUNTIF('Plan MB'!$C74:$BE74,"H 0213")+COUNTIF('Plan WIW'!$C74:$AU74,"H 0213")+COUNTIF('Plan ET'!$C75:$BW75,"H 0213"))</f>
        <v>0</v>
      </c>
      <c r="AE74" s="364">
        <f>SUM(COUNTIF('Plan MB'!$C74:$BE74,"H 0214")+COUNTIF('Plan WIW'!$C74:$AU74,"H 0214")+COUNTIF('Plan ET'!$C75:$BW75,"H 0214"))</f>
        <v>0</v>
      </c>
      <c r="AF74" s="364">
        <f>SUM(COUNTIF('Plan MB'!$C74:$BE74,"H 0215")+COUNTIF('Plan WIW'!$C74:$AU74,"H 0215")+COUNTIF('Plan ET'!$C75:$BW75,"H 0215"))</f>
        <v>0</v>
      </c>
      <c r="AG74" s="381">
        <f>SUM(COUNTIF('Plan MB'!$C74:$BE74,"H 0216")+COUNTIF('Plan WIW'!$C74:$AU74,"H 0216")+COUNTIF('Plan ET'!$C75:$BW75,"H 0216"))</f>
        <v>0</v>
      </c>
      <c r="AH74" s="364">
        <f>SUM(COUNTIF('Plan MB'!$C74:$BE74,"D 0215")+COUNTIF('Plan WIW'!$C74:$AU74,"D 0215")+COUNTIF('Plan ET'!$C75:$BW75,"D 0215"))</f>
        <v>0</v>
      </c>
      <c r="AI74" s="364">
        <f>SUM(COUNTIF('Plan MB'!$C74:$BE74,"E 0103")+COUNTIF('Plan WIW'!$C74:$AU74,"E 0103")+COUNTIF('Plan ET'!$C75:$BW75,"E 0103"))</f>
        <v>0</v>
      </c>
      <c r="AJ74" s="364">
        <f>SUM(COUNTIF('Plan MB'!$C74:$BE74,"E 0104")+COUNTIF('Plan WIW'!$C74:$AU74,"E 0104")+COUNTIF('Plan ET'!$C75:$BW75,"E 0104"))</f>
        <v>0</v>
      </c>
      <c r="AK74" s="364">
        <f>SUM(COUNTIF('Plan MB'!$C74:$BE74,"D 0201")+COUNTIF('Plan WIW'!$C74:$AU74,"D 0201")+COUNTIF('Plan ET'!$C75:$BW75,"D 0201"))</f>
        <v>0</v>
      </c>
      <c r="AL74" s="364">
        <f>SUM(COUNTIF('Plan MB'!$C74:$BE74,"D 0202")+COUNTIF('Plan WIW'!$C74:$AU74,"D 0202")+COUNTIF('Plan ET'!$C75:$BW75,"D 0202"))</f>
        <v>0</v>
      </c>
      <c r="AM74" s="364">
        <f>SUM(COUNTIF('Plan MB'!$C74:$BE74,"D 0203")+COUNTIF('Plan WIW'!$C74:$AU74,"D 0203")+COUNTIF('Plan ET'!$C75:$BW75,"D 0203"))</f>
        <v>0</v>
      </c>
      <c r="AN74" s="364">
        <f>SUM(COUNTIF('Plan MB'!$C74:$BE74,"B 0323")+COUNTIF('Plan WIW'!$C74:$AU74,"B 0323")+COUNTIF('Plan ET'!$C75:$BW75,"B 0323"))</f>
        <v>0</v>
      </c>
      <c r="AO74" s="364">
        <f>SUM(COUNTIF('Plan MB'!$C74:$BE74,"B 0406")+COUNTIF('Plan WIW'!$C74:$AU74,"B 0406")+COUNTIF('Plan ET'!$C75:$BW75,"B 0406"))</f>
        <v>0</v>
      </c>
      <c r="AP74" s="364">
        <f>SUM(COUNTIF('Plan MB'!$C74:$BE74,"B 0101")+COUNTIF('Plan WIW'!$C74:$AU74,"B 0101")+COUNTIF('Plan ET'!$C75:$BW75,"B 0101"))</f>
        <v>0</v>
      </c>
      <c r="AQ74" s="364">
        <f>SUM(COUNTIF('Plan MB'!$C74:$BE74,"B 0102")+COUNTIF('Plan WIW'!$C74:$AU74,"B 0102")+COUNTIF('Plan ET'!$C75:$BW75,"B 0102"))</f>
        <v>0</v>
      </c>
      <c r="AR74" s="364">
        <f>SUM(COUNTIF('Plan MB'!$C74:$BE74,"B 0231")+COUNTIF('Plan WIW'!$C74:$AU74,"B 0231")+COUNTIF('Plan ET'!$C75:$BW75,"B 0231"))</f>
        <v>0</v>
      </c>
      <c r="AS74" s="364">
        <f>SUM(COUNTIF('Plan MB'!$C74:$BE74,"B 0423")+COUNTIF('Plan WIW'!$C74:$AU74,"B 0423")+COUNTIF('Plan ET'!$C75:$BW75,"B 0423"))</f>
        <v>0</v>
      </c>
      <c r="AT74" s="364">
        <f>SUM(COUNTIF('Plan MB'!$C74:$BE74,"B 0422")+COUNTIF('Plan WIW'!$C74:$AU74,"B 0422")+COUNTIF('Plan ET'!$C75:$BW75,"B 0422"))</f>
        <v>0</v>
      </c>
    </row>
    <row r="75" spans="1:46" ht="12.75" customHeight="1">
      <c r="A75" s="1320"/>
      <c r="B75" s="1323"/>
      <c r="C75" s="364">
        <f>SUM(COUNTIF('Plan MB'!$C75:$BE75,"D 0107")+COUNTIF('Plan WIW'!$C75:$AU75,"D 0107")+COUNTIF('Plan ET'!$C76:$BW76,"D 0107"))</f>
        <v>0</v>
      </c>
      <c r="D75" s="364">
        <f>SUM(COUNTIF('Plan MB'!$C75:$BE75,"D 0108")+COUNTIF('Plan WIW'!$C75:$AU75,"D 0108")+COUNTIF('Plan ET'!$C76:$BW76,"D 0108"))</f>
        <v>0</v>
      </c>
      <c r="E75" s="324">
        <f>SUM(COUNTIF('Plan MB'!$C75:$BE75,"D 0110")+COUNTIF('Plan WIW'!$C75:$AU75,"D 0110")+COUNTIF('Plan ET'!$C76:$BW76,"D 0110"))</f>
        <v>0</v>
      </c>
      <c r="F75" s="364">
        <f>SUM(COUNTIF('Plan MB'!$C75:$BE75,"D 0111")+COUNTIF('Plan WIW'!$C75:$AU75,"D 0111")+COUNTIF('Plan ET'!$C76:$BW76,"D 0111"))</f>
        <v>0</v>
      </c>
      <c r="G75" s="364">
        <f>SUM(COUNTIF('Plan MB'!$C75:$BE75,"D 0113")+COUNTIF('Plan WIW'!$C75:$AU75,"D 0113")+COUNTIF('Plan ET'!$C76:$BW76,"D 0113"))</f>
        <v>0</v>
      </c>
      <c r="H75" s="364">
        <f>SUM(COUNTIF('Plan MB'!$C75:$BE75,"D 0117")+COUNTIF('Plan WIW'!$C75:$AU75,"D 0117")+COUNTIF('Plan ET'!$C76:$BW76,"D 0117"))</f>
        <v>0</v>
      </c>
      <c r="I75" s="364">
        <f>SUM(COUNTIF('Plan MB'!$C75:$BE75,"D 0207")+COUNTIF('Plan WIW'!$C75:$AU75,"D 0207")+COUNTIF('Plan ET'!$C76:$BW76,"D 0207"))</f>
        <v>0</v>
      </c>
      <c r="J75" s="364">
        <f>SUM(COUNTIF('Plan MB'!$C75:$BE75,"D 0210")+COUNTIF('Plan WIW'!$C75:$AU75,"D 0210")+COUNTIF('Plan ET'!$C76:$BW76,"D 0210"))</f>
        <v>0</v>
      </c>
      <c r="K75" s="324">
        <f>SUM(COUNTIF('Plan MB'!$C75:$BE75,"D 0214")+COUNTIF('Plan WIW'!$C75:$AU75,"D 0214")+COUNTIF('Plan ET'!$C76:$BW76,"D 0214"))</f>
        <v>0</v>
      </c>
      <c r="L75" s="324">
        <f>SUM(COUNTIF('Plan MB'!$C75:$BE75,"D 0301")+COUNTIF('Plan WIW'!$C75:$AU75,"D 0301")+COUNTIF('Plan ET'!$C76:$BW76,"D 0301"))</f>
        <v>0</v>
      </c>
      <c r="M75" s="324">
        <f>SUM(COUNTIF('Plan MB'!$C75:$BE75,"D 0302")+COUNTIF('Plan WIW'!$C75:$AU75,"D 0302")+COUNTIF('Plan ET'!$C76:$BW76,"D 0302"))</f>
        <v>0</v>
      </c>
      <c r="N75" s="340">
        <f>SUM(COUNTIF('Plan MB'!$C75:$BE75,"H 0001")+COUNTIF('Plan WIW'!$C75:$AU75,"H 0001")+COUNTIF('Plan ET'!$C76:$BW76,"H 0001"))</f>
        <v>0</v>
      </c>
      <c r="O75" s="364">
        <f>SUM(COUNTIF('Plan MB'!$C75:$BE75,"H 0002")+COUNTIF('Plan WIW'!$C75:$AU75,"H 0002")+COUNTIF('Plan ET'!$C76:$BW76,"H 0002"))</f>
        <v>0</v>
      </c>
      <c r="P75" s="364">
        <f>SUM(COUNTIF('Plan MB'!$C75:$BE75,"H 0003")+COUNTIF('Plan WIW'!$C75:$AU75,"H 0003")+COUNTIF('Plan ET'!$C76:$BW76,"H 0003"))</f>
        <v>0</v>
      </c>
      <c r="Q75" s="364">
        <f>SUM(COUNTIF('Plan MB'!$C75:$BE75,"H 0011")+COUNTIF('Plan WIW'!$C75:$AU75,"H 0011")+COUNTIF('Plan ET'!$C76:$BW76,"H 0011"))</f>
        <v>0</v>
      </c>
      <c r="R75" s="392">
        <f>SUM(COUNTIF('Plan MB'!$C75:$BE75,"H 0102")+COUNTIF('Plan WIW'!$C75:$AU75,"H 0102")+COUNTIF('Plan ET'!$C76:$BW76,"H 0102"))</f>
        <v>0</v>
      </c>
      <c r="S75" s="364">
        <f>SUM(COUNTIF('Plan MB'!$C75:$BE75,"H 0103")+COUNTIF('Plan WIW'!$C75:$AU75,"H 0103")+COUNTIF('Plan ET'!$C76:$BW76,"H 0103"))</f>
        <v>0</v>
      </c>
      <c r="T75" s="364">
        <f>SUM(COUNTIF('Plan MB'!$C75:$BE75,"H 0111")+COUNTIF('Plan WIW'!$C75:$AU75,"H 0111")+COUNTIF('Plan ET'!$C76:$BW76,"H 0111"))</f>
        <v>0</v>
      </c>
      <c r="U75" s="364">
        <f>SUM(COUNTIF('Plan MB'!$C75:$BE75,"H 0112")+COUNTIF('Plan WIW'!$C75:$AU75,"H 0112")+COUNTIF('Plan ET'!$C76:$BW76,"H 0112"))</f>
        <v>0</v>
      </c>
      <c r="V75" s="364">
        <f>SUM(COUNTIF('Plan MB'!$C75:$BE75,"H 0113")+COUNTIF('Plan WIW'!$C75:$AU75,"H 0113")+COUNTIF('Plan ET'!$C76:$BW76,"H 0113"))</f>
        <v>0</v>
      </c>
      <c r="W75" s="364">
        <f>SUM(COUNTIF('Plan MB'!$C75:$BE75,"H 0114")+COUNTIF('Plan WIW'!$C75:$AU75,"H 0114")+COUNTIF('Plan ET'!$C76:$BW76,"H 0114"))</f>
        <v>0</v>
      </c>
      <c r="X75" s="364">
        <f>SUM(COUNTIF('Plan MB'!$C75:$BE75,"H 0115")+COUNTIF('Plan WIW'!$C75:$AU75,"H 0115")+COUNTIF('Plan ET'!$C76:$BW76,"H 0115"))</f>
        <v>0</v>
      </c>
      <c r="Y75" s="364">
        <f>SUM(COUNTIF('Plan MB'!$C75:$BE75,"H 0116")+COUNTIF('Plan WIW'!$C75:$AU75,"H 0116")+COUNTIF('Plan ET'!$C76:$BW76,"H 0116"))</f>
        <v>0</v>
      </c>
      <c r="Z75" s="340">
        <f>SUM(COUNTIF('Plan MB'!$C75:$BE75,"H 0202")+COUNTIF('Plan WIW'!$C75:$AU75,"H 0202")+COUNTIF('Plan ET'!$C76:$BW76,"H 0202"))</f>
        <v>0</v>
      </c>
      <c r="AA75" s="340">
        <f>SUM(COUNTIF('Plan MB'!$C75:$BE75,"H 0203")+COUNTIF('Plan WIW'!$C75:$AU75,"H 0203")+COUNTIF('Plan ET'!$C76:$BW76,"H 0203"))</f>
        <v>0</v>
      </c>
      <c r="AB75" s="364">
        <f>SUM(COUNTIF('Plan MB'!$C75:$BE75,"H 0211")+COUNTIF('Plan WIW'!$C75:$AU75,"H 0211")+COUNTIF('Plan ET'!$C76:$BW76,"H 0211"))</f>
        <v>0</v>
      </c>
      <c r="AC75" s="364">
        <f>SUM(COUNTIF('Plan MB'!$C75:$BE75,"H 0212")+COUNTIF('Plan WIW'!$C75:$AU75,"H 0212")+COUNTIF('Plan ET'!$C76:$BW76,"H 0212"))</f>
        <v>0</v>
      </c>
      <c r="AD75" s="364">
        <f>SUM(COUNTIF('Plan MB'!$C75:$BE75,"H 0213")+COUNTIF('Plan WIW'!$C75:$AU75,"H 0213")+COUNTIF('Plan ET'!$C76:$BW76,"H 0213"))</f>
        <v>0</v>
      </c>
      <c r="AE75" s="364">
        <f>SUM(COUNTIF('Plan MB'!$C75:$BE75,"H 0214")+COUNTIF('Plan WIW'!$C75:$AU75,"H 0214")+COUNTIF('Plan ET'!$C76:$BW76,"H 0214"))</f>
        <v>0</v>
      </c>
      <c r="AF75" s="364">
        <f>SUM(COUNTIF('Plan MB'!$C75:$BE75,"H 0215")+COUNTIF('Plan WIW'!$C75:$AU75,"H 0215")+COUNTIF('Plan ET'!$C76:$BW76,"H 0215"))</f>
        <v>0</v>
      </c>
      <c r="AG75" s="381">
        <f>SUM(COUNTIF('Plan MB'!$C75:$BE75,"H 0216")+COUNTIF('Plan WIW'!$C75:$AU75,"H 0216")+COUNTIF('Plan ET'!$C76:$BW76,"H 0216"))</f>
        <v>0</v>
      </c>
      <c r="AH75" s="364">
        <f>SUM(COUNTIF('Plan MB'!$C75:$BE75,"D 0215")+COUNTIF('Plan WIW'!$C75:$AU75,"D 0215")+COUNTIF('Plan ET'!$C76:$BW76,"D 0215"))</f>
        <v>0</v>
      </c>
      <c r="AI75" s="364">
        <f>SUM(COUNTIF('Plan MB'!$C75:$BE75,"E 0103")+COUNTIF('Plan WIW'!$C75:$AU75,"E 0103")+COUNTIF('Plan ET'!$C76:$BW76,"E 0103"))</f>
        <v>0</v>
      </c>
      <c r="AJ75" s="364">
        <f>SUM(COUNTIF('Plan MB'!$C75:$BE75,"E 0104")+COUNTIF('Plan WIW'!$C75:$AU75,"E 0104")+COUNTIF('Plan ET'!$C76:$BW76,"E 0104"))</f>
        <v>0</v>
      </c>
      <c r="AK75" s="364">
        <f>SUM(COUNTIF('Plan MB'!$C75:$BE75,"D 0201")+COUNTIF('Plan WIW'!$C75:$AU75,"D 0201")+COUNTIF('Plan ET'!$C76:$BW76,"D 0201"))</f>
        <v>0</v>
      </c>
      <c r="AL75" s="364">
        <f>SUM(COUNTIF('Plan MB'!$C75:$BE75,"D 0202")+COUNTIF('Plan WIW'!$C75:$AU75,"D 0202")+COUNTIF('Plan ET'!$C76:$BW76,"D 0202"))</f>
        <v>0</v>
      </c>
      <c r="AM75" s="364">
        <f>SUM(COUNTIF('Plan MB'!$C75:$BE75,"D 0203")+COUNTIF('Plan WIW'!$C75:$AU75,"D 0203")+COUNTIF('Plan ET'!$C76:$BW76,"D 0203"))</f>
        <v>0</v>
      </c>
      <c r="AN75" s="364">
        <f>SUM(COUNTIF('Plan MB'!$C75:$BE75,"B 0323")+COUNTIF('Plan WIW'!$C75:$AU75,"B 0323")+COUNTIF('Plan ET'!$C76:$BW76,"B 0323"))</f>
        <v>0</v>
      </c>
      <c r="AO75" s="364">
        <f>SUM(COUNTIF('Plan MB'!$C75:$BE75,"B 0406")+COUNTIF('Plan WIW'!$C75:$AU75,"B 0406")+COUNTIF('Plan ET'!$C76:$BW76,"B 0406"))</f>
        <v>0</v>
      </c>
      <c r="AP75" s="364">
        <f>SUM(COUNTIF('Plan MB'!$C75:$BE75,"B 0101")+COUNTIF('Plan WIW'!$C75:$AU75,"B 0101")+COUNTIF('Plan ET'!$C76:$BW76,"B 0101"))</f>
        <v>0</v>
      </c>
      <c r="AQ75" s="364">
        <f>SUM(COUNTIF('Plan MB'!$C75:$BE75,"B 0102")+COUNTIF('Plan WIW'!$C75:$AU75,"B 0102")+COUNTIF('Plan ET'!$C76:$BW76,"B 0102"))</f>
        <v>0</v>
      </c>
      <c r="AR75" s="364">
        <f>SUM(COUNTIF('Plan MB'!$C75:$BE75,"B 0231")+COUNTIF('Plan WIW'!$C75:$AU75,"B 0231")+COUNTIF('Plan ET'!$C76:$BW76,"B 0231"))</f>
        <v>0</v>
      </c>
      <c r="AS75" s="364">
        <f>SUM(COUNTIF('Plan MB'!$C75:$BE75,"B 0423")+COUNTIF('Plan WIW'!$C75:$AU75,"B 0423")+COUNTIF('Plan ET'!$C76:$BW76,"B 0423"))</f>
        <v>0</v>
      </c>
      <c r="AT75" s="364">
        <f>SUM(COUNTIF('Plan MB'!$C75:$BE75,"B 0422")+COUNTIF('Plan WIW'!$C75:$AU75,"B 0422")+COUNTIF('Plan ET'!$C76:$BW76,"B 0422"))</f>
        <v>0</v>
      </c>
    </row>
    <row r="76" spans="1:46" ht="12.75" customHeight="1">
      <c r="A76" s="1320"/>
      <c r="B76" s="1323"/>
      <c r="C76" s="364">
        <f>SUM(COUNTIF('Plan MB'!$C76:$BE76,"D 0107")+COUNTIF('Plan WIW'!$C76:$AU76,"D 0107")+COUNTIF('Plan ET'!$C77:$BW77,"D 0107"))</f>
        <v>0</v>
      </c>
      <c r="D76" s="364">
        <f>SUM(COUNTIF('Plan MB'!$C76:$BE76,"D 0108")+COUNTIF('Plan WIW'!$C76:$AU76,"D 0108")+COUNTIF('Plan ET'!$C77:$BW77,"D 0108"))</f>
        <v>0</v>
      </c>
      <c r="E76" s="324">
        <f>SUM(COUNTIF('Plan MB'!$C76:$BE76,"D 0110")+COUNTIF('Plan WIW'!$C76:$AU76,"D 0110")+COUNTIF('Plan ET'!$C77:$BW77,"D 0110"))</f>
        <v>0</v>
      </c>
      <c r="F76" s="364">
        <f>SUM(COUNTIF('Plan MB'!$C76:$BE76,"D 0111")+COUNTIF('Plan WIW'!$C76:$AU76,"D 0111")+COUNTIF('Plan ET'!$C77:$BW77,"D 0111"))</f>
        <v>0</v>
      </c>
      <c r="G76" s="364">
        <f>SUM(COUNTIF('Plan MB'!$C76:$BE76,"D 0113")+COUNTIF('Plan WIW'!$C76:$AU76,"D 0113")+COUNTIF('Plan ET'!$C77:$BW77,"D 0113"))</f>
        <v>0</v>
      </c>
      <c r="H76" s="364">
        <f>SUM(COUNTIF('Plan MB'!$C76:$BE76,"D 0117")+COUNTIF('Plan WIW'!$C76:$AU76,"D 0117")+COUNTIF('Plan ET'!$C77:$BW77,"D 0117"))</f>
        <v>0</v>
      </c>
      <c r="I76" s="364">
        <f>SUM(COUNTIF('Plan MB'!$C76:$BE76,"D 0207")+COUNTIF('Plan WIW'!$C76:$AU76,"D 0207")+COUNTIF('Plan ET'!$C77:$BW77,"D 0207"))</f>
        <v>0</v>
      </c>
      <c r="J76" s="364">
        <f>SUM(COUNTIF('Plan MB'!$C76:$BE76,"D 0210")+COUNTIF('Plan WIW'!$C76:$AU76,"D 0210")+COUNTIF('Plan ET'!$C77:$BW77,"D 0210"))</f>
        <v>0</v>
      </c>
      <c r="K76" s="324">
        <f>SUM(COUNTIF('Plan MB'!$C76:$BE76,"D 0214")+COUNTIF('Plan WIW'!$C76:$AU76,"D 0214")+COUNTIF('Plan ET'!$C77:$BW77,"D 0214"))</f>
        <v>0</v>
      </c>
      <c r="L76" s="324">
        <f>SUM(COUNTIF('Plan MB'!$C76:$BE76,"D 0301")+COUNTIF('Plan WIW'!$C76:$AU76,"D 0301")+COUNTIF('Plan ET'!$C77:$BW77,"D 0301"))</f>
        <v>0</v>
      </c>
      <c r="M76" s="324">
        <f>SUM(COUNTIF('Plan MB'!$C76:$BE76,"D 0302")+COUNTIF('Plan WIW'!$C76:$AU76,"D 0302")+COUNTIF('Plan ET'!$C77:$BW77,"D 0302"))</f>
        <v>0</v>
      </c>
      <c r="N76" s="340">
        <f>SUM(COUNTIF('Plan MB'!$C76:$BE76,"H 0001")+COUNTIF('Plan WIW'!$C76:$AU76,"H 0001")+COUNTIF('Plan ET'!$C77:$BW77,"H 0001"))</f>
        <v>0</v>
      </c>
      <c r="O76" s="364">
        <f>SUM(COUNTIF('Plan MB'!$C76:$BE76,"H 0002")+COUNTIF('Plan WIW'!$C76:$AU76,"H 0002")+COUNTIF('Plan ET'!$C77:$BW77,"H 0002"))</f>
        <v>0</v>
      </c>
      <c r="P76" s="364">
        <f>SUM(COUNTIF('Plan MB'!$C76:$BE76,"H 0003")+COUNTIF('Plan WIW'!$C76:$AU76,"H 0003")+COUNTIF('Plan ET'!$C77:$BW77,"H 0003"))</f>
        <v>0</v>
      </c>
      <c r="Q76" s="364">
        <f>SUM(COUNTIF('Plan MB'!$C76:$BE76,"H 0011")+COUNTIF('Plan WIW'!$C76:$AU76,"H 0011")+COUNTIF('Plan ET'!$C77:$BW77,"H 0011"))</f>
        <v>0</v>
      </c>
      <c r="R76" s="392">
        <f>SUM(COUNTIF('Plan MB'!$C76:$BE76,"H 0102")+COUNTIF('Plan WIW'!$C76:$AU76,"H 0102")+COUNTIF('Plan ET'!$C77:$BW77,"H 0102"))</f>
        <v>0</v>
      </c>
      <c r="S76" s="364">
        <f>SUM(COUNTIF('Plan MB'!$C76:$BE76,"H 0103")+COUNTIF('Plan WIW'!$C76:$AU76,"H 0103")+COUNTIF('Plan ET'!$C77:$BW77,"H 0103"))</f>
        <v>0</v>
      </c>
      <c r="T76" s="364">
        <f>SUM(COUNTIF('Plan MB'!$C76:$BE76,"H 0111")+COUNTIF('Plan WIW'!$C76:$AU76,"H 0111")+COUNTIF('Plan ET'!$C77:$BW77,"H 0111"))</f>
        <v>0</v>
      </c>
      <c r="U76" s="364">
        <f>SUM(COUNTIF('Plan MB'!$C76:$BE76,"H 0112")+COUNTIF('Plan WIW'!$C76:$AU76,"H 0112")+COUNTIF('Plan ET'!$C77:$BW77,"H 0112"))</f>
        <v>0</v>
      </c>
      <c r="V76" s="364">
        <f>SUM(COUNTIF('Plan MB'!$C76:$BE76,"H 0113")+COUNTIF('Plan WIW'!$C76:$AU76,"H 0113")+COUNTIF('Plan ET'!$C77:$BW77,"H 0113"))</f>
        <v>0</v>
      </c>
      <c r="W76" s="364">
        <f>SUM(COUNTIF('Plan MB'!$C76:$BE76,"H 0114")+COUNTIF('Plan WIW'!$C76:$AU76,"H 0114")+COUNTIF('Plan ET'!$C77:$BW77,"H 0114"))</f>
        <v>0</v>
      </c>
      <c r="X76" s="364">
        <f>SUM(COUNTIF('Plan MB'!$C76:$BE76,"H 0115")+COUNTIF('Plan WIW'!$C76:$AU76,"H 0115")+COUNTIF('Plan ET'!$C77:$BW77,"H 0115"))</f>
        <v>0</v>
      </c>
      <c r="Y76" s="364">
        <f>SUM(COUNTIF('Plan MB'!$C76:$BE76,"H 0116")+COUNTIF('Plan WIW'!$C76:$AU76,"H 0116")+COUNTIF('Plan ET'!$C77:$BW77,"H 0116"))</f>
        <v>0</v>
      </c>
      <c r="Z76" s="340">
        <f>SUM(COUNTIF('Plan MB'!$C76:$BE76,"H 0202")+COUNTIF('Plan WIW'!$C76:$AU76,"H 0202")+COUNTIF('Plan ET'!$C77:$BW77,"H 0202"))</f>
        <v>0</v>
      </c>
      <c r="AA76" s="340">
        <f>SUM(COUNTIF('Plan MB'!$C76:$BE76,"H 0203")+COUNTIF('Plan WIW'!$C76:$AU76,"H 0203")+COUNTIF('Plan ET'!$C77:$BW77,"H 0203"))</f>
        <v>0</v>
      </c>
      <c r="AB76" s="364">
        <f>SUM(COUNTIF('Plan MB'!$C76:$BE76,"H 0211")+COUNTIF('Plan WIW'!$C76:$AU76,"H 0211")+COUNTIF('Plan ET'!$C77:$BW77,"H 0211"))</f>
        <v>0</v>
      </c>
      <c r="AC76" s="364">
        <f>SUM(COUNTIF('Plan MB'!$C76:$BE76,"H 0212")+COUNTIF('Plan WIW'!$C76:$AU76,"H 0212")+COUNTIF('Plan ET'!$C77:$BW77,"H 0212"))</f>
        <v>0</v>
      </c>
      <c r="AD76" s="364">
        <f>SUM(COUNTIF('Plan MB'!$C76:$BE76,"H 0213")+COUNTIF('Plan WIW'!$C76:$AU76,"H 0213")+COUNTIF('Plan ET'!$C77:$BW77,"H 0213"))</f>
        <v>0</v>
      </c>
      <c r="AE76" s="364">
        <f>SUM(COUNTIF('Plan MB'!$C76:$BE76,"H 0214")+COUNTIF('Plan WIW'!$C76:$AU76,"H 0214")+COUNTIF('Plan ET'!$C77:$BW77,"H 0214"))</f>
        <v>0</v>
      </c>
      <c r="AF76" s="364">
        <f>SUM(COUNTIF('Plan MB'!$C76:$BE76,"H 0215")+COUNTIF('Plan WIW'!$C76:$AU76,"H 0215")+COUNTIF('Plan ET'!$C77:$BW77,"H 0215"))</f>
        <v>0</v>
      </c>
      <c r="AG76" s="381">
        <f>SUM(COUNTIF('Plan MB'!$C76:$BE76,"H 0216")+COUNTIF('Plan WIW'!$C76:$AU76,"H 0216")+COUNTIF('Plan ET'!$C77:$BW77,"H 0216"))</f>
        <v>0</v>
      </c>
      <c r="AH76" s="364">
        <f>SUM(COUNTIF('Plan MB'!$C76:$BE76,"D 0215")+COUNTIF('Plan WIW'!$C76:$AU76,"D 0215")+COUNTIF('Plan ET'!$C77:$BW77,"D 0215"))</f>
        <v>0</v>
      </c>
      <c r="AI76" s="364">
        <f>SUM(COUNTIF('Plan MB'!$C76:$BE76,"E 0103")+COUNTIF('Plan WIW'!$C76:$AU76,"E 0103")+COUNTIF('Plan ET'!$C77:$BW77,"E 0103"))</f>
        <v>0</v>
      </c>
      <c r="AJ76" s="364">
        <f>SUM(COUNTIF('Plan MB'!$C76:$BE76,"E 0104")+COUNTIF('Plan WIW'!$C76:$AU76,"E 0104")+COUNTIF('Plan ET'!$C77:$BW77,"E 0104"))</f>
        <v>0</v>
      </c>
      <c r="AK76" s="364">
        <f>SUM(COUNTIF('Plan MB'!$C76:$BE76,"D 0201")+COUNTIF('Plan WIW'!$C76:$AU76,"D 0201")+COUNTIF('Plan ET'!$C77:$BW77,"D 0201"))</f>
        <v>0</v>
      </c>
      <c r="AL76" s="364">
        <f>SUM(COUNTIF('Plan MB'!$C76:$BE76,"D 0202")+COUNTIF('Plan WIW'!$C76:$AU76,"D 0202")+COUNTIF('Plan ET'!$C77:$BW77,"D 0202"))</f>
        <v>0</v>
      </c>
      <c r="AM76" s="364">
        <f>SUM(COUNTIF('Plan MB'!$C76:$BE76,"D 0203")+COUNTIF('Plan WIW'!$C76:$AU76,"D 0203")+COUNTIF('Plan ET'!$C77:$BW77,"D 0203"))</f>
        <v>0</v>
      </c>
      <c r="AN76" s="364">
        <f>SUM(COUNTIF('Plan MB'!$C76:$BE76,"B 0323")+COUNTIF('Plan WIW'!$C76:$AU76,"B 0323")+COUNTIF('Plan ET'!$C77:$BW77,"B 0323"))</f>
        <v>0</v>
      </c>
      <c r="AO76" s="364">
        <f>SUM(COUNTIF('Plan MB'!$C76:$BE76,"B 0406")+COUNTIF('Plan WIW'!$C76:$AU76,"B 0406")+COUNTIF('Plan ET'!$C77:$BW77,"B 0406"))</f>
        <v>0</v>
      </c>
      <c r="AP76" s="364">
        <f>SUM(COUNTIF('Plan MB'!$C76:$BE76,"B 0101")+COUNTIF('Plan WIW'!$C76:$AU76,"B 0101")+COUNTIF('Plan ET'!$C77:$BW77,"B 0101"))</f>
        <v>0</v>
      </c>
      <c r="AQ76" s="364">
        <f>SUM(COUNTIF('Plan MB'!$C76:$BE76,"B 0102")+COUNTIF('Plan WIW'!$C76:$AU76,"B 0102")+COUNTIF('Plan ET'!$C77:$BW77,"B 0102"))</f>
        <v>0</v>
      </c>
      <c r="AR76" s="364">
        <f>SUM(COUNTIF('Plan MB'!$C76:$BE76,"B 0231")+COUNTIF('Plan WIW'!$C76:$AU76,"B 0231")+COUNTIF('Plan ET'!$C77:$BW77,"B 0231"))</f>
        <v>0</v>
      </c>
      <c r="AS76" s="364">
        <f>SUM(COUNTIF('Plan MB'!$C76:$BE76,"B 0423")+COUNTIF('Plan WIW'!$C76:$AU76,"B 0423")+COUNTIF('Plan ET'!$C77:$BW77,"B 0423"))</f>
        <v>0</v>
      </c>
      <c r="AT76" s="364">
        <f>SUM(COUNTIF('Plan MB'!$C76:$BE76,"B 0422")+COUNTIF('Plan WIW'!$C76:$AU76,"B 0422")+COUNTIF('Plan ET'!$C77:$BW77,"B 0422"))</f>
        <v>0</v>
      </c>
    </row>
    <row r="77" spans="1:46" ht="12.75" customHeight="1">
      <c r="A77" s="1320"/>
      <c r="B77" s="1322">
        <v>12</v>
      </c>
      <c r="C77" s="364">
        <f>SUM(COUNTIF('Plan MB'!$C77:$BE77,"D 0107")+COUNTIF('Plan WIW'!$C77:$AU77,"D 0107")+COUNTIF('Plan ET'!$C78:$BW78,"D 0107"))</f>
        <v>0</v>
      </c>
      <c r="D77" s="380">
        <f>SUM(COUNTIF('Plan MB'!$C77:$BE77,"D 0108")+COUNTIF('Plan WIW'!$C77:$AU77,"D 0108")+COUNTIF('Plan ET'!$C78:$BW78,"D 0108"))</f>
        <v>1</v>
      </c>
      <c r="E77" s="364">
        <f>SUM(COUNTIF('Plan MB'!$C77:$BE77,"D 0110")+COUNTIF('Plan WIW'!$C77:$AU77,"D 0110")+COUNTIF('Plan ET'!$C78:$BW78,"D 0110"))</f>
        <v>1</v>
      </c>
      <c r="F77" s="364">
        <f>SUM(COUNTIF('Plan MB'!$C77:$BE77,"D 0111")+COUNTIF('Plan WIW'!$C77:$AU77,"D 0111")+COUNTIF('Plan ET'!$C78:$BW78,"D 0111"))</f>
        <v>0</v>
      </c>
      <c r="G77" s="364">
        <f>SUM(COUNTIF('Plan MB'!$C77:$BE77,"D 0113")+COUNTIF('Plan WIW'!$C77:$AU77,"D 0113")+COUNTIF('Plan ET'!$C78:$BW78,"D 0113"))</f>
        <v>2</v>
      </c>
      <c r="H77" s="324">
        <f>SUM(COUNTIF('Plan MB'!$C77:$BE77,"D 0117")+COUNTIF('Plan WIW'!$C77:$AU77,"D 0117")+COUNTIF('Plan ET'!$C78:$BW78,"D 0117"))</f>
        <v>0</v>
      </c>
      <c r="I77" s="364">
        <f>SUM(COUNTIF('Plan MB'!$C77:$BE77,"D 0207")+COUNTIF('Plan WIW'!$C77:$AU77,"D 0207")+COUNTIF('Plan ET'!$C78:$BW78,"D 0207"))</f>
        <v>0</v>
      </c>
      <c r="J77" s="364">
        <f>SUM(COUNTIF('Plan MB'!$C77:$BE77,"D 0210")+COUNTIF('Plan WIW'!$C77:$AU77,"D 0210")+COUNTIF('Plan ET'!$C78:$BW78,"D 0210"))</f>
        <v>0</v>
      </c>
      <c r="K77" s="324">
        <f>SUM(COUNTIF('Plan MB'!$C77:$BE77,"D 0214")+COUNTIF('Plan WIW'!$C77:$AU77,"D 0214")+COUNTIF('Plan ET'!$C78:$BW78,"D 0214"))</f>
        <v>0</v>
      </c>
      <c r="L77" s="324">
        <f>SUM(COUNTIF('Plan MB'!$C77:$BE77,"D 0301")+COUNTIF('Plan WIW'!$C77:$AU77,"D 0301")+COUNTIF('Plan ET'!$C78:$BW78,"D 0301"))</f>
        <v>0</v>
      </c>
      <c r="M77" s="324">
        <f>SUM(COUNTIF('Plan MB'!$C77:$BE77,"D 0302")+COUNTIF('Plan WIW'!$C77:$AU77,"D 0302")+COUNTIF('Plan ET'!$C78:$BW78,"D 0302"))</f>
        <v>0</v>
      </c>
      <c r="N77" s="340">
        <f>SUM(COUNTIF('Plan MB'!$C77:$BE77,"H 0001")+COUNTIF('Plan WIW'!$C77:$AU77,"H 0001")+COUNTIF('Plan ET'!$C78:$BW78,"H 0001"))</f>
        <v>0</v>
      </c>
      <c r="O77" s="380">
        <f>SUM(COUNTIF('Plan MB'!$C77:$BE77,"H 0002")+COUNTIF('Plan WIW'!$C77:$AU77,"H 0002")+COUNTIF('Plan ET'!$C78:$BW78,"H 0002"))</f>
        <v>2</v>
      </c>
      <c r="P77" s="380">
        <f>SUM(COUNTIF('Plan MB'!$C77:$BE77,"H 0003")+COUNTIF('Plan WIW'!$C77:$AU77,"H 0003")+COUNTIF('Plan ET'!$C78:$BW78,"H 0003"))</f>
        <v>0</v>
      </c>
      <c r="Q77" s="364">
        <f>SUM(COUNTIF('Plan MB'!$C77:$BE77,"H 0011")+COUNTIF('Plan WIW'!$C77:$AU77,"H 0011")+COUNTIF('Plan ET'!$C78:$BW78,"H 0011"))</f>
        <v>0</v>
      </c>
      <c r="R77" s="364">
        <f>SUM(COUNTIF('Plan MB'!$C77:$BE77,"H 0102")+COUNTIF('Plan WIW'!$C77:$AU77,"H 0102")+COUNTIF('Plan ET'!$C78:$BW78,"H 0102"))</f>
        <v>1</v>
      </c>
      <c r="S77" s="389">
        <f>SUM(COUNTIF('Plan MB'!$C77:$BE77,"H 0103")+COUNTIF('Plan WIW'!$C77:$AU77,"H 0103")+COUNTIF('Plan ET'!$C78:$BW78,"H 0103"))</f>
        <v>2</v>
      </c>
      <c r="T77" s="364">
        <f>SUM(COUNTIF('Plan MB'!$C77:$BE77,"H 0111")+COUNTIF('Plan WIW'!$C77:$AU77,"H 0111")+COUNTIF('Plan ET'!$C78:$BW78,"H 0111"))</f>
        <v>0</v>
      </c>
      <c r="U77" s="364">
        <f>SUM(COUNTIF('Plan MB'!$C77:$BE77,"H 0112")+COUNTIF('Plan WIW'!$C77:$AU77,"H 0112")+COUNTIF('Plan ET'!$C78:$BW78,"H 0112"))</f>
        <v>0</v>
      </c>
      <c r="V77" s="389">
        <f>SUM(COUNTIF('Plan MB'!$C77:$BE77,"H 0113")+COUNTIF('Plan WIW'!$C77:$AU77,"H 0113")+COUNTIF('Plan ET'!$C78:$BW78,"H 0113"))</f>
        <v>1</v>
      </c>
      <c r="W77" s="364">
        <f>SUM(COUNTIF('Plan MB'!$C77:$BE77,"H 0114")+COUNTIF('Plan WIW'!$C77:$AU77,"H 0114")+COUNTIF('Plan ET'!$C78:$BW78,"H 0114"))</f>
        <v>1</v>
      </c>
      <c r="X77" s="364">
        <f>SUM(COUNTIF('Plan MB'!$C77:$BE77,"H 0115")+COUNTIF('Plan WIW'!$C77:$AU77,"H 0115")+COUNTIF('Plan ET'!$C78:$BW78,"H 0115"))</f>
        <v>0</v>
      </c>
      <c r="Y77" s="364">
        <f>SUM(COUNTIF('Plan MB'!$C77:$BE77,"H 0116")+COUNTIF('Plan WIW'!$C77:$AU77,"H 0116")+COUNTIF('Plan ET'!$C78:$BW78,"H 0116"))</f>
        <v>1</v>
      </c>
      <c r="Z77" s="340">
        <f>SUM(COUNTIF('Plan MB'!$C77:$BE77,"H 0202")+COUNTIF('Plan WIW'!$C77:$AU77,"H 0202")+COUNTIF('Plan ET'!$C78:$BW78,"H 0202"))</f>
        <v>0</v>
      </c>
      <c r="AA77" s="340">
        <f>SUM(COUNTIF('Plan MB'!$C77:$BE77,"H 0203")+COUNTIF('Plan WIW'!$C77:$AU77,"H 0203")+COUNTIF('Plan ET'!$C78:$BW78,"H 0203"))</f>
        <v>0</v>
      </c>
      <c r="AB77" s="364">
        <f>SUM(COUNTIF('Plan MB'!$C77:$BE77,"H 0211")+COUNTIF('Plan WIW'!$C77:$AU77,"H 0211")+COUNTIF('Plan ET'!$C78:$BW78,"H 0211"))</f>
        <v>0</v>
      </c>
      <c r="AC77" s="364">
        <f>SUM(COUNTIF('Plan MB'!$C77:$BE77,"H 0212")+COUNTIF('Plan WIW'!$C77:$AU77,"H 0212")+COUNTIF('Plan ET'!$C78:$BW78,"H 0212"))</f>
        <v>0</v>
      </c>
      <c r="AD77" s="364">
        <f>SUM(COUNTIF('Plan MB'!$C77:$BE77,"H 0213")+COUNTIF('Plan WIW'!$C77:$AU77,"H 0213")+COUNTIF('Plan ET'!$C78:$BW78,"H 0213"))</f>
        <v>0</v>
      </c>
      <c r="AE77" s="364">
        <f>SUM(COUNTIF('Plan MB'!$C77:$BE77,"H 0214")+COUNTIF('Plan WIW'!$C77:$AU77,"H 0214")+COUNTIF('Plan ET'!$C78:$BW78,"H 0214"))</f>
        <v>1</v>
      </c>
      <c r="AF77" s="340">
        <f>SUM(COUNTIF('Plan MB'!$C77:$BE77,"H 0215")+COUNTIF('Plan WIW'!$C77:$AU77,"H 0215")+COUNTIF('Plan ET'!$C78:$BW78,"H 0215"))</f>
        <v>0</v>
      </c>
      <c r="AG77" s="381">
        <f>SUM(COUNTIF('Plan MB'!$C77:$BE77,"H 0216")+COUNTIF('Plan WIW'!$C77:$AU77,"H 0216")+COUNTIF('Plan ET'!$C78:$BW78,"H 0216"))</f>
        <v>0</v>
      </c>
      <c r="AH77" s="364">
        <f>SUM(COUNTIF('Plan MB'!$C77:$BE77,"D 0215")+COUNTIF('Plan WIW'!$C77:$AU77,"D 0215")+COUNTIF('Plan ET'!$C78:$BW78,"D 0215"))</f>
        <v>0</v>
      </c>
      <c r="AI77" s="364">
        <f>SUM(COUNTIF('Plan MB'!$C77:$BE77,"E 0103")+COUNTIF('Plan WIW'!$C77:$AU77,"E 0103")+COUNTIF('Plan ET'!$C78:$BW78,"E 0103"))</f>
        <v>0</v>
      </c>
      <c r="AJ77" s="364">
        <f>SUM(COUNTIF('Plan MB'!$C77:$BE77,"E 0104")+COUNTIF('Plan WIW'!$C77:$AU77,"E 0104")+COUNTIF('Plan ET'!$C78:$BW78,"E 0104"))</f>
        <v>0</v>
      </c>
      <c r="AK77" s="364">
        <f>SUM(COUNTIF('Plan MB'!$C77:$BE77,"D 0201")+COUNTIF('Plan WIW'!$C77:$AU77,"D 0201")+COUNTIF('Plan ET'!$C78:$BW78,"D 0201"))</f>
        <v>0</v>
      </c>
      <c r="AL77" s="364">
        <f>SUM(COUNTIF('Plan MB'!$C77:$BE77,"D 0202")+COUNTIF('Plan WIW'!$C77:$AU77,"D 0202")+COUNTIF('Plan ET'!$C78:$BW78,"D 0202"))</f>
        <v>1</v>
      </c>
      <c r="AM77" s="364">
        <f>SUM(COUNTIF('Plan MB'!$C77:$BE77,"D 0203")+COUNTIF('Plan WIW'!$C77:$AU77,"D 0203")+COUNTIF('Plan ET'!$C78:$BW78,"D 0203"))</f>
        <v>0</v>
      </c>
      <c r="AN77" s="364">
        <f>SUM(COUNTIF('Plan MB'!$C77:$BE77,"B 0323")+COUNTIF('Plan WIW'!$C77:$AU77,"B 0323")+COUNTIF('Plan ET'!$C78:$BW78,"B 0323"))</f>
        <v>0</v>
      </c>
      <c r="AO77" s="364">
        <f>SUM(COUNTIF('Plan MB'!$C77:$BE77,"B 0406")+COUNTIF('Plan WIW'!$C77:$AU77,"B 0406")+COUNTIF('Plan ET'!$C78:$BW78,"B 0406"))</f>
        <v>1</v>
      </c>
      <c r="AP77" s="364">
        <f>SUM(COUNTIF('Plan MB'!$C77:$BE77,"B 0101")+COUNTIF('Plan WIW'!$C77:$AU77,"B 0101")+COUNTIF('Plan ET'!$C78:$BW78,"B 0101"))</f>
        <v>0</v>
      </c>
      <c r="AQ77" s="364">
        <f>SUM(COUNTIF('Plan MB'!$C77:$BE77,"B 0102")+COUNTIF('Plan WIW'!$C77:$AU77,"B 0102")+COUNTIF('Plan ET'!$C78:$BW78,"B 0102"))</f>
        <v>0</v>
      </c>
      <c r="AR77" s="364">
        <f>SUM(COUNTIF('Plan MB'!$C77:$BE77,"B 0231")+COUNTIF('Plan WIW'!$C77:$AU77,"B 0231")+COUNTIF('Plan ET'!$C78:$BW78,"B 0231"))</f>
        <v>0</v>
      </c>
      <c r="AS77" s="364">
        <f>SUM(COUNTIF('Plan MB'!$C77:$BE77,"B 0423")+COUNTIF('Plan WIW'!$C77:$AU77,"B 0423")+COUNTIF('Plan ET'!$C78:$BW78,"B 0423"))</f>
        <v>0</v>
      </c>
      <c r="AT77" s="364">
        <f>SUM(COUNTIF('Plan MB'!$C77:$BE77,"B 0422")+COUNTIF('Plan WIW'!$C77:$AU77,"B 0422")+COUNTIF('Plan ET'!$C78:$BW78,"B 0422"))</f>
        <v>0</v>
      </c>
    </row>
    <row r="78" spans="1:46" ht="12.75" customHeight="1">
      <c r="A78" s="1320"/>
      <c r="B78" s="1323"/>
      <c r="C78" s="364">
        <f>SUM(COUNTIF('Plan MB'!$C78:$BE78,"D 0107")+COUNTIF('Plan WIW'!$C78:$AU78,"D 0107")+COUNTIF('Plan ET'!$C79:$BW79,"D 0107"))</f>
        <v>0</v>
      </c>
      <c r="D78" s="364">
        <f>SUM(COUNTIF('Plan MB'!$C78:$BE78,"D 0108")+COUNTIF('Plan WIW'!$C78:$AU78,"D 0108")+COUNTIF('Plan ET'!$C79:$BW79,"D 0108"))</f>
        <v>0</v>
      </c>
      <c r="E78" s="364">
        <f>SUM(COUNTIF('Plan MB'!$C78:$BE78,"D 0110")+COUNTIF('Plan WIW'!$C78:$AU78,"D 0110")+COUNTIF('Plan ET'!$C79:$BW79,"D 0110"))</f>
        <v>0</v>
      </c>
      <c r="F78" s="364">
        <f>SUM(COUNTIF('Plan MB'!$C78:$BE78,"D 0111")+COUNTIF('Plan WIW'!$C78:$AU78,"D 0111")+COUNTIF('Plan ET'!$C79:$BW79,"D 0111"))</f>
        <v>0</v>
      </c>
      <c r="G78" s="364">
        <f>SUM(COUNTIF('Plan MB'!$C78:$BE78,"D 0113")+COUNTIF('Plan WIW'!$C78:$AU78,"D 0113")+COUNTIF('Plan ET'!$C79:$BW79,"D 0113"))</f>
        <v>0</v>
      </c>
      <c r="H78" s="324">
        <f>SUM(COUNTIF('Plan MB'!$C78:$BE78,"D 0117")+COUNTIF('Plan WIW'!$C78:$AU78,"D 0117")+COUNTIF('Plan ET'!$C79:$BW79,"D 0117"))</f>
        <v>0</v>
      </c>
      <c r="I78" s="364">
        <f>SUM(COUNTIF('Plan MB'!$C78:$BE78,"D 0207")+COUNTIF('Plan WIW'!$C78:$AU78,"D 0207")+COUNTIF('Plan ET'!$C79:$BW79,"D 0207"))</f>
        <v>1</v>
      </c>
      <c r="J78" s="364">
        <f>SUM(COUNTIF('Plan MB'!$C78:$BE78,"D 0210")+COUNTIF('Plan WIW'!$C78:$AU78,"D 0210")+COUNTIF('Plan ET'!$C79:$BW79,"D 0210"))</f>
        <v>0</v>
      </c>
      <c r="K78" s="324">
        <f>SUM(COUNTIF('Plan MB'!$C78:$BE78,"D 0214")+COUNTIF('Plan WIW'!$C78:$AU78,"D 0214")+COUNTIF('Plan ET'!$C79:$BW79,"D 0214"))</f>
        <v>0</v>
      </c>
      <c r="L78" s="324">
        <f>SUM(COUNTIF('Plan MB'!$C78:$BE78,"D 0301")+COUNTIF('Plan WIW'!$C78:$AU78,"D 0301")+COUNTIF('Plan ET'!$C79:$BW79,"D 0301"))</f>
        <v>0</v>
      </c>
      <c r="M78" s="324">
        <f>SUM(COUNTIF('Plan MB'!$C78:$BE78,"D 0302")+COUNTIF('Plan WIW'!$C78:$AU78,"D 0302")+COUNTIF('Plan ET'!$C79:$BW79,"D 0302"))</f>
        <v>0</v>
      </c>
      <c r="N78" s="340">
        <f>SUM(COUNTIF('Plan MB'!$C78:$BE78,"H 0001")+COUNTIF('Plan WIW'!$C78:$AU78,"H 0001")+COUNTIF('Plan ET'!$C79:$BW79,"H 0001"))</f>
        <v>0</v>
      </c>
      <c r="O78" s="364">
        <f>SUM(COUNTIF('Plan MB'!$C78:$BE78,"H 0002")+COUNTIF('Plan WIW'!$C78:$AU78,"H 0002")+COUNTIF('Plan ET'!$C79:$BW79,"H 0002"))</f>
        <v>0</v>
      </c>
      <c r="P78" s="364">
        <f>SUM(COUNTIF('Plan MB'!$C78:$BE78,"H 0003")+COUNTIF('Plan WIW'!$C78:$AU78,"H 0003")+COUNTIF('Plan ET'!$C79:$BW79,"H 0003"))</f>
        <v>0</v>
      </c>
      <c r="Q78" s="364">
        <f>SUM(COUNTIF('Plan MB'!$C78:$BE78,"H 0011")+COUNTIF('Plan WIW'!$C78:$AU78,"H 0011")+COUNTIF('Plan ET'!$C79:$BW79,"H 0011"))</f>
        <v>0</v>
      </c>
      <c r="R78" s="364">
        <f>SUM(COUNTIF('Plan MB'!$C78:$BE78,"H 0102")+COUNTIF('Plan WIW'!$C78:$AU78,"H 0102")+COUNTIF('Plan ET'!$C79:$BW79,"H 0102"))</f>
        <v>0</v>
      </c>
      <c r="S78" s="389">
        <f>SUM(COUNTIF('Plan MB'!$C78:$BE78,"H 0103")+COUNTIF('Plan WIW'!$C78:$AU78,"H 0103")+COUNTIF('Plan ET'!$C79:$BW79,"H 0103"))</f>
        <v>0</v>
      </c>
      <c r="T78" s="364">
        <f>SUM(COUNTIF('Plan MB'!$C78:$BE78,"H 0111")+COUNTIF('Plan WIW'!$C78:$AU78,"H 0111")+COUNTIF('Plan ET'!$C79:$BW79,"H 0111"))</f>
        <v>0</v>
      </c>
      <c r="U78" s="364">
        <f>SUM(COUNTIF('Plan MB'!$C78:$BE78,"H 0112")+COUNTIF('Plan WIW'!$C78:$AU78,"H 0112")+COUNTIF('Plan ET'!$C79:$BW79,"H 0112"))</f>
        <v>0</v>
      </c>
      <c r="V78" s="389">
        <f>SUM(COUNTIF('Plan MB'!$C78:$BE78,"H 0113")+COUNTIF('Plan WIW'!$C78:$AU78,"H 0113")+COUNTIF('Plan ET'!$C79:$BW79,"H 0113"))</f>
        <v>1</v>
      </c>
      <c r="W78" s="364">
        <f>SUM(COUNTIF('Plan MB'!$C78:$BE78,"H 0114")+COUNTIF('Plan WIW'!$C78:$AU78,"H 0114")+COUNTIF('Plan ET'!$C79:$BW79,"H 0114"))</f>
        <v>0</v>
      </c>
      <c r="X78" s="364">
        <f>SUM(COUNTIF('Plan MB'!$C78:$BE78,"H 0115")+COUNTIF('Plan WIW'!$C78:$AU78,"H 0115")+COUNTIF('Plan ET'!$C79:$BW79,"H 0115"))</f>
        <v>0</v>
      </c>
      <c r="Y78" s="364">
        <f>SUM(COUNTIF('Plan MB'!$C78:$BE78,"H 0116")+COUNTIF('Plan WIW'!$C78:$AU78,"H 0116")+COUNTIF('Plan ET'!$C79:$BW79,"H 0116"))</f>
        <v>1</v>
      </c>
      <c r="Z78" s="340">
        <f>SUM(COUNTIF('Plan MB'!$C78:$BE78,"H 0202")+COUNTIF('Plan WIW'!$C78:$AU78,"H 0202")+COUNTIF('Plan ET'!$C79:$BW79,"H 0202"))</f>
        <v>0</v>
      </c>
      <c r="AA78" s="340">
        <f>SUM(COUNTIF('Plan MB'!$C78:$BE78,"H 0203")+COUNTIF('Plan WIW'!$C78:$AU78,"H 0203")+COUNTIF('Plan ET'!$C79:$BW79,"H 0203"))</f>
        <v>0</v>
      </c>
      <c r="AB78" s="364">
        <f>SUM(COUNTIF('Plan MB'!$C78:$BE78,"H 0211")+COUNTIF('Plan WIW'!$C78:$AU78,"H 0211")+COUNTIF('Plan ET'!$C79:$BW79,"H 0211"))</f>
        <v>0</v>
      </c>
      <c r="AC78" s="364">
        <f>SUM(COUNTIF('Plan MB'!$C78:$BE78,"H 0212")+COUNTIF('Plan WIW'!$C78:$AU78,"H 0212")+COUNTIF('Plan ET'!$C79:$BW79,"H 0212"))</f>
        <v>0</v>
      </c>
      <c r="AD78" s="364">
        <f>SUM(COUNTIF('Plan MB'!$C78:$BE78,"H 0213")+COUNTIF('Plan WIW'!$C78:$AU78,"H 0213")+COUNTIF('Plan ET'!$C79:$BW79,"H 0213"))</f>
        <v>0</v>
      </c>
      <c r="AE78" s="364">
        <f>SUM(COUNTIF('Plan MB'!$C78:$BE78,"H 0214")+COUNTIF('Plan WIW'!$C78:$AU78,"H 0214")+COUNTIF('Plan ET'!$C79:$BW79,"H 0214"))</f>
        <v>0</v>
      </c>
      <c r="AF78" s="340">
        <f>SUM(COUNTIF('Plan MB'!$C78:$BE78,"H 0215")+COUNTIF('Plan WIW'!$C78:$AU78,"H 0215")+COUNTIF('Plan ET'!$C79:$BW79,"H 0215"))</f>
        <v>0</v>
      </c>
      <c r="AG78" s="381">
        <f>SUM(COUNTIF('Plan MB'!$C78:$BE78,"H 0216")+COUNTIF('Plan WIW'!$C78:$AU78,"H 0216")+COUNTIF('Plan ET'!$C79:$BW79,"H 0216"))</f>
        <v>0</v>
      </c>
      <c r="AH78" s="364">
        <f>SUM(COUNTIF('Plan MB'!$C78:$BE78,"D 0215")+COUNTIF('Plan WIW'!$C78:$AU78,"D 0215")+COUNTIF('Plan ET'!$C79:$BW79,"D 0215"))</f>
        <v>0</v>
      </c>
      <c r="AI78" s="364">
        <f>SUM(COUNTIF('Plan MB'!$C78:$BE78,"E 0103")+COUNTIF('Plan WIW'!$C78:$AU78,"E 0103")+COUNTIF('Plan ET'!$C79:$BW79,"E 0103"))</f>
        <v>1</v>
      </c>
      <c r="AJ78" s="364">
        <f>SUM(COUNTIF('Plan MB'!$C78:$BE78,"E 0104")+COUNTIF('Plan WIW'!$C78:$AU78,"E 0104")+COUNTIF('Plan ET'!$C79:$BW79,"E 0104"))</f>
        <v>0</v>
      </c>
      <c r="AK78" s="364">
        <f>SUM(COUNTIF('Plan MB'!$C78:$BE78,"D 0201")+COUNTIF('Plan WIW'!$C78:$AU78,"D 0201")+COUNTIF('Plan ET'!$C79:$BW79,"D 0201"))</f>
        <v>0</v>
      </c>
      <c r="AL78" s="364">
        <f>SUM(COUNTIF('Plan MB'!$C78:$BE78,"D 0202")+COUNTIF('Plan WIW'!$C78:$AU78,"D 0202")+COUNTIF('Plan ET'!$C79:$BW79,"D 0202"))</f>
        <v>0</v>
      </c>
      <c r="AM78" s="364">
        <f>SUM(COUNTIF('Plan MB'!$C78:$BE78,"D 0203")+COUNTIF('Plan WIW'!$C78:$AU78,"D 0203")+COUNTIF('Plan ET'!$C79:$BW79,"D 0203"))</f>
        <v>0</v>
      </c>
      <c r="AN78" s="364">
        <f>SUM(COUNTIF('Plan MB'!$C78:$BE78,"B 0323")+COUNTIF('Plan WIW'!$C78:$AU78,"B 0323")+COUNTIF('Plan ET'!$C79:$BW79,"B 0323"))</f>
        <v>1</v>
      </c>
      <c r="AO78" s="364">
        <f>SUM(COUNTIF('Plan MB'!$C78:$BE78,"B 0406")+COUNTIF('Plan WIW'!$C78:$AU78,"B 0406")+COUNTIF('Plan ET'!$C79:$BW79,"B 0406"))</f>
        <v>1</v>
      </c>
      <c r="AP78" s="364">
        <f>SUM(COUNTIF('Plan MB'!$C78:$BE78,"B 0101")+COUNTIF('Plan WIW'!$C78:$AU78,"B 0101")+COUNTIF('Plan ET'!$C79:$BW79,"B 0101"))</f>
        <v>0</v>
      </c>
      <c r="AQ78" s="364">
        <f>SUM(COUNTIF('Plan MB'!$C78:$BE78,"B 0102")+COUNTIF('Plan WIW'!$C78:$AU78,"B 0102")+COUNTIF('Plan ET'!$C79:$BW79,"B 0102"))</f>
        <v>0</v>
      </c>
      <c r="AR78" s="364">
        <f>SUM(COUNTIF('Plan MB'!$C78:$BE78,"B 0231")+COUNTIF('Plan WIW'!$C78:$AU78,"B 0231")+COUNTIF('Plan ET'!$C79:$BW79,"B 0231"))</f>
        <v>0</v>
      </c>
      <c r="AS78" s="364">
        <f>SUM(COUNTIF('Plan MB'!$C78:$BE78,"B 0423")+COUNTIF('Plan WIW'!$C78:$AU78,"B 0423")+COUNTIF('Plan ET'!$C79:$BW79,"B 0423"))</f>
        <v>0</v>
      </c>
      <c r="AT78" s="364">
        <f>SUM(COUNTIF('Plan MB'!$C78:$BE78,"B 0422")+COUNTIF('Plan WIW'!$C78:$AU78,"B 0422")+COUNTIF('Plan ET'!$C79:$BW79,"B 0422"))</f>
        <v>0</v>
      </c>
    </row>
    <row r="79" spans="1:46" s="215" customFormat="1" ht="12.75" customHeight="1">
      <c r="A79" s="1320"/>
      <c r="B79" s="1323"/>
      <c r="C79" s="364">
        <f>SUM(COUNTIF('Plan MB'!$C79:$BE79,"D 0107")+COUNTIF('Plan WIW'!$C79:$AU79,"D 0107")+COUNTIF('Plan ET'!$C80:$BW80,"D 0107"))</f>
        <v>0</v>
      </c>
      <c r="D79" s="364">
        <f>SUM(COUNTIF('Plan MB'!$C79:$BE79,"D 0108")+COUNTIF('Plan WIW'!$C79:$AU79,"D 0108")+COUNTIF('Plan ET'!$C80:$BW80,"D 0108"))</f>
        <v>0</v>
      </c>
      <c r="E79" s="364">
        <f>SUM(COUNTIF('Plan MB'!$C79:$BE79,"D 0110")+COUNTIF('Plan WIW'!$C79:$AU79,"D 0110")+COUNTIF('Plan ET'!$C80:$BW80,"D 0110"))</f>
        <v>0</v>
      </c>
      <c r="F79" s="364">
        <f>SUM(COUNTIF('Plan MB'!$C79:$BE79,"D 0111")+COUNTIF('Plan WIW'!$C79:$AU79,"D 0111")+COUNTIF('Plan ET'!$C80:$BW80,"D 0111"))</f>
        <v>0</v>
      </c>
      <c r="G79" s="364">
        <f>SUM(COUNTIF('Plan MB'!$C79:$BE79,"D 0113")+COUNTIF('Plan WIW'!$C79:$AU79,"D 0113")+COUNTIF('Plan ET'!$C80:$BW80,"D 0113"))</f>
        <v>0</v>
      </c>
      <c r="H79" s="324">
        <f>SUM(COUNTIF('Plan MB'!$C79:$BE79,"D 0117")+COUNTIF('Plan WIW'!$C79:$AU79,"D 0117")+COUNTIF('Plan ET'!$C80:$BW80,"D 0117"))</f>
        <v>0</v>
      </c>
      <c r="I79" s="364">
        <f>SUM(COUNTIF('Plan MB'!$C79:$BE79,"D 0207")+COUNTIF('Plan WIW'!$C79:$AU79,"D 0207")+COUNTIF('Plan ET'!$C80:$BW80,"D 0207"))</f>
        <v>0</v>
      </c>
      <c r="J79" s="364">
        <f>SUM(COUNTIF('Plan MB'!$C79:$BE79,"D 0210")+COUNTIF('Plan WIW'!$C79:$AU79,"D 0210")+COUNTIF('Plan ET'!$C80:$BW80,"D 0210"))</f>
        <v>0</v>
      </c>
      <c r="K79" s="324">
        <f>SUM(COUNTIF('Plan MB'!$C79:$BE79,"D 0214")+COUNTIF('Plan WIW'!$C79:$AU79,"D 0214")+COUNTIF('Plan ET'!$C80:$BW80,"D 0214"))</f>
        <v>0</v>
      </c>
      <c r="L79" s="324">
        <f>SUM(COUNTIF('Plan MB'!$C79:$BE79,"D 0301")+COUNTIF('Plan WIW'!$C79:$AU79,"D 0301")+COUNTIF('Plan ET'!$C80:$BW80,"D 0301"))</f>
        <v>0</v>
      </c>
      <c r="M79" s="324">
        <f>SUM(COUNTIF('Plan MB'!$C79:$BE79,"D 0302")+COUNTIF('Plan WIW'!$C79:$AU79,"D 0302")+COUNTIF('Plan ET'!$C80:$BW80,"D 0302"))</f>
        <v>0</v>
      </c>
      <c r="N79" s="340">
        <f>SUM(COUNTIF('Plan MB'!$C79:$BE79,"H 0001")+COUNTIF('Plan WIW'!$C79:$AU79,"H 0001")+COUNTIF('Plan ET'!$C80:$BW80,"H 0001"))</f>
        <v>0</v>
      </c>
      <c r="O79" s="364">
        <f>SUM(COUNTIF('Plan MB'!$C79:$BE79,"H 0002")+COUNTIF('Plan WIW'!$C79:$AU79,"H 0002")+COUNTIF('Plan ET'!$C80:$BW80,"H 0002"))</f>
        <v>0</v>
      </c>
      <c r="P79" s="364">
        <f>SUM(COUNTIF('Plan MB'!$C79:$BE79,"H 0003")+COUNTIF('Plan WIW'!$C79:$AU79,"H 0003")+COUNTIF('Plan ET'!$C80:$BW80,"H 0003"))</f>
        <v>0</v>
      </c>
      <c r="Q79" s="364">
        <f>SUM(COUNTIF('Plan MB'!$C79:$BE79,"H 0011")+COUNTIF('Plan WIW'!$C79:$AU79,"H 0011")+COUNTIF('Plan ET'!$C80:$BW80,"H 0011"))</f>
        <v>0</v>
      </c>
      <c r="R79" s="364">
        <f>SUM(COUNTIF('Plan MB'!$C79:$BE79,"H 0102")+COUNTIF('Plan WIW'!$C79:$AU79,"H 0102")+COUNTIF('Plan ET'!$C80:$BW80,"H 0102"))</f>
        <v>0</v>
      </c>
      <c r="S79" s="364">
        <f>SUM(COUNTIF('Plan MB'!$C79:$BE79,"H 0103")+COUNTIF('Plan WIW'!$C79:$AU79,"H 0103")+COUNTIF('Plan ET'!$C80:$BW80,"H 0103"))</f>
        <v>0</v>
      </c>
      <c r="T79" s="364">
        <f>SUM(COUNTIF('Plan MB'!$C79:$BE79,"H 0111")+COUNTIF('Plan WIW'!$C79:$AU79,"H 0111")+COUNTIF('Plan ET'!$C80:$BW80,"H 0111"))</f>
        <v>0</v>
      </c>
      <c r="U79" s="364">
        <f>SUM(COUNTIF('Plan MB'!$C79:$BE79,"H 0112")+COUNTIF('Plan WIW'!$C79:$AU79,"H 0112")+COUNTIF('Plan ET'!$C80:$BW80,"H 0112"))</f>
        <v>0</v>
      </c>
      <c r="V79" s="364">
        <f>SUM(COUNTIF('Plan MB'!$C79:$BE79,"H 0113")+COUNTIF('Plan WIW'!$C79:$AU79,"H 0113")+COUNTIF('Plan ET'!$C80:$BW80,"H 0113"))</f>
        <v>0</v>
      </c>
      <c r="W79" s="364">
        <f>SUM(COUNTIF('Plan MB'!$C79:$BE79,"H 0114")+COUNTIF('Plan WIW'!$C79:$AU79,"H 0114")+COUNTIF('Plan ET'!$C80:$BW80,"H 0114"))</f>
        <v>0</v>
      </c>
      <c r="X79" s="364">
        <f>SUM(COUNTIF('Plan MB'!$C79:$BE79,"H 0115")+COUNTIF('Plan WIW'!$C79:$AU79,"H 0115")+COUNTIF('Plan ET'!$C80:$BW80,"H 0115"))</f>
        <v>0</v>
      </c>
      <c r="Y79" s="364">
        <f>SUM(COUNTIF('Plan MB'!$C79:$BE79,"H 0116")+COUNTIF('Plan WIW'!$C79:$AU79,"H 0116")+COUNTIF('Plan ET'!$C80:$BW80,"H 0116"))</f>
        <v>0</v>
      </c>
      <c r="Z79" s="340">
        <f>SUM(COUNTIF('Plan MB'!$C79:$BE79,"H 0202")+COUNTIF('Plan WIW'!$C79:$AU79,"H 0202")+COUNTIF('Plan ET'!$C80:$BW80,"H 0202"))</f>
        <v>0</v>
      </c>
      <c r="AA79" s="340">
        <f>SUM(COUNTIF('Plan MB'!$C79:$BE79,"H 0203")+COUNTIF('Plan WIW'!$C79:$AU79,"H 0203")+COUNTIF('Plan ET'!$C80:$BW80,"H 0203"))</f>
        <v>0</v>
      </c>
      <c r="AB79" s="364">
        <f>SUM(COUNTIF('Plan MB'!$C79:$BE79,"H 0211")+COUNTIF('Plan WIW'!$C79:$AU79,"H 0211")+COUNTIF('Plan ET'!$C80:$BW80,"H 0211"))</f>
        <v>0</v>
      </c>
      <c r="AC79" s="364">
        <f>SUM(COUNTIF('Plan MB'!$C79:$BE79,"H 0212")+COUNTIF('Plan WIW'!$C79:$AU79,"H 0212")+COUNTIF('Plan ET'!$C80:$BW80,"H 0212"))</f>
        <v>0</v>
      </c>
      <c r="AD79" s="364">
        <f>SUM(COUNTIF('Plan MB'!$C79:$BE79,"H 0213")+COUNTIF('Plan WIW'!$C79:$AU79,"H 0213")+COUNTIF('Plan ET'!$C80:$BW80,"H 0213"))</f>
        <v>0</v>
      </c>
      <c r="AE79" s="364">
        <f>SUM(COUNTIF('Plan MB'!$C79:$BE79,"H 0214")+COUNTIF('Plan WIW'!$C79:$AU79,"H 0214")+COUNTIF('Plan ET'!$C80:$BW80,"H 0214"))</f>
        <v>0</v>
      </c>
      <c r="AF79" s="340">
        <f>SUM(COUNTIF('Plan MB'!$C79:$BE79,"H 0215")+COUNTIF('Plan WIW'!$C79:$AU79,"H 0215")+COUNTIF('Plan ET'!$C80:$BW80,"H 0215"))</f>
        <v>0</v>
      </c>
      <c r="AG79" s="381">
        <f>SUM(COUNTIF('Plan MB'!$C79:$BE79,"H 0216")+COUNTIF('Plan WIW'!$C79:$AU79,"H 0216")+COUNTIF('Plan ET'!$C80:$BW80,"H 0216"))</f>
        <v>0</v>
      </c>
      <c r="AH79" s="364">
        <f>SUM(COUNTIF('Plan MB'!$C79:$BE79,"D 0215")+COUNTIF('Plan WIW'!$C79:$AU79,"D 0215")+COUNTIF('Plan ET'!$C80:$BW80,"D 0215"))</f>
        <v>0</v>
      </c>
      <c r="AI79" s="364">
        <f>SUM(COUNTIF('Plan MB'!$C79:$BE79,"E 0103")+COUNTIF('Plan WIW'!$C79:$AU79,"E 0103")+COUNTIF('Plan ET'!$C80:$BW80,"E 0103"))</f>
        <v>0</v>
      </c>
      <c r="AJ79" s="364">
        <f>SUM(COUNTIF('Plan MB'!$C79:$BE79,"E 0104")+COUNTIF('Plan WIW'!$C79:$AU79,"E 0104")+COUNTIF('Plan ET'!$C80:$BW80,"E 0104"))</f>
        <v>0</v>
      </c>
      <c r="AK79" s="364">
        <f>SUM(COUNTIF('Plan MB'!$C79:$BE79,"D 0201")+COUNTIF('Plan WIW'!$C79:$AU79,"D 0201")+COUNTIF('Plan ET'!$C80:$BW80,"D 0201"))</f>
        <v>0</v>
      </c>
      <c r="AL79" s="364">
        <f>SUM(COUNTIF('Plan MB'!$C79:$BE79,"D 0202")+COUNTIF('Plan WIW'!$C79:$AU79,"D 0202")+COUNTIF('Plan ET'!$C80:$BW80,"D 0202"))</f>
        <v>0</v>
      </c>
      <c r="AM79" s="364">
        <f>SUM(COUNTIF('Plan MB'!$C79:$BE79,"D 0203")+COUNTIF('Plan WIW'!$C79:$AU79,"D 0203")+COUNTIF('Plan ET'!$C80:$BW80,"D 0203"))</f>
        <v>0</v>
      </c>
      <c r="AN79" s="364">
        <f>SUM(COUNTIF('Plan MB'!$C79:$BE79,"B 0323")+COUNTIF('Plan WIW'!$C79:$AU79,"B 0323")+COUNTIF('Plan ET'!$C80:$BW80,"B 0323"))</f>
        <v>0</v>
      </c>
      <c r="AO79" s="364">
        <f>SUM(COUNTIF('Plan MB'!$C79:$BE79,"B 0406")+COUNTIF('Plan WIW'!$C79:$AU79,"B 0406")+COUNTIF('Plan ET'!$C80:$BW80,"B 0406"))</f>
        <v>0</v>
      </c>
      <c r="AP79" s="364">
        <f>SUM(COUNTIF('Plan MB'!$C79:$BE79,"B 0101")+COUNTIF('Plan WIW'!$C79:$AU79,"B 0101")+COUNTIF('Plan ET'!$C80:$BW80,"B 0101"))</f>
        <v>0</v>
      </c>
      <c r="AQ79" s="364">
        <f>SUM(COUNTIF('Plan MB'!$C79:$BE79,"B 0102")+COUNTIF('Plan WIW'!$C79:$AU79,"B 0102")+COUNTIF('Plan ET'!$C80:$BW80,"B 0102"))</f>
        <v>0</v>
      </c>
      <c r="AR79" s="364">
        <f>SUM(COUNTIF('Plan MB'!$C79:$BE79,"B 0231")+COUNTIF('Plan WIW'!$C79:$AU79,"B 0231")+COUNTIF('Plan ET'!$C80:$BW80,"B 0231"))</f>
        <v>0</v>
      </c>
      <c r="AS79" s="364">
        <f>SUM(COUNTIF('Plan MB'!$C79:$BE79,"B 0423")+COUNTIF('Plan WIW'!$C79:$AU79,"B 0423")+COUNTIF('Plan ET'!$C80:$BW80,"B 0423"))</f>
        <v>0</v>
      </c>
      <c r="AT79" s="364">
        <f>SUM(COUNTIF('Plan MB'!$C79:$BE79,"B 0422")+COUNTIF('Plan WIW'!$C79:$AU79,"B 0422")+COUNTIF('Plan ET'!$C80:$BW80,"B 0422"))</f>
        <v>0</v>
      </c>
    </row>
    <row r="80" spans="1:46" ht="12.75" customHeight="1">
      <c r="A80" s="1320"/>
      <c r="B80" s="1323"/>
      <c r="C80" s="364">
        <f>SUM(COUNTIF('Plan MB'!$C80:$BE80,"D 0107")+COUNTIF('Plan WIW'!$C80:$AU80,"D 0107")+COUNTIF('Plan ET'!$C81:$BW81,"D 0107"))</f>
        <v>0</v>
      </c>
      <c r="D80" s="364">
        <f>SUM(COUNTIF('Plan MB'!$C80:$BE80,"D 0108")+COUNTIF('Plan WIW'!$C80:$AU80,"D 0108")+COUNTIF('Plan ET'!$C81:$BW81,"D 0108"))</f>
        <v>0</v>
      </c>
      <c r="E80" s="364">
        <f>SUM(COUNTIF('Plan MB'!$C80:$BE80,"D 0110")+COUNTIF('Plan WIW'!$C80:$AU80,"D 0110")+COUNTIF('Plan ET'!$C81:$BW81,"D 0110"))</f>
        <v>0</v>
      </c>
      <c r="F80" s="364">
        <f>SUM(COUNTIF('Plan MB'!$C80:$BE80,"D 0111")+COUNTIF('Plan WIW'!$C80:$AU80,"D 0111")+COUNTIF('Plan ET'!$C81:$BW81,"D 0111"))</f>
        <v>0</v>
      </c>
      <c r="G80" s="364">
        <f>SUM(COUNTIF('Plan MB'!$C80:$BE80,"D 0113")+COUNTIF('Plan WIW'!$C80:$AU80,"D 0113")+COUNTIF('Plan ET'!$C81:$BW81,"D 0113"))</f>
        <v>0</v>
      </c>
      <c r="H80" s="324">
        <f>SUM(COUNTIF('Plan MB'!$C80:$BE80,"D 0117")+COUNTIF('Plan WIW'!$C80:$AU80,"D 0117")+COUNTIF('Plan ET'!$C81:$BW81,"D 0117"))</f>
        <v>0</v>
      </c>
      <c r="I80" s="364">
        <f>SUM(COUNTIF('Plan MB'!$C80:$BE80,"D 0207")+COUNTIF('Plan WIW'!$C80:$AU80,"D 0207")+COUNTIF('Plan ET'!$C81:$BW81,"D 0207"))</f>
        <v>0</v>
      </c>
      <c r="J80" s="364">
        <f>SUM(COUNTIF('Plan MB'!$C80:$BE80,"D 0210")+COUNTIF('Plan WIW'!$C80:$AU80,"D 0210")+COUNTIF('Plan ET'!$C81:$BW81,"D 0210"))</f>
        <v>0</v>
      </c>
      <c r="K80" s="324">
        <f>SUM(COUNTIF('Plan MB'!$C80:$BE80,"D 0214")+COUNTIF('Plan WIW'!$C80:$AU80,"D 0214")+COUNTIF('Plan ET'!$C81:$BW81,"D 0214"))</f>
        <v>0</v>
      </c>
      <c r="L80" s="324">
        <f>SUM(COUNTIF('Plan MB'!$C80:$BE80,"D 0301")+COUNTIF('Plan WIW'!$C80:$AU80,"D 0301")+COUNTIF('Plan ET'!$C81:$BW81,"D 0301"))</f>
        <v>0</v>
      </c>
      <c r="M80" s="324">
        <f>SUM(COUNTIF('Plan MB'!$C80:$BE80,"D 0302")+COUNTIF('Plan WIW'!$C80:$AU80,"D 0302")+COUNTIF('Plan ET'!$C81:$BW81,"D 0302"))</f>
        <v>0</v>
      </c>
      <c r="N80" s="340">
        <f>SUM(COUNTIF('Plan MB'!$C80:$BE80,"H 0001")+COUNTIF('Plan WIW'!$C80:$AU80,"H 0001")+COUNTIF('Plan ET'!$C81:$BW81,"H 0001"))</f>
        <v>0</v>
      </c>
      <c r="O80" s="364">
        <f>SUM(COUNTIF('Plan MB'!$C80:$BE80,"H 0002")+COUNTIF('Plan WIW'!$C80:$AU80,"H 0002")+COUNTIF('Plan ET'!$C81:$BW81,"H 0002"))</f>
        <v>0</v>
      </c>
      <c r="P80" s="364">
        <f>SUM(COUNTIF('Plan MB'!$C80:$BE80,"H 0003")+COUNTIF('Plan WIW'!$C80:$AU80,"H 0003")+COUNTIF('Plan ET'!$C81:$BW81,"H 0003"))</f>
        <v>0</v>
      </c>
      <c r="Q80" s="364">
        <f>SUM(COUNTIF('Plan MB'!$C80:$BE80,"H 0011")+COUNTIF('Plan WIW'!$C80:$AU80,"H 0011")+COUNTIF('Plan ET'!$C81:$BW81,"H 0011"))</f>
        <v>0</v>
      </c>
      <c r="R80" s="364">
        <f>SUM(COUNTIF('Plan MB'!$C80:$BE80,"H 0102")+COUNTIF('Plan WIW'!$C80:$AU80,"H 0102")+COUNTIF('Plan ET'!$C81:$BW81,"H 0102"))</f>
        <v>0</v>
      </c>
      <c r="S80" s="364">
        <f>SUM(COUNTIF('Plan MB'!$C80:$BE80,"H 0103")+COUNTIF('Plan WIW'!$C80:$AU80,"H 0103")+COUNTIF('Plan ET'!$C81:$BW81,"H 0103"))</f>
        <v>0</v>
      </c>
      <c r="T80" s="364">
        <f>SUM(COUNTIF('Plan MB'!$C80:$BE80,"H 0111")+COUNTIF('Plan WIW'!$C80:$AU80,"H 0111")+COUNTIF('Plan ET'!$C81:$BW81,"H 0111"))</f>
        <v>0</v>
      </c>
      <c r="U80" s="364">
        <f>SUM(COUNTIF('Plan MB'!$C80:$BE80,"H 0112")+COUNTIF('Plan WIW'!$C80:$AU80,"H 0112")+COUNTIF('Plan ET'!$C81:$BW81,"H 0112"))</f>
        <v>0</v>
      </c>
      <c r="V80" s="364">
        <f>SUM(COUNTIF('Plan MB'!$C80:$BE80,"H 0113")+COUNTIF('Plan WIW'!$C80:$AU80,"H 0113")+COUNTIF('Plan ET'!$C81:$BW81,"H 0113"))</f>
        <v>0</v>
      </c>
      <c r="W80" s="364">
        <f>SUM(COUNTIF('Plan MB'!$C80:$BE80,"H 0114")+COUNTIF('Plan WIW'!$C80:$AU80,"H 0114")+COUNTIF('Plan ET'!$C81:$BW81,"H 0114"))</f>
        <v>0</v>
      </c>
      <c r="X80" s="364">
        <f>SUM(COUNTIF('Plan MB'!$C80:$BE80,"H 0115")+COUNTIF('Plan WIW'!$C80:$AU80,"H 0115")+COUNTIF('Plan ET'!$C81:$BW81,"H 0115"))</f>
        <v>0</v>
      </c>
      <c r="Y80" s="364">
        <f>SUM(COUNTIF('Plan MB'!$C80:$BE80,"H 0116")+COUNTIF('Plan WIW'!$C80:$AU80,"H 0116")+COUNTIF('Plan ET'!$C81:$BW81,"H 0116"))</f>
        <v>0</v>
      </c>
      <c r="Z80" s="340">
        <f>SUM(COUNTIF('Plan MB'!$C80:$BE80,"H 0202")+COUNTIF('Plan WIW'!$C80:$AU80,"H 0202")+COUNTIF('Plan ET'!$C81:$BW81,"H 0202"))</f>
        <v>0</v>
      </c>
      <c r="AA80" s="340">
        <f>SUM(COUNTIF('Plan MB'!$C80:$BE80,"H 0203")+COUNTIF('Plan WIW'!$C80:$AU80,"H 0203")+COUNTIF('Plan ET'!$C81:$BW81,"H 0203"))</f>
        <v>0</v>
      </c>
      <c r="AB80" s="364">
        <f>SUM(COUNTIF('Plan MB'!$C80:$BE80,"H 0211")+COUNTIF('Plan WIW'!$C80:$AU80,"H 0211")+COUNTIF('Plan ET'!$C81:$BW81,"H 0211"))</f>
        <v>0</v>
      </c>
      <c r="AC80" s="364">
        <f>SUM(COUNTIF('Plan MB'!$C80:$BE80,"H 0212")+COUNTIF('Plan WIW'!$C80:$AU80,"H 0212")+COUNTIF('Plan ET'!$C81:$BW81,"H 0212"))</f>
        <v>0</v>
      </c>
      <c r="AD80" s="364">
        <f>SUM(COUNTIF('Plan MB'!$C80:$BE80,"H 0213")+COUNTIF('Plan WIW'!$C80:$AU80,"H 0213")+COUNTIF('Plan ET'!$C81:$BW81,"H 0213"))</f>
        <v>0</v>
      </c>
      <c r="AE80" s="364">
        <f>SUM(COUNTIF('Plan MB'!$C80:$BE80,"H 0214")+COUNTIF('Plan WIW'!$C80:$AU80,"H 0214")+COUNTIF('Plan ET'!$C81:$BW81,"H 0214"))</f>
        <v>0</v>
      </c>
      <c r="AF80" s="340">
        <f>SUM(COUNTIF('Plan MB'!$C80:$BE80,"H 0215")+COUNTIF('Plan WIW'!$C80:$AU80,"H 0215")+COUNTIF('Plan ET'!$C81:$BW81,"H 0215"))</f>
        <v>0</v>
      </c>
      <c r="AG80" s="381">
        <f>SUM(COUNTIF('Plan MB'!$C80:$BE80,"H 0216")+COUNTIF('Plan WIW'!$C80:$AU80,"H 0216")+COUNTIF('Plan ET'!$C81:$BW81,"H 0216"))</f>
        <v>0</v>
      </c>
      <c r="AH80" s="364">
        <f>SUM(COUNTIF('Plan MB'!$C80:$BE80,"D 0215")+COUNTIF('Plan WIW'!$C80:$AU80,"D 0215")+COUNTIF('Plan ET'!$C81:$BW81,"D 0215"))</f>
        <v>0</v>
      </c>
      <c r="AI80" s="364">
        <f>SUM(COUNTIF('Plan MB'!$C80:$BE80,"E 0103")+COUNTIF('Plan WIW'!$C80:$AU80,"E 0103")+COUNTIF('Plan ET'!$C81:$BW81,"E 0103"))</f>
        <v>0</v>
      </c>
      <c r="AJ80" s="364">
        <f>SUM(COUNTIF('Plan MB'!$C80:$BE80,"E 0104")+COUNTIF('Plan WIW'!$C80:$AU80,"E 0104")+COUNTIF('Plan ET'!$C81:$BW81,"E 0104"))</f>
        <v>0</v>
      </c>
      <c r="AK80" s="364">
        <f>SUM(COUNTIF('Plan MB'!$C80:$BE80,"D 0201")+COUNTIF('Plan WIW'!$C80:$AU80,"D 0201")+COUNTIF('Plan ET'!$C81:$BW81,"D 0201"))</f>
        <v>0</v>
      </c>
      <c r="AL80" s="364">
        <f>SUM(COUNTIF('Plan MB'!$C80:$BE80,"D 0202")+COUNTIF('Plan WIW'!$C80:$AU80,"D 0202")+COUNTIF('Plan ET'!$C81:$BW81,"D 0202"))</f>
        <v>0</v>
      </c>
      <c r="AM80" s="364">
        <f>SUM(COUNTIF('Plan MB'!$C80:$BE80,"D 0203")+COUNTIF('Plan WIW'!$C80:$AU80,"D 0203")+COUNTIF('Plan ET'!$C81:$BW81,"D 0203"))</f>
        <v>0</v>
      </c>
      <c r="AN80" s="364">
        <f>SUM(COUNTIF('Plan MB'!$C80:$BE80,"B 0323")+COUNTIF('Plan WIW'!$C80:$AU80,"B 0323")+COUNTIF('Plan ET'!$C81:$BW81,"B 0323"))</f>
        <v>0</v>
      </c>
      <c r="AO80" s="364">
        <f>SUM(COUNTIF('Plan MB'!$C80:$BE80,"B 0406")+COUNTIF('Plan WIW'!$C80:$AU80,"B 0406")+COUNTIF('Plan ET'!$C81:$BW81,"B 0406"))</f>
        <v>0</v>
      </c>
      <c r="AP80" s="364">
        <f>SUM(COUNTIF('Plan MB'!$C80:$BE80,"B 0101")+COUNTIF('Plan WIW'!$C80:$AU80,"B 0101")+COUNTIF('Plan ET'!$C81:$BW81,"B 0101"))</f>
        <v>0</v>
      </c>
      <c r="AQ80" s="364">
        <f>SUM(COUNTIF('Plan MB'!$C80:$BE80,"B 0102")+COUNTIF('Plan WIW'!$C80:$AU80,"B 0102")+COUNTIF('Plan ET'!$C81:$BW81,"B 0102"))</f>
        <v>0</v>
      </c>
      <c r="AR80" s="364">
        <f>SUM(COUNTIF('Plan MB'!$C80:$BE80,"B 0231")+COUNTIF('Plan WIW'!$C80:$AU80,"B 0231")+COUNTIF('Plan ET'!$C81:$BW81,"B 0231"))</f>
        <v>0</v>
      </c>
      <c r="AS80" s="364">
        <f>SUM(COUNTIF('Plan MB'!$C80:$BE80,"B 0423")+COUNTIF('Plan WIW'!$C80:$AU80,"B 0423")+COUNTIF('Plan ET'!$C81:$BW81,"B 0423"))</f>
        <v>0</v>
      </c>
      <c r="AT80" s="364">
        <f>SUM(COUNTIF('Plan MB'!$C80:$BE80,"B 0422")+COUNTIF('Plan WIW'!$C80:$AU80,"B 0422")+COUNTIF('Plan ET'!$C81:$BW81,"B 0422"))</f>
        <v>0</v>
      </c>
    </row>
    <row r="81" spans="1:46" ht="12.75" customHeight="1">
      <c r="A81" s="1320"/>
      <c r="B81" s="1323"/>
      <c r="C81" s="364">
        <f>SUM(COUNTIF('Plan MB'!$C81:$BE81,"D 0107")+COUNTIF('Plan WIW'!$C81:$AU81,"D 0107")+COUNTIF('Plan ET'!$C82:$BW82,"D 0107"))</f>
        <v>0</v>
      </c>
      <c r="D81" s="364">
        <f>SUM(COUNTIF('Plan MB'!$C81:$BE81,"D 0108")+COUNTIF('Plan WIW'!$C81:$AU81,"D 0108")+COUNTIF('Plan ET'!$C82:$BW82,"D 0108"))</f>
        <v>0</v>
      </c>
      <c r="E81" s="364">
        <f>SUM(COUNTIF('Plan MB'!$C81:$BE81,"D 0110")+COUNTIF('Plan WIW'!$C81:$AU81,"D 0110")+COUNTIF('Plan ET'!$C82:$BW82,"D 0110"))</f>
        <v>0</v>
      </c>
      <c r="F81" s="364">
        <f>SUM(COUNTIF('Plan MB'!$C81:$BE81,"D 0111")+COUNTIF('Plan WIW'!$C81:$AU81,"D 0111")+COUNTIF('Plan ET'!$C82:$BW82,"D 0111"))</f>
        <v>0</v>
      </c>
      <c r="G81" s="364">
        <f>SUM(COUNTIF('Plan MB'!$C81:$BE81,"D 0113")+COUNTIF('Plan WIW'!$C81:$AU81,"D 0113")+COUNTIF('Plan ET'!$C82:$BW82,"D 0113"))</f>
        <v>0</v>
      </c>
      <c r="H81" s="324">
        <f>SUM(COUNTIF('Plan MB'!$C81:$BE81,"D 0117")+COUNTIF('Plan WIW'!$C81:$AU81,"D 0117")+COUNTIF('Plan ET'!$C82:$BW82,"D 0117"))</f>
        <v>0</v>
      </c>
      <c r="I81" s="364">
        <f>SUM(COUNTIF('Plan MB'!$C81:$BE81,"D 0207")+COUNTIF('Plan WIW'!$C81:$AU81,"D 0207")+COUNTIF('Plan ET'!$C82:$BW82,"D 0207"))</f>
        <v>0</v>
      </c>
      <c r="J81" s="364">
        <f>SUM(COUNTIF('Plan MB'!$C81:$BE81,"D 0210")+COUNTIF('Plan WIW'!$C81:$AU81,"D 0210")+COUNTIF('Plan ET'!$C82:$BW82,"D 0210"))</f>
        <v>0</v>
      </c>
      <c r="K81" s="324">
        <f>SUM(COUNTIF('Plan MB'!$C81:$BE81,"D 0214")+COUNTIF('Plan WIW'!$C81:$AU81,"D 0214")+COUNTIF('Plan ET'!$C82:$BW82,"D 0214"))</f>
        <v>0</v>
      </c>
      <c r="L81" s="324">
        <f>SUM(COUNTIF('Plan MB'!$C81:$BE81,"D 0301")+COUNTIF('Plan WIW'!$C81:$AU81,"D 0301")+COUNTIF('Plan ET'!$C82:$BW82,"D 0301"))</f>
        <v>0</v>
      </c>
      <c r="M81" s="324">
        <f>SUM(COUNTIF('Plan MB'!$C81:$BE81,"D 0302")+COUNTIF('Plan WIW'!$C81:$AU81,"D 0302")+COUNTIF('Plan ET'!$C82:$BW82,"D 0302"))</f>
        <v>0</v>
      </c>
      <c r="N81" s="340">
        <f>SUM(COUNTIF('Plan MB'!$C81:$BE81,"H 0001")+COUNTIF('Plan WIW'!$C81:$AU81,"H 0001")+COUNTIF('Plan ET'!$C82:$BW82,"H 0001"))</f>
        <v>0</v>
      </c>
      <c r="O81" s="364">
        <f>SUM(COUNTIF('Plan MB'!$C81:$BE81,"H 0002")+COUNTIF('Plan WIW'!$C81:$AU81,"H 0002")+COUNTIF('Plan ET'!$C82:$BW82,"H 0002"))</f>
        <v>0</v>
      </c>
      <c r="P81" s="364">
        <f>SUM(COUNTIF('Plan MB'!$C81:$BE81,"H 0003")+COUNTIF('Plan WIW'!$C81:$AU81,"H 0003")+COUNTIF('Plan ET'!$C82:$BW82,"H 0003"))</f>
        <v>0</v>
      </c>
      <c r="Q81" s="364">
        <f>SUM(COUNTIF('Plan MB'!$C81:$BE81,"H 0011")+COUNTIF('Plan WIW'!$C81:$AU81,"H 0011")+COUNTIF('Plan ET'!$C82:$BW82,"H 0011"))</f>
        <v>0</v>
      </c>
      <c r="R81" s="364">
        <f>SUM(COUNTIF('Plan MB'!$C81:$BE81,"H 0102")+COUNTIF('Plan WIW'!$C81:$AU81,"H 0102")+COUNTIF('Plan ET'!$C82:$BW82,"H 0102"))</f>
        <v>0</v>
      </c>
      <c r="S81" s="364">
        <f>SUM(COUNTIF('Plan MB'!$C81:$BE81,"H 0103")+COUNTIF('Plan WIW'!$C81:$AU81,"H 0103")+COUNTIF('Plan ET'!$C82:$BW82,"H 0103"))</f>
        <v>0</v>
      </c>
      <c r="T81" s="364">
        <f>SUM(COUNTIF('Plan MB'!$C81:$BE81,"H 0111")+COUNTIF('Plan WIW'!$C81:$AU81,"H 0111")+COUNTIF('Plan ET'!$C82:$BW82,"H 0111"))</f>
        <v>0</v>
      </c>
      <c r="U81" s="364">
        <f>SUM(COUNTIF('Plan MB'!$C81:$BE81,"H 0112")+COUNTIF('Plan WIW'!$C81:$AU81,"H 0112")+COUNTIF('Plan ET'!$C82:$BW82,"H 0112"))</f>
        <v>0</v>
      </c>
      <c r="V81" s="364">
        <f>SUM(COUNTIF('Plan MB'!$C81:$BE81,"H 0113")+COUNTIF('Plan WIW'!$C81:$AU81,"H 0113")+COUNTIF('Plan ET'!$C82:$BW82,"H 0113"))</f>
        <v>0</v>
      </c>
      <c r="W81" s="364">
        <f>SUM(COUNTIF('Plan MB'!$C81:$BE81,"H 0114")+COUNTIF('Plan WIW'!$C81:$AU81,"H 0114")+COUNTIF('Plan ET'!$C82:$BW82,"H 0114"))</f>
        <v>0</v>
      </c>
      <c r="X81" s="364">
        <f>SUM(COUNTIF('Plan MB'!$C81:$BE81,"H 0115")+COUNTIF('Plan WIW'!$C81:$AU81,"H 0115")+COUNTIF('Plan ET'!$C82:$BW82,"H 0115"))</f>
        <v>0</v>
      </c>
      <c r="Y81" s="364">
        <f>SUM(COUNTIF('Plan MB'!$C81:$BE81,"H 0116")+COUNTIF('Plan WIW'!$C81:$AU81,"H 0116")+COUNTIF('Plan ET'!$C82:$BW82,"H 0116"))</f>
        <v>0</v>
      </c>
      <c r="Z81" s="340">
        <f>SUM(COUNTIF('Plan MB'!$C81:$BE81,"H 0202")+COUNTIF('Plan WIW'!$C81:$AU81,"H 0202")+COUNTIF('Plan ET'!$C82:$BW82,"H 0202"))</f>
        <v>0</v>
      </c>
      <c r="AA81" s="340">
        <f>SUM(COUNTIF('Plan MB'!$C81:$BE81,"H 0203")+COUNTIF('Plan WIW'!$C81:$AU81,"H 0203")+COUNTIF('Plan ET'!$C82:$BW82,"H 0203"))</f>
        <v>0</v>
      </c>
      <c r="AB81" s="364">
        <f>SUM(COUNTIF('Plan MB'!$C81:$BE81,"H 0211")+COUNTIF('Plan WIW'!$C81:$AU81,"H 0211")+COUNTIF('Plan ET'!$C82:$BW82,"H 0211"))</f>
        <v>0</v>
      </c>
      <c r="AC81" s="364">
        <f>SUM(COUNTIF('Plan MB'!$C81:$BE81,"H 0212")+COUNTIF('Plan WIW'!$C81:$AU81,"H 0212")+COUNTIF('Plan ET'!$C82:$BW82,"H 0212"))</f>
        <v>0</v>
      </c>
      <c r="AD81" s="364">
        <f>SUM(COUNTIF('Plan MB'!$C81:$BE81,"H 0213")+COUNTIF('Plan WIW'!$C81:$AU81,"H 0213")+COUNTIF('Plan ET'!$C82:$BW82,"H 0213"))</f>
        <v>0</v>
      </c>
      <c r="AE81" s="364">
        <f>SUM(COUNTIF('Plan MB'!$C81:$BE81,"H 0214")+COUNTIF('Plan WIW'!$C81:$AU81,"H 0214")+COUNTIF('Plan ET'!$C82:$BW82,"H 0214"))</f>
        <v>0</v>
      </c>
      <c r="AF81" s="340">
        <f>SUM(COUNTIF('Plan MB'!$C81:$BE81,"H 0215")+COUNTIF('Plan WIW'!$C81:$AU81,"H 0215")+COUNTIF('Plan ET'!$C82:$BW82,"H 0215"))</f>
        <v>0</v>
      </c>
      <c r="AG81" s="381">
        <f>SUM(COUNTIF('Plan MB'!$C81:$BE81,"H 0216")+COUNTIF('Plan WIW'!$C81:$AU81,"H 0216")+COUNTIF('Plan ET'!$C82:$BW82,"H 0216"))</f>
        <v>0</v>
      </c>
      <c r="AH81" s="364">
        <f>SUM(COUNTIF('Plan MB'!$C81:$BE81,"D 0215")+COUNTIF('Plan WIW'!$C81:$AU81,"D 0215")+COUNTIF('Plan ET'!$C82:$BW82,"D 0215"))</f>
        <v>0</v>
      </c>
      <c r="AI81" s="364">
        <f>SUM(COUNTIF('Plan MB'!$C81:$BE81,"E 0103")+COUNTIF('Plan WIW'!$C81:$AU81,"E 0103")+COUNTIF('Plan ET'!$C82:$BW82,"E 0103"))</f>
        <v>0</v>
      </c>
      <c r="AJ81" s="364">
        <f>SUM(COUNTIF('Plan MB'!$C81:$BE81,"E 0104")+COUNTIF('Plan WIW'!$C81:$AU81,"E 0104")+COUNTIF('Plan ET'!$C82:$BW82,"E 0104"))</f>
        <v>0</v>
      </c>
      <c r="AK81" s="364">
        <f>SUM(COUNTIF('Plan MB'!$C81:$BE81,"D 0201")+COUNTIF('Plan WIW'!$C81:$AU81,"D 0201")+COUNTIF('Plan ET'!$C82:$BW82,"D 0201"))</f>
        <v>0</v>
      </c>
      <c r="AL81" s="364">
        <f>SUM(COUNTIF('Plan MB'!$C81:$BE81,"D 0202")+COUNTIF('Plan WIW'!$C81:$AU81,"D 0202")+COUNTIF('Plan ET'!$C82:$BW82,"D 0202"))</f>
        <v>0</v>
      </c>
      <c r="AM81" s="364">
        <f>SUM(COUNTIF('Plan MB'!$C81:$BE81,"D 0203")+COUNTIF('Plan WIW'!$C81:$AU81,"D 0203")+COUNTIF('Plan ET'!$C82:$BW82,"D 0203"))</f>
        <v>0</v>
      </c>
      <c r="AN81" s="364">
        <f>SUM(COUNTIF('Plan MB'!$C81:$BE81,"B 0323")+COUNTIF('Plan WIW'!$C81:$AU81,"B 0323")+COUNTIF('Plan ET'!$C82:$BW82,"B 0323"))</f>
        <v>0</v>
      </c>
      <c r="AO81" s="364">
        <f>SUM(COUNTIF('Plan MB'!$C81:$BE81,"B 0406")+COUNTIF('Plan WIW'!$C81:$AU81,"B 0406")+COUNTIF('Plan ET'!$C82:$BW82,"B 0406"))</f>
        <v>0</v>
      </c>
      <c r="AP81" s="364">
        <f>SUM(COUNTIF('Plan MB'!$C81:$BE81,"B 0101")+COUNTIF('Plan WIW'!$C81:$AU81,"B 0101")+COUNTIF('Plan ET'!$C82:$BW82,"B 0101"))</f>
        <v>0</v>
      </c>
      <c r="AQ81" s="364">
        <f>SUM(COUNTIF('Plan MB'!$C81:$BE81,"B 0102")+COUNTIF('Plan WIW'!$C81:$AU81,"B 0102")+COUNTIF('Plan ET'!$C82:$BW82,"B 0102"))</f>
        <v>0</v>
      </c>
      <c r="AR81" s="364">
        <f>SUM(COUNTIF('Plan MB'!$C81:$BE81,"B 0231")+COUNTIF('Plan WIW'!$C81:$AU81,"B 0231")+COUNTIF('Plan ET'!$C82:$BW82,"B 0231"))</f>
        <v>0</v>
      </c>
      <c r="AS81" s="364">
        <f>SUM(COUNTIF('Plan MB'!$C81:$BE81,"B 0423")+COUNTIF('Plan WIW'!$C81:$AU81,"B 0423")+COUNTIF('Plan ET'!$C82:$BW82,"B 0423"))</f>
        <v>0</v>
      </c>
      <c r="AT81" s="364">
        <f>SUM(COUNTIF('Plan MB'!$C81:$BE81,"B 0422")+COUNTIF('Plan WIW'!$C81:$AU81,"B 0422")+COUNTIF('Plan ET'!$C82:$BW82,"B 0422"))</f>
        <v>0</v>
      </c>
    </row>
    <row r="82" spans="1:46" ht="12.75" customHeight="1">
      <c r="A82" s="1320"/>
      <c r="B82" s="1322">
        <v>14</v>
      </c>
      <c r="C82" s="364">
        <f>SUM(COUNTIF('Plan MB'!$C82:$BE82,"D 0107")+COUNTIF('Plan WIW'!$C82:$AU82,"D 0107")+COUNTIF('Plan ET'!$C83:$BW83,"D 0107"))</f>
        <v>0</v>
      </c>
      <c r="D82" s="364">
        <f>SUM(COUNTIF('Plan MB'!$C82:$BE82,"D 0108")+COUNTIF('Plan WIW'!$C82:$AU82,"D 0108")+COUNTIF('Plan ET'!$C83:$BW83,"D 0108"))</f>
        <v>0</v>
      </c>
      <c r="E82" s="364">
        <f>SUM(COUNTIF('Plan MB'!$C82:$BE82,"D 0110")+COUNTIF('Plan WIW'!$C82:$AU82,"D 0110")+COUNTIF('Plan ET'!$C83:$BW83,"D 0110"))</f>
        <v>0</v>
      </c>
      <c r="F82" s="364">
        <f>SUM(COUNTIF('Plan MB'!$C82:$BE82,"D 0111")+COUNTIF('Plan WIW'!$C82:$AU82,"D 0111")+COUNTIF('Plan ET'!$C83:$BW83,"D 0111"))</f>
        <v>0</v>
      </c>
      <c r="G82" s="364">
        <f>SUM(COUNTIF('Plan MB'!$C82:$BE82,"D 0113")+COUNTIF('Plan WIW'!$C82:$AU82,"D 0113")+COUNTIF('Plan ET'!$C83:$BW83,"D 0113"))</f>
        <v>0</v>
      </c>
      <c r="H82" s="364">
        <f>SUM(COUNTIF('Plan MB'!$C82:$BE82,"D 0117")+COUNTIF('Plan WIW'!$C82:$AU82,"D 0117")+COUNTIF('Plan ET'!$C83:$BW83,"D 0117"))</f>
        <v>0</v>
      </c>
      <c r="I82" s="364">
        <f>SUM(COUNTIF('Plan MB'!$C82:$BE82,"D 0207")+COUNTIF('Plan WIW'!$C82:$AU82,"D 0207")+COUNTIF('Plan ET'!$C83:$BW83,"D 0207"))</f>
        <v>0</v>
      </c>
      <c r="J82" s="364">
        <f>SUM(COUNTIF('Plan MB'!$C82:$BE82,"D 0210")+COUNTIF('Plan WIW'!$C82:$AU82,"D 0210")+COUNTIF('Plan ET'!$C83:$BW83,"D 0210"))</f>
        <v>0</v>
      </c>
      <c r="K82" s="324">
        <f>SUM(COUNTIF('Plan MB'!$C82:$BE82,"D 0214")+COUNTIF('Plan WIW'!$C82:$AU82,"D 0214")+COUNTIF('Plan ET'!$C83:$BW83,"D 0214"))</f>
        <v>0</v>
      </c>
      <c r="L82" s="364">
        <f>SUM(COUNTIF('Plan MB'!$C82:$BE82,"D 0301")+COUNTIF('Plan WIW'!$C82:$AU82,"D 0301")+COUNTIF('Plan ET'!$C83:$BW83,"D 0301"))</f>
        <v>1</v>
      </c>
      <c r="M82" s="364">
        <f>SUM(COUNTIF('Plan MB'!$C82:$BE82,"D 0302")+COUNTIF('Plan WIW'!$C82:$AU82,"D 0302")+COUNTIF('Plan ET'!$C83:$BW83,"D 0302"))</f>
        <v>0</v>
      </c>
      <c r="N82" s="364">
        <f>SUM(COUNTIF('Plan MB'!$C82:$BE82,"H 0001")+COUNTIF('Plan WIW'!$C82:$AU82,"H 0001")+COUNTIF('Plan ET'!$C83:$BW83,"H 0001"))</f>
        <v>0</v>
      </c>
      <c r="O82" s="364">
        <f>SUM(COUNTIF('Plan MB'!$C82:$BE82,"H 0002")+COUNTIF('Plan WIW'!$C82:$AU82,"H 0002")+COUNTIF('Plan ET'!$C83:$BW83,"H 0002"))</f>
        <v>0</v>
      </c>
      <c r="P82" s="364">
        <f>SUM(COUNTIF('Plan MB'!$C82:$BE82,"H 0003")+COUNTIF('Plan WIW'!$C82:$AU82,"H 0003")+COUNTIF('Plan ET'!$C83:$BW83,"H 0003"))</f>
        <v>0</v>
      </c>
      <c r="Q82" s="364">
        <f>SUM(COUNTIF('Plan MB'!$C82:$BE82,"H 0011")+COUNTIF('Plan WIW'!$C82:$AU82,"H 0011")+COUNTIF('Plan ET'!$C83:$BW83,"H 0011"))</f>
        <v>0</v>
      </c>
      <c r="R82" s="364">
        <f>SUM(COUNTIF('Plan MB'!$C82:$BE82,"H 0102")+COUNTIF('Plan WIW'!$C82:$AU82,"H 0102")+COUNTIF('Plan ET'!$C83:$BW83,"H 0102"))</f>
        <v>0</v>
      </c>
      <c r="S82" s="364">
        <f>SUM(COUNTIF('Plan MB'!$C82:$BE82,"H 0103")+COUNTIF('Plan WIW'!$C82:$AU82,"H 0103")+COUNTIF('Plan ET'!$C83:$BW83,"H 0103"))</f>
        <v>0</v>
      </c>
      <c r="T82" s="364">
        <f>SUM(COUNTIF('Plan MB'!$C82:$BE82,"H 0111")+COUNTIF('Plan WIW'!$C82:$AU82,"H 0111")+COUNTIF('Plan ET'!$C83:$BW83,"H 0111"))</f>
        <v>0</v>
      </c>
      <c r="U82" s="364">
        <f>SUM(COUNTIF('Plan MB'!$C82:$BE82,"H 0112")+COUNTIF('Plan WIW'!$C82:$AU82,"H 0112")+COUNTIF('Plan ET'!$C83:$BW83,"H 0112"))</f>
        <v>0</v>
      </c>
      <c r="V82" s="364">
        <f>SUM(COUNTIF('Plan MB'!$C82:$BE82,"H 0113")+COUNTIF('Plan WIW'!$C82:$AU82,"H 0113")+COUNTIF('Plan ET'!$C83:$BW83,"H 0113"))</f>
        <v>0</v>
      </c>
      <c r="W82" s="364">
        <f>SUM(COUNTIF('Plan MB'!$C82:$BE82,"H 0114")+COUNTIF('Plan WIW'!$C82:$AU82,"H 0114")+COUNTIF('Plan ET'!$C83:$BW83,"H 0114"))</f>
        <v>0</v>
      </c>
      <c r="X82" s="364">
        <f>SUM(COUNTIF('Plan MB'!$C82:$BE82,"H 0115")+COUNTIF('Plan WIW'!$C82:$AU82,"H 0115")+COUNTIF('Plan ET'!$C83:$BW83,"H 0115"))</f>
        <v>0</v>
      </c>
      <c r="Y82" s="364">
        <f>SUM(COUNTIF('Plan MB'!$C82:$BE82,"H 0116")+COUNTIF('Plan WIW'!$C82:$AU82,"H 0116")+COUNTIF('Plan ET'!$C83:$BW83,"H 0116"))</f>
        <v>0</v>
      </c>
      <c r="Z82" s="364">
        <f>SUM(COUNTIF('Plan MB'!$C82:$BE82,"H 0202")+COUNTIF('Plan WIW'!$C82:$AU82,"H 0202")+COUNTIF('Plan ET'!$C83:$BW83,"H 0202"))</f>
        <v>0</v>
      </c>
      <c r="AA82" s="364">
        <f>SUM(COUNTIF('Plan MB'!$C82:$BE82,"H 0203")+COUNTIF('Plan WIW'!$C82:$AU82,"H 0203")+COUNTIF('Plan ET'!$C83:$BW83,"H 0203"))</f>
        <v>0</v>
      </c>
      <c r="AB82" s="364">
        <f>SUM(COUNTIF('Plan MB'!$C82:$BE82,"H 0211")+COUNTIF('Plan WIW'!$C82:$AU82,"H 0211")+COUNTIF('Plan ET'!$C83:$BW83,"H 0211"))</f>
        <v>0</v>
      </c>
      <c r="AC82" s="364">
        <f>SUM(COUNTIF('Plan MB'!$C82:$BE82,"H 0212")+COUNTIF('Plan WIW'!$C82:$AU82,"H 0212")+COUNTIF('Plan ET'!$C83:$BW83,"H 0212"))</f>
        <v>0</v>
      </c>
      <c r="AD82" s="364">
        <f>SUM(COUNTIF('Plan MB'!$C82:$BE82,"H 0213")+COUNTIF('Plan WIW'!$C82:$AU82,"H 0213")+COUNTIF('Plan ET'!$C83:$BW83,"H 0213"))</f>
        <v>0</v>
      </c>
      <c r="AE82" s="364">
        <f>SUM(COUNTIF('Plan MB'!$C82:$BE82,"H 0214")+COUNTIF('Plan WIW'!$C82:$AU82,"H 0214")+COUNTIF('Plan ET'!$C83:$BW83,"H 0214"))</f>
        <v>0</v>
      </c>
      <c r="AF82" s="340">
        <f>SUM(COUNTIF('Plan MB'!$C82:$BE82,"H 0215")+COUNTIF('Plan WIW'!$C82:$AU82,"H 0215")+COUNTIF('Plan ET'!$C83:$BW83,"H 0215"))</f>
        <v>0</v>
      </c>
      <c r="AG82" s="381">
        <f>SUM(COUNTIF('Plan MB'!$C82:$BE82,"H 0216")+COUNTIF('Plan WIW'!$C82:$AU82,"H 0216")+COUNTIF('Plan ET'!$C83:$BW83,"H 0216"))</f>
        <v>0</v>
      </c>
      <c r="AH82" s="364">
        <f>SUM(COUNTIF('Plan MB'!$C82:$BE82,"D 0215")+COUNTIF('Plan WIW'!$C82:$AU82,"D 0215")+COUNTIF('Plan ET'!$C83:$BW83,"D 0215"))</f>
        <v>0</v>
      </c>
      <c r="AI82" s="364">
        <f>SUM(COUNTIF('Plan MB'!$C82:$BE82,"E 0103")+COUNTIF('Plan WIW'!$C82:$AU82,"E 0103")+COUNTIF('Plan ET'!$C83:$BW83,"E 0103"))</f>
        <v>0</v>
      </c>
      <c r="AJ82" s="364">
        <f>SUM(COUNTIF('Plan MB'!$C82:$BE82,"E 0104")+COUNTIF('Plan WIW'!$C82:$AU82,"E 0104")+COUNTIF('Plan ET'!$C83:$BW83,"E 0104"))</f>
        <v>0</v>
      </c>
      <c r="AK82" s="364">
        <f>SUM(COUNTIF('Plan MB'!$C82:$BE82,"D 0201")+COUNTIF('Plan WIW'!$C82:$AU82,"D 0201")+COUNTIF('Plan ET'!$C83:$BW83,"D 0201"))</f>
        <v>0</v>
      </c>
      <c r="AL82" s="364">
        <f>SUM(COUNTIF('Plan MB'!$C82:$BE82,"D 0202")+COUNTIF('Plan WIW'!$C82:$AU82,"D 0202")+COUNTIF('Plan ET'!$C83:$BW83,"D 0202"))</f>
        <v>0</v>
      </c>
      <c r="AM82" s="364">
        <f>SUM(COUNTIF('Plan MB'!$C82:$BE82,"D 0203")+COUNTIF('Plan WIW'!$C82:$AU82,"D 0203")+COUNTIF('Plan ET'!$C83:$BW83,"D 0203"))</f>
        <v>0</v>
      </c>
      <c r="AN82" s="364">
        <f>SUM(COUNTIF('Plan MB'!$C82:$BE82,"B 0323")+COUNTIF('Plan WIW'!$C82:$AU82,"B 0323")+COUNTIF('Plan ET'!$C83:$BW83,"B 0323"))</f>
        <v>0</v>
      </c>
      <c r="AO82" s="364">
        <f>SUM(COUNTIF('Plan MB'!$C82:$BE82,"B 0406")+COUNTIF('Plan WIW'!$C82:$AU82,"B 0406")+COUNTIF('Plan ET'!$C83:$BW83,"B 0406"))</f>
        <v>1</v>
      </c>
      <c r="AP82" s="364">
        <f>SUM(COUNTIF('Plan MB'!$C82:$BE82,"B 0101")+COUNTIF('Plan WIW'!$C82:$AU82,"B 0101")+COUNTIF('Plan ET'!$C83:$BW83,"B 0101"))</f>
        <v>0</v>
      </c>
      <c r="AQ82" s="364">
        <f>SUM(COUNTIF('Plan MB'!$C82:$BE82,"B 0102")+COUNTIF('Plan WIW'!$C82:$AU82,"B 0102")+COUNTIF('Plan ET'!$C83:$BW83,"B 0102"))</f>
        <v>0</v>
      </c>
      <c r="AR82" s="364">
        <f>SUM(COUNTIF('Plan MB'!$C82:$BE82,"B 0231")+COUNTIF('Plan WIW'!$C82:$AU82,"B 0231")+COUNTIF('Plan ET'!$C83:$BW83,"B 0231"))</f>
        <v>0</v>
      </c>
      <c r="AS82" s="364">
        <f>SUM(COUNTIF('Plan MB'!$C82:$BE82,"B 0423")+COUNTIF('Plan WIW'!$C82:$AU82,"B 0423")+COUNTIF('Plan ET'!$C83:$BW83,"B 0423"))</f>
        <v>0</v>
      </c>
      <c r="AT82" s="364">
        <f>SUM(COUNTIF('Plan MB'!$C82:$BE82,"B 0422")+COUNTIF('Plan WIW'!$C82:$AU82,"B 0422")+COUNTIF('Plan ET'!$C83:$BW83,"B 0422"))</f>
        <v>0</v>
      </c>
    </row>
    <row r="83" spans="1:46" ht="12.75" customHeight="1">
      <c r="A83" s="1320"/>
      <c r="B83" s="1323"/>
      <c r="C83" s="364">
        <f>SUM(COUNTIF('Plan MB'!$C83:$BE83,"D 0107")+COUNTIF('Plan WIW'!$C83:$AU83,"D 0107")+COUNTIF('Plan ET'!$C84:$BW84,"D 0107"))</f>
        <v>0</v>
      </c>
      <c r="D83" s="364">
        <f>SUM(COUNTIF('Plan MB'!$C83:$BE83,"D 0108")+COUNTIF('Plan WIW'!$C83:$AU83,"D 0108")+COUNTIF('Plan ET'!$C84:$BW84,"D 0108"))</f>
        <v>0</v>
      </c>
      <c r="E83" s="364">
        <f>SUM(COUNTIF('Plan MB'!$C83:$BE83,"D 0110")+COUNTIF('Plan WIW'!$C83:$AU83,"D 0110")+COUNTIF('Plan ET'!$C84:$BW84,"D 0110"))</f>
        <v>0</v>
      </c>
      <c r="F83" s="364">
        <f>SUM(COUNTIF('Plan MB'!$C83:$BE83,"D 0111")+COUNTIF('Plan WIW'!$C83:$AU83,"D 0111")+COUNTIF('Plan ET'!$C84:$BW84,"D 0111"))</f>
        <v>0</v>
      </c>
      <c r="G83" s="364">
        <f>SUM(COUNTIF('Plan MB'!$C83:$BE83,"D 0113")+COUNTIF('Plan WIW'!$C83:$AU83,"D 0113")+COUNTIF('Plan ET'!$C84:$BW84,"D 0113"))</f>
        <v>0</v>
      </c>
      <c r="H83" s="364">
        <f>SUM(COUNTIF('Plan MB'!$C83:$BE83,"D 0117")+COUNTIF('Plan WIW'!$C83:$AU83,"D 0117")+COUNTIF('Plan ET'!$C84:$BW84,"D 0117"))</f>
        <v>0</v>
      </c>
      <c r="I83" s="364">
        <f>SUM(COUNTIF('Plan MB'!$C83:$BE83,"D 0207")+COUNTIF('Plan WIW'!$C83:$AU83,"D 0207")+COUNTIF('Plan ET'!$C84:$BW84,"D 0207"))</f>
        <v>0</v>
      </c>
      <c r="J83" s="364">
        <f>SUM(COUNTIF('Plan MB'!$C83:$BE83,"D 0210")+COUNTIF('Plan WIW'!$C83:$AU83,"D 0210")+COUNTIF('Plan ET'!$C84:$BW84,"D 0210"))</f>
        <v>0</v>
      </c>
      <c r="K83" s="324">
        <f>SUM(COUNTIF('Plan MB'!$C83:$BE83,"D 0214")+COUNTIF('Plan WIW'!$C83:$AU83,"D 0214")+COUNTIF('Plan ET'!$C84:$BW84,"D 0214"))</f>
        <v>0</v>
      </c>
      <c r="L83" s="364">
        <f>SUM(COUNTIF('Plan MB'!$C83:$BE83,"D 0301")+COUNTIF('Plan WIW'!$C83:$AU83,"D 0301")+COUNTIF('Plan ET'!$C84:$BW84,"D 0301"))</f>
        <v>0</v>
      </c>
      <c r="M83" s="364">
        <f>SUM(COUNTIF('Plan MB'!$C83:$BE83,"D 0302")+COUNTIF('Plan WIW'!$C83:$AU83,"D 0302")+COUNTIF('Plan ET'!$C84:$BW84,"D 0302"))</f>
        <v>0</v>
      </c>
      <c r="N83" s="364">
        <f>SUM(COUNTIF('Plan MB'!$C83:$BE83,"H 0001")+COUNTIF('Plan WIW'!$C83:$AU83,"H 0001")+COUNTIF('Plan ET'!$C84:$BW84,"H 0001"))</f>
        <v>0</v>
      </c>
      <c r="O83" s="364">
        <f>SUM(COUNTIF('Plan MB'!$C83:$BE83,"H 0002")+COUNTIF('Plan WIW'!$C83:$AU83,"H 0002")+COUNTIF('Plan ET'!$C84:$BW84,"H 0002"))</f>
        <v>0</v>
      </c>
      <c r="P83" s="364">
        <f>SUM(COUNTIF('Plan MB'!$C83:$BE83,"H 0003")+COUNTIF('Plan WIW'!$C83:$AU83,"H 0003")+COUNTIF('Plan ET'!$C84:$BW84,"H 0003"))</f>
        <v>0</v>
      </c>
      <c r="Q83" s="364">
        <f>SUM(COUNTIF('Plan MB'!$C83:$BE83,"H 0011")+COUNTIF('Plan WIW'!$C83:$AU83,"H 0011")+COUNTIF('Plan ET'!$C84:$BW84,"H 0011"))</f>
        <v>0</v>
      </c>
      <c r="R83" s="364">
        <f>SUM(COUNTIF('Plan MB'!$C83:$BE83,"H 0102")+COUNTIF('Plan WIW'!$C83:$AU83,"H 0102")+COUNTIF('Plan ET'!$C84:$BW84,"H 0102"))</f>
        <v>0</v>
      </c>
      <c r="S83" s="364">
        <f>SUM(COUNTIF('Plan MB'!$C83:$BE83,"H 0103")+COUNTIF('Plan WIW'!$C83:$AU83,"H 0103")+COUNTIF('Plan ET'!$C84:$BW84,"H 0103"))</f>
        <v>0</v>
      </c>
      <c r="T83" s="364">
        <f>SUM(COUNTIF('Plan MB'!$C83:$BE83,"H 0111")+COUNTIF('Plan WIW'!$C83:$AU83,"H 0111")+COUNTIF('Plan ET'!$C84:$BW84,"H 0111"))</f>
        <v>0</v>
      </c>
      <c r="U83" s="364">
        <f>SUM(COUNTIF('Plan MB'!$C83:$BE83,"H 0112")+COUNTIF('Plan WIW'!$C83:$AU83,"H 0112")+COUNTIF('Plan ET'!$C84:$BW84,"H 0112"))</f>
        <v>0</v>
      </c>
      <c r="V83" s="364">
        <f>SUM(COUNTIF('Plan MB'!$C83:$BE83,"H 0113")+COUNTIF('Plan WIW'!$C83:$AU83,"H 0113")+COUNTIF('Plan ET'!$C84:$BW84,"H 0113"))</f>
        <v>0</v>
      </c>
      <c r="W83" s="364">
        <f>SUM(COUNTIF('Plan MB'!$C83:$BE83,"H 0114")+COUNTIF('Plan WIW'!$C83:$AU83,"H 0114")+COUNTIF('Plan ET'!$C84:$BW84,"H 0114"))</f>
        <v>0</v>
      </c>
      <c r="X83" s="364">
        <f>SUM(COUNTIF('Plan MB'!$C83:$BE83,"H 0115")+COUNTIF('Plan WIW'!$C83:$AU83,"H 0115")+COUNTIF('Plan ET'!$C84:$BW84,"H 0115"))</f>
        <v>0</v>
      </c>
      <c r="Y83" s="364">
        <f>SUM(COUNTIF('Plan MB'!$C83:$BE83,"H 0116")+COUNTIF('Plan WIW'!$C83:$AU83,"H 0116")+COUNTIF('Plan ET'!$C84:$BW84,"H 0116"))</f>
        <v>0</v>
      </c>
      <c r="Z83" s="364">
        <f>SUM(COUNTIF('Plan MB'!$C83:$BE83,"H 0202")+COUNTIF('Plan WIW'!$C83:$AU83,"H 0202")+COUNTIF('Plan ET'!$C84:$BW84,"H 0202"))</f>
        <v>0</v>
      </c>
      <c r="AA83" s="364">
        <f>SUM(COUNTIF('Plan MB'!$C83:$BE83,"H 0203")+COUNTIF('Plan WIW'!$C83:$AU83,"H 0203")+COUNTIF('Plan ET'!$C84:$BW84,"H 0203"))</f>
        <v>0</v>
      </c>
      <c r="AB83" s="364">
        <f>SUM(COUNTIF('Plan MB'!$C83:$BE83,"H 0211")+COUNTIF('Plan WIW'!$C83:$AU83,"H 0211")+COUNTIF('Plan ET'!$C84:$BW84,"H 0211"))</f>
        <v>0</v>
      </c>
      <c r="AC83" s="364">
        <f>SUM(COUNTIF('Plan MB'!$C83:$BE83,"H 0212")+COUNTIF('Plan WIW'!$C83:$AU83,"H 0212")+COUNTIF('Plan ET'!$C84:$BW84,"H 0212"))</f>
        <v>0</v>
      </c>
      <c r="AD83" s="364">
        <f>SUM(COUNTIF('Plan MB'!$C83:$BE83,"H 0213")+COUNTIF('Plan WIW'!$C83:$AU83,"H 0213")+COUNTIF('Plan ET'!$C84:$BW84,"H 0213"))</f>
        <v>0</v>
      </c>
      <c r="AE83" s="364">
        <f>SUM(COUNTIF('Plan MB'!$C83:$BE83,"H 0214")+COUNTIF('Plan WIW'!$C83:$AU83,"H 0214")+COUNTIF('Plan ET'!$C84:$BW84,"H 0214"))</f>
        <v>0</v>
      </c>
      <c r="AF83" s="340">
        <f>SUM(COUNTIF('Plan MB'!$C83:$BE83,"H 0215")+COUNTIF('Plan WIW'!$C83:$AU83,"H 0215")+COUNTIF('Plan ET'!$C84:$BW84,"H 0215"))</f>
        <v>0</v>
      </c>
      <c r="AG83" s="381">
        <f>SUM(COUNTIF('Plan MB'!$C83:$BE83,"H 0216")+COUNTIF('Plan WIW'!$C83:$AU83,"H 0216")+COUNTIF('Plan ET'!$C84:$BW84,"H 0216"))</f>
        <v>0</v>
      </c>
      <c r="AH83" s="364">
        <f>SUM(COUNTIF('Plan MB'!$C83:$BE83,"D 0215")+COUNTIF('Plan WIW'!$C83:$AU83,"D 0215")+COUNTIF('Plan ET'!$C84:$BW84,"D 0215"))</f>
        <v>0</v>
      </c>
      <c r="AI83" s="364">
        <f>SUM(COUNTIF('Plan MB'!$C83:$BE83,"E 0103")+COUNTIF('Plan WIW'!$C83:$AU83,"E 0103")+COUNTIF('Plan ET'!$C84:$BW84,"E 0103"))</f>
        <v>0</v>
      </c>
      <c r="AJ83" s="364">
        <f>SUM(COUNTIF('Plan MB'!$C83:$BE83,"E 0104")+COUNTIF('Plan WIW'!$C83:$AU83,"E 0104")+COUNTIF('Plan ET'!$C84:$BW84,"E 0104"))</f>
        <v>0</v>
      </c>
      <c r="AK83" s="364">
        <f>SUM(COUNTIF('Plan MB'!$C83:$BE83,"D 0201")+COUNTIF('Plan WIW'!$C83:$AU83,"D 0201")+COUNTIF('Plan ET'!$C84:$BW84,"D 0201"))</f>
        <v>0</v>
      </c>
      <c r="AL83" s="364">
        <f>SUM(COUNTIF('Plan MB'!$C83:$BE83,"D 0202")+COUNTIF('Plan WIW'!$C83:$AU83,"D 0202")+COUNTIF('Plan ET'!$C84:$BW84,"D 0202"))</f>
        <v>0</v>
      </c>
      <c r="AM83" s="364">
        <f>SUM(COUNTIF('Plan MB'!$C83:$BE83,"D 0203")+COUNTIF('Plan WIW'!$C83:$AU83,"D 0203")+COUNTIF('Plan ET'!$C84:$BW84,"D 0203"))</f>
        <v>0</v>
      </c>
      <c r="AN83" s="364">
        <f>SUM(COUNTIF('Plan MB'!$C83:$BE83,"B 0323")+COUNTIF('Plan WIW'!$C83:$AU83,"B 0323")+COUNTIF('Plan ET'!$C84:$BW84,"B 0323"))</f>
        <v>0</v>
      </c>
      <c r="AO83" s="364">
        <f>SUM(COUNTIF('Plan MB'!$C83:$BE83,"B 0406")+COUNTIF('Plan WIW'!$C83:$AU83,"B 0406")+COUNTIF('Plan ET'!$C84:$BW84,"B 0406"))</f>
        <v>0</v>
      </c>
      <c r="AP83" s="364">
        <f>SUM(COUNTIF('Plan MB'!$C83:$BE83,"B 0101")+COUNTIF('Plan WIW'!$C83:$AU83,"B 0101")+COUNTIF('Plan ET'!$C84:$BW84,"B 0101"))</f>
        <v>0</v>
      </c>
      <c r="AQ83" s="364">
        <f>SUM(COUNTIF('Plan MB'!$C83:$BE83,"B 0102")+COUNTIF('Plan WIW'!$C83:$AU83,"B 0102")+COUNTIF('Plan ET'!$C84:$BW84,"B 0102"))</f>
        <v>0</v>
      </c>
      <c r="AR83" s="364">
        <f>SUM(COUNTIF('Plan MB'!$C83:$BE83,"B 0231")+COUNTIF('Plan WIW'!$C83:$AU83,"B 0231")+COUNTIF('Plan ET'!$C84:$BW84,"B 0231"))</f>
        <v>0</v>
      </c>
      <c r="AS83" s="364">
        <f>SUM(COUNTIF('Plan MB'!$C83:$BE83,"B 0423")+COUNTIF('Plan WIW'!$C83:$AU83,"B 0423")+COUNTIF('Plan ET'!$C84:$BW84,"B 0423"))</f>
        <v>0</v>
      </c>
      <c r="AT83" s="364">
        <f>SUM(COUNTIF('Plan MB'!$C83:$BE83,"B 0422")+COUNTIF('Plan WIW'!$C83:$AU83,"B 0422")+COUNTIF('Plan ET'!$C84:$BW84,"B 0422"))</f>
        <v>0</v>
      </c>
    </row>
    <row r="84" spans="1:46" s="215" customFormat="1" ht="12.75" customHeight="1">
      <c r="A84" s="1320"/>
      <c r="B84" s="1323"/>
      <c r="C84" s="364">
        <f>SUM(COUNTIF('Plan MB'!$C84:$BE84,"D 0107")+COUNTIF('Plan WIW'!$C84:$AU84,"D 0107")+COUNTIF('Plan ET'!$C85:$BW85,"D 0107"))</f>
        <v>0</v>
      </c>
      <c r="D84" s="364">
        <f>SUM(COUNTIF('Plan MB'!$C84:$BE84,"D 0108")+COUNTIF('Plan WIW'!$C84:$AU84,"D 0108")+COUNTIF('Plan ET'!$C85:$BW85,"D 0108"))</f>
        <v>0</v>
      </c>
      <c r="E84" s="364">
        <f>SUM(COUNTIF('Plan MB'!$C84:$BE84,"D 0110")+COUNTIF('Plan WIW'!$C84:$AU84,"D 0110")+COUNTIF('Plan ET'!$C85:$BW85,"D 0110"))</f>
        <v>0</v>
      </c>
      <c r="F84" s="364">
        <f>SUM(COUNTIF('Plan MB'!$C84:$BE84,"D 0111")+COUNTIF('Plan WIW'!$C84:$AU84,"D 0111")+COUNTIF('Plan ET'!$C85:$BW85,"D 0111"))</f>
        <v>0</v>
      </c>
      <c r="G84" s="364">
        <f>SUM(COUNTIF('Plan MB'!$C84:$BE84,"D 0113")+COUNTIF('Plan WIW'!$C84:$AU84,"D 0113")+COUNTIF('Plan ET'!$C85:$BW85,"D 0113"))</f>
        <v>0</v>
      </c>
      <c r="H84" s="364">
        <f>SUM(COUNTIF('Plan MB'!$C84:$BE84,"D 0117")+COUNTIF('Plan WIW'!$C84:$AU84,"D 0117")+COUNTIF('Plan ET'!$C85:$BW85,"D 0117"))</f>
        <v>0</v>
      </c>
      <c r="I84" s="364">
        <f>SUM(COUNTIF('Plan MB'!$C84:$BE84,"D 0207")+COUNTIF('Plan WIW'!$C84:$AU84,"D 0207")+COUNTIF('Plan ET'!$C85:$BW85,"D 0207"))</f>
        <v>0</v>
      </c>
      <c r="J84" s="364">
        <f>SUM(COUNTIF('Plan MB'!$C84:$BE84,"D 0210")+COUNTIF('Plan WIW'!$C84:$AU84,"D 0210")+COUNTIF('Plan ET'!$C85:$BW85,"D 0210"))</f>
        <v>0</v>
      </c>
      <c r="K84" s="324">
        <f>SUM(COUNTIF('Plan MB'!$C84:$BE84,"D 0214")+COUNTIF('Plan WIW'!$C84:$AU84,"D 0214")+COUNTIF('Plan ET'!$C85:$BW85,"D 0214"))</f>
        <v>0</v>
      </c>
      <c r="L84" s="364">
        <f>SUM(COUNTIF('Plan MB'!$C84:$BE84,"D 0301")+COUNTIF('Plan WIW'!$C84:$AU84,"D 0301")+COUNTIF('Plan ET'!$C85:$BW85,"D 0301"))</f>
        <v>0</v>
      </c>
      <c r="M84" s="364">
        <f>SUM(COUNTIF('Plan MB'!$C84:$BE84,"D 0302")+COUNTIF('Plan WIW'!$C84:$AU84,"D 0302")+COUNTIF('Plan ET'!$C85:$BW85,"D 0302"))</f>
        <v>0</v>
      </c>
      <c r="N84" s="364">
        <f>SUM(COUNTIF('Plan MB'!$C84:$BE84,"H 0001")+COUNTIF('Plan WIW'!$C84:$AU84,"H 0001")+COUNTIF('Plan ET'!$C85:$BW85,"H 0001"))</f>
        <v>0</v>
      </c>
      <c r="O84" s="364">
        <f>SUM(COUNTIF('Plan MB'!$C84:$BE84,"H 0002")+COUNTIF('Plan WIW'!$C84:$AU84,"H 0002")+COUNTIF('Plan ET'!$C85:$BW85,"H 0002"))</f>
        <v>0</v>
      </c>
      <c r="P84" s="364">
        <f>SUM(COUNTIF('Plan MB'!$C84:$BE84,"H 0003")+COUNTIF('Plan WIW'!$C84:$AU84,"H 0003")+COUNTIF('Plan ET'!$C85:$BW85,"H 0003"))</f>
        <v>0</v>
      </c>
      <c r="Q84" s="364">
        <f>SUM(COUNTIF('Plan MB'!$C84:$BE84,"H 0011")+COUNTIF('Plan WIW'!$C84:$AU84,"H 0011")+COUNTIF('Plan ET'!$C85:$BW85,"H 0011"))</f>
        <v>0</v>
      </c>
      <c r="R84" s="364">
        <f>SUM(COUNTIF('Plan MB'!$C84:$BE84,"H 0102")+COUNTIF('Plan WIW'!$C84:$AU84,"H 0102")+COUNTIF('Plan ET'!$C85:$BW85,"H 0102"))</f>
        <v>0</v>
      </c>
      <c r="S84" s="364">
        <f>SUM(COUNTIF('Plan MB'!$C84:$BE84,"H 0103")+COUNTIF('Plan WIW'!$C84:$AU84,"H 0103")+COUNTIF('Plan ET'!$C85:$BW85,"H 0103"))</f>
        <v>0</v>
      </c>
      <c r="T84" s="364">
        <f>SUM(COUNTIF('Plan MB'!$C84:$BE84,"H 0111")+COUNTIF('Plan WIW'!$C84:$AU84,"H 0111")+COUNTIF('Plan ET'!$C85:$BW85,"H 0111"))</f>
        <v>0</v>
      </c>
      <c r="U84" s="364">
        <f>SUM(COUNTIF('Plan MB'!$C84:$BE84,"H 0112")+COUNTIF('Plan WIW'!$C84:$AU84,"H 0112")+COUNTIF('Plan ET'!$C85:$BW85,"H 0112"))</f>
        <v>0</v>
      </c>
      <c r="V84" s="364">
        <f>SUM(COUNTIF('Plan MB'!$C84:$BE84,"H 0113")+COUNTIF('Plan WIW'!$C84:$AU84,"H 0113")+COUNTIF('Plan ET'!$C85:$BW85,"H 0113"))</f>
        <v>0</v>
      </c>
      <c r="W84" s="364">
        <f>SUM(COUNTIF('Plan MB'!$C84:$BE84,"H 0114")+COUNTIF('Plan WIW'!$C84:$AU84,"H 0114")+COUNTIF('Plan ET'!$C85:$BW85,"H 0114"))</f>
        <v>0</v>
      </c>
      <c r="X84" s="364">
        <f>SUM(COUNTIF('Plan MB'!$C84:$BE84,"H 0115")+COUNTIF('Plan WIW'!$C84:$AU84,"H 0115")+COUNTIF('Plan ET'!$C85:$BW85,"H 0115"))</f>
        <v>0</v>
      </c>
      <c r="Y84" s="364">
        <f>SUM(COUNTIF('Plan MB'!$C84:$BE84,"H 0116")+COUNTIF('Plan WIW'!$C84:$AU84,"H 0116")+COUNTIF('Plan ET'!$C85:$BW85,"H 0116"))</f>
        <v>0</v>
      </c>
      <c r="Z84" s="364">
        <f>SUM(COUNTIF('Plan MB'!$C84:$BE84,"H 0202")+COUNTIF('Plan WIW'!$C84:$AU84,"H 0202")+COUNTIF('Plan ET'!$C85:$BW85,"H 0202"))</f>
        <v>0</v>
      </c>
      <c r="AA84" s="364">
        <f>SUM(COUNTIF('Plan MB'!$C84:$BE84,"H 0203")+COUNTIF('Plan WIW'!$C84:$AU84,"H 0203")+COUNTIF('Plan ET'!$C85:$BW85,"H 0203"))</f>
        <v>0</v>
      </c>
      <c r="AB84" s="364">
        <f>SUM(COUNTIF('Plan MB'!$C84:$BE84,"H 0211")+COUNTIF('Plan WIW'!$C84:$AU84,"H 0211")+COUNTIF('Plan ET'!$C85:$BW85,"H 0211"))</f>
        <v>0</v>
      </c>
      <c r="AC84" s="364">
        <f>SUM(COUNTIF('Plan MB'!$C84:$BE84,"H 0212")+COUNTIF('Plan WIW'!$C84:$AU84,"H 0212")+COUNTIF('Plan ET'!$C85:$BW85,"H 0212"))</f>
        <v>0</v>
      </c>
      <c r="AD84" s="364">
        <f>SUM(COUNTIF('Plan MB'!$C84:$BE84,"H 0213")+COUNTIF('Plan WIW'!$C84:$AU84,"H 0213")+COUNTIF('Plan ET'!$C85:$BW85,"H 0213"))</f>
        <v>0</v>
      </c>
      <c r="AE84" s="364">
        <f>SUM(COUNTIF('Plan MB'!$C84:$BE84,"H 0214")+COUNTIF('Plan WIW'!$C84:$AU84,"H 0214")+COUNTIF('Plan ET'!$C85:$BW85,"H 0214"))</f>
        <v>0</v>
      </c>
      <c r="AF84" s="340">
        <f>SUM(COUNTIF('Plan MB'!$C84:$BE84,"H 0215")+COUNTIF('Plan WIW'!$C84:$AU84,"H 0215")+COUNTIF('Plan ET'!$C85:$BW85,"H 0215"))</f>
        <v>0</v>
      </c>
      <c r="AG84" s="381">
        <f>SUM(COUNTIF('Plan MB'!$C84:$BE84,"H 0216")+COUNTIF('Plan WIW'!$C84:$AU84,"H 0216")+COUNTIF('Plan ET'!$C85:$BW85,"H 0216"))</f>
        <v>0</v>
      </c>
      <c r="AH84" s="364">
        <f>SUM(COUNTIF('Plan MB'!$C84:$BE84,"D 0215")+COUNTIF('Plan WIW'!$C84:$AU84,"D 0215")+COUNTIF('Plan ET'!$C85:$BW85,"D 0215"))</f>
        <v>0</v>
      </c>
      <c r="AI84" s="364">
        <f>SUM(COUNTIF('Plan MB'!$C84:$BE84,"E 0103")+COUNTIF('Plan WIW'!$C84:$AU84,"E 0103")+COUNTIF('Plan ET'!$C85:$BW85,"E 0103"))</f>
        <v>0</v>
      </c>
      <c r="AJ84" s="364">
        <f>SUM(COUNTIF('Plan MB'!$C84:$BE84,"E 0104")+COUNTIF('Plan WIW'!$C84:$AU84,"E 0104")+COUNTIF('Plan ET'!$C85:$BW85,"E 0104"))</f>
        <v>0</v>
      </c>
      <c r="AK84" s="364">
        <f>SUM(COUNTIF('Plan MB'!$C84:$BE84,"D 0201")+COUNTIF('Plan WIW'!$C84:$AU84,"D 0201")+COUNTIF('Plan ET'!$C85:$BW85,"D 0201"))</f>
        <v>0</v>
      </c>
      <c r="AL84" s="364">
        <f>SUM(COUNTIF('Plan MB'!$C84:$BE84,"D 0202")+COUNTIF('Plan WIW'!$C84:$AU84,"D 0202")+COUNTIF('Plan ET'!$C85:$BW85,"D 0202"))</f>
        <v>0</v>
      </c>
      <c r="AM84" s="364">
        <f>SUM(COUNTIF('Plan MB'!$C84:$BE84,"D 0203")+COUNTIF('Plan WIW'!$C84:$AU84,"D 0203")+COUNTIF('Plan ET'!$C85:$BW85,"D 0203"))</f>
        <v>0</v>
      </c>
      <c r="AN84" s="364">
        <f>SUM(COUNTIF('Plan MB'!$C84:$BE84,"B 0323")+COUNTIF('Plan WIW'!$C84:$AU84,"B 0323")+COUNTIF('Plan ET'!$C85:$BW85,"B 0323"))</f>
        <v>0</v>
      </c>
      <c r="AO84" s="364">
        <f>SUM(COUNTIF('Plan MB'!$C84:$BE84,"B 0406")+COUNTIF('Plan WIW'!$C84:$AU84,"B 0406")+COUNTIF('Plan ET'!$C85:$BW85,"B 0406"))</f>
        <v>0</v>
      </c>
      <c r="AP84" s="364">
        <f>SUM(COUNTIF('Plan MB'!$C84:$BE84,"B 0101")+COUNTIF('Plan WIW'!$C84:$AU84,"B 0101")+COUNTIF('Plan ET'!$C85:$BW85,"B 0101"))</f>
        <v>0</v>
      </c>
      <c r="AQ84" s="364">
        <f>SUM(COUNTIF('Plan MB'!$C84:$BE84,"B 0102")+COUNTIF('Plan WIW'!$C84:$AU84,"B 0102")+COUNTIF('Plan ET'!$C85:$BW85,"B 0102"))</f>
        <v>0</v>
      </c>
      <c r="AR84" s="364">
        <f>SUM(COUNTIF('Plan MB'!$C84:$BE84,"B 0231")+COUNTIF('Plan WIW'!$C84:$AU84,"B 0231")+COUNTIF('Plan ET'!$C85:$BW85,"B 0231"))</f>
        <v>0</v>
      </c>
      <c r="AS84" s="364">
        <f>SUM(COUNTIF('Plan MB'!$C84:$BE84,"B 0423")+COUNTIF('Plan WIW'!$C84:$AU84,"B 0423")+COUNTIF('Plan ET'!$C85:$BW85,"B 0423"))</f>
        <v>0</v>
      </c>
      <c r="AT84" s="364">
        <f>SUM(COUNTIF('Plan MB'!$C84:$BE84,"B 0422")+COUNTIF('Plan WIW'!$C84:$AU84,"B 0422")+COUNTIF('Plan ET'!$C85:$BW85,"B 0422"))</f>
        <v>0</v>
      </c>
    </row>
    <row r="85" spans="1:46" ht="12.75" customHeight="1">
      <c r="A85" s="1320"/>
      <c r="B85" s="1323"/>
      <c r="C85" s="364">
        <f>SUM(COUNTIF('Plan MB'!$C85:$BE85,"D 0107")+COUNTIF('Plan WIW'!$C85:$AU85,"D 0107")+COUNTIF('Plan ET'!$C86:$BW86,"D 0107"))</f>
        <v>0</v>
      </c>
      <c r="D85" s="364">
        <f>SUM(COUNTIF('Plan MB'!$C85:$BE85,"D 0108")+COUNTIF('Plan WIW'!$C85:$AU85,"D 0108")+COUNTIF('Plan ET'!$C86:$BW86,"D 0108"))</f>
        <v>0</v>
      </c>
      <c r="E85" s="364">
        <f>SUM(COUNTIF('Plan MB'!$C85:$BE85,"D 0110")+COUNTIF('Plan WIW'!$C85:$AU85,"D 0110")+COUNTIF('Plan ET'!$C86:$BW86,"D 0110"))</f>
        <v>0</v>
      </c>
      <c r="F85" s="364">
        <f>SUM(COUNTIF('Plan MB'!$C85:$BE85,"D 0111")+COUNTIF('Plan WIW'!$C85:$AU85,"D 0111")+COUNTIF('Plan ET'!$C86:$BW86,"D 0111"))</f>
        <v>0</v>
      </c>
      <c r="G85" s="364">
        <f>SUM(COUNTIF('Plan MB'!$C85:$BE85,"D 0113")+COUNTIF('Plan WIW'!$C85:$AU85,"D 0113")+COUNTIF('Plan ET'!$C86:$BW86,"D 0113"))</f>
        <v>0</v>
      </c>
      <c r="H85" s="364">
        <f>SUM(COUNTIF('Plan MB'!$C85:$BE85,"D 0117")+COUNTIF('Plan WIW'!$C85:$AU85,"D 0117")+COUNTIF('Plan ET'!$C86:$BW86,"D 0117"))</f>
        <v>0</v>
      </c>
      <c r="I85" s="364">
        <f>SUM(COUNTIF('Plan MB'!$C85:$BE85,"D 0207")+COUNTIF('Plan WIW'!$C85:$AU85,"D 0207")+COUNTIF('Plan ET'!$C86:$BW86,"D 0207"))</f>
        <v>0</v>
      </c>
      <c r="J85" s="364">
        <f>SUM(COUNTIF('Plan MB'!$C85:$BE85,"D 0210")+COUNTIF('Plan WIW'!$C85:$AU85,"D 0210")+COUNTIF('Plan ET'!$C86:$BW86,"D 0210"))</f>
        <v>0</v>
      </c>
      <c r="K85" s="324">
        <f>SUM(COUNTIF('Plan MB'!$C85:$BE85,"D 0214")+COUNTIF('Plan WIW'!$C85:$AU85,"D 0214")+COUNTIF('Plan ET'!$C86:$BW86,"D 0214"))</f>
        <v>0</v>
      </c>
      <c r="L85" s="364">
        <f>SUM(COUNTIF('Plan MB'!$C85:$BE85,"D 0301")+COUNTIF('Plan WIW'!$C85:$AU85,"D 0301")+COUNTIF('Plan ET'!$C86:$BW86,"D 0301"))</f>
        <v>0</v>
      </c>
      <c r="M85" s="364">
        <f>SUM(COUNTIF('Plan MB'!$C85:$BE85,"D 0302")+COUNTIF('Plan WIW'!$C85:$AU85,"D 0302")+COUNTIF('Plan ET'!$C86:$BW86,"D 0302"))</f>
        <v>0</v>
      </c>
      <c r="N85" s="364">
        <f>SUM(COUNTIF('Plan MB'!$C85:$BE85,"H 0001")+COUNTIF('Plan WIW'!$C85:$AU85,"H 0001")+COUNTIF('Plan ET'!$C86:$BW86,"H 0001"))</f>
        <v>0</v>
      </c>
      <c r="O85" s="364">
        <f>SUM(COUNTIF('Plan MB'!$C85:$BE85,"H 0002")+COUNTIF('Plan WIW'!$C85:$AU85,"H 0002")+COUNTIF('Plan ET'!$C86:$BW86,"H 0002"))</f>
        <v>0</v>
      </c>
      <c r="P85" s="364">
        <f>SUM(COUNTIF('Plan MB'!$C85:$BE85,"H 0003")+COUNTIF('Plan WIW'!$C85:$AU85,"H 0003")+COUNTIF('Plan ET'!$C86:$BW86,"H 0003"))</f>
        <v>0</v>
      </c>
      <c r="Q85" s="364">
        <f>SUM(COUNTIF('Plan MB'!$C85:$BE85,"H 0011")+COUNTIF('Plan WIW'!$C85:$AU85,"H 0011")+COUNTIF('Plan ET'!$C86:$BW86,"H 0011"))</f>
        <v>0</v>
      </c>
      <c r="R85" s="364">
        <f>SUM(COUNTIF('Plan MB'!$C85:$BE85,"H 0102")+COUNTIF('Plan WIW'!$C85:$AU85,"H 0102")+COUNTIF('Plan ET'!$C86:$BW86,"H 0102"))</f>
        <v>0</v>
      </c>
      <c r="S85" s="364">
        <f>SUM(COUNTIF('Plan MB'!$C85:$BE85,"H 0103")+COUNTIF('Plan WIW'!$C85:$AU85,"H 0103")+COUNTIF('Plan ET'!$C86:$BW86,"H 0103"))</f>
        <v>0</v>
      </c>
      <c r="T85" s="364">
        <f>SUM(COUNTIF('Plan MB'!$C85:$BE85,"H 0111")+COUNTIF('Plan WIW'!$C85:$AU85,"H 0111")+COUNTIF('Plan ET'!$C86:$BW86,"H 0111"))</f>
        <v>0</v>
      </c>
      <c r="U85" s="364">
        <f>SUM(COUNTIF('Plan MB'!$C85:$BE85,"H 0112")+COUNTIF('Plan WIW'!$C85:$AU85,"H 0112")+COUNTIF('Plan ET'!$C86:$BW86,"H 0112"))</f>
        <v>0</v>
      </c>
      <c r="V85" s="364">
        <f>SUM(COUNTIF('Plan MB'!$C85:$BE85,"H 0113")+COUNTIF('Plan WIW'!$C85:$AU85,"H 0113")+COUNTIF('Plan ET'!$C86:$BW86,"H 0113"))</f>
        <v>0</v>
      </c>
      <c r="W85" s="364">
        <f>SUM(COUNTIF('Plan MB'!$C85:$BE85,"H 0114")+COUNTIF('Plan WIW'!$C85:$AU85,"H 0114")+COUNTIF('Plan ET'!$C86:$BW86,"H 0114"))</f>
        <v>0</v>
      </c>
      <c r="X85" s="364">
        <f>SUM(COUNTIF('Plan MB'!$C85:$BE85,"H 0115")+COUNTIF('Plan WIW'!$C85:$AU85,"H 0115")+COUNTIF('Plan ET'!$C86:$BW86,"H 0115"))</f>
        <v>0</v>
      </c>
      <c r="Y85" s="364">
        <f>SUM(COUNTIF('Plan MB'!$C85:$BE85,"H 0116")+COUNTIF('Plan WIW'!$C85:$AU85,"H 0116")+COUNTIF('Plan ET'!$C86:$BW86,"H 0116"))</f>
        <v>0</v>
      </c>
      <c r="Z85" s="364">
        <f>SUM(COUNTIF('Plan MB'!$C85:$BE85,"H 0202")+COUNTIF('Plan WIW'!$C85:$AU85,"H 0202")+COUNTIF('Plan ET'!$C86:$BW86,"H 0202"))</f>
        <v>0</v>
      </c>
      <c r="AA85" s="364">
        <f>SUM(COUNTIF('Plan MB'!$C85:$BE85,"H 0203")+COUNTIF('Plan WIW'!$C85:$AU85,"H 0203")+COUNTIF('Plan ET'!$C86:$BW86,"H 0203"))</f>
        <v>0</v>
      </c>
      <c r="AB85" s="364">
        <f>SUM(COUNTIF('Plan MB'!$C85:$BE85,"H 0211")+COUNTIF('Plan WIW'!$C85:$AU85,"H 0211")+COUNTIF('Plan ET'!$C86:$BW86,"H 0211"))</f>
        <v>0</v>
      </c>
      <c r="AC85" s="364">
        <f>SUM(COUNTIF('Plan MB'!$C85:$BE85,"H 0212")+COUNTIF('Plan WIW'!$C85:$AU85,"H 0212")+COUNTIF('Plan ET'!$C86:$BW86,"H 0212"))</f>
        <v>0</v>
      </c>
      <c r="AD85" s="364">
        <f>SUM(COUNTIF('Plan MB'!$C85:$BE85,"H 0213")+COUNTIF('Plan WIW'!$C85:$AU85,"H 0213")+COUNTIF('Plan ET'!$C86:$BW86,"H 0213"))</f>
        <v>0</v>
      </c>
      <c r="AE85" s="364">
        <f>SUM(COUNTIF('Plan MB'!$C85:$BE85,"H 0214")+COUNTIF('Plan WIW'!$C85:$AU85,"H 0214")+COUNTIF('Plan ET'!$C86:$BW86,"H 0214"))</f>
        <v>0</v>
      </c>
      <c r="AF85" s="340">
        <f>SUM(COUNTIF('Plan MB'!$C85:$BE85,"H 0215")+COUNTIF('Plan WIW'!$C85:$AU85,"H 0215")+COUNTIF('Plan ET'!$C86:$BW86,"H 0215"))</f>
        <v>0</v>
      </c>
      <c r="AG85" s="381">
        <f>SUM(COUNTIF('Plan MB'!$C85:$BE85,"H 0216")+COUNTIF('Plan WIW'!$C85:$AU85,"H 0216")+COUNTIF('Plan ET'!$C86:$BW86,"H 0216"))</f>
        <v>0</v>
      </c>
      <c r="AH85" s="364">
        <f>SUM(COUNTIF('Plan MB'!$C85:$BE85,"D 0215")+COUNTIF('Plan WIW'!$C85:$AU85,"D 0215")+COUNTIF('Plan ET'!$C86:$BW86,"D 0215"))</f>
        <v>0</v>
      </c>
      <c r="AI85" s="364">
        <f>SUM(COUNTIF('Plan MB'!$C85:$BE85,"E 0103")+COUNTIF('Plan WIW'!$C85:$AU85,"E 0103")+COUNTIF('Plan ET'!$C86:$BW86,"E 0103"))</f>
        <v>0</v>
      </c>
      <c r="AJ85" s="364">
        <f>SUM(COUNTIF('Plan MB'!$C85:$BE85,"E 0104")+COUNTIF('Plan WIW'!$C85:$AU85,"E 0104")+COUNTIF('Plan ET'!$C86:$BW86,"E 0104"))</f>
        <v>0</v>
      </c>
      <c r="AK85" s="364">
        <f>SUM(COUNTIF('Plan MB'!$C85:$BE85,"D 0201")+COUNTIF('Plan WIW'!$C85:$AU85,"D 0201")+COUNTIF('Plan ET'!$C86:$BW86,"D 0201"))</f>
        <v>0</v>
      </c>
      <c r="AL85" s="364">
        <f>SUM(COUNTIF('Plan MB'!$C85:$BE85,"D 0202")+COUNTIF('Plan WIW'!$C85:$AU85,"D 0202")+COUNTIF('Plan ET'!$C86:$BW86,"D 0202"))</f>
        <v>0</v>
      </c>
      <c r="AM85" s="364">
        <f>SUM(COUNTIF('Plan MB'!$C85:$BE85,"D 0203")+COUNTIF('Plan WIW'!$C85:$AU85,"D 0203")+COUNTIF('Plan ET'!$C86:$BW86,"D 0203"))</f>
        <v>0</v>
      </c>
      <c r="AN85" s="364">
        <f>SUM(COUNTIF('Plan MB'!$C85:$BE85,"B 0323")+COUNTIF('Plan WIW'!$C85:$AU85,"B 0323")+COUNTIF('Plan ET'!$C86:$BW86,"B 0323"))</f>
        <v>0</v>
      </c>
      <c r="AO85" s="364">
        <f>SUM(COUNTIF('Plan MB'!$C85:$BE85,"B 0406")+COUNTIF('Plan WIW'!$C85:$AU85,"B 0406")+COUNTIF('Plan ET'!$C86:$BW86,"B 0406"))</f>
        <v>0</v>
      </c>
      <c r="AP85" s="364">
        <f>SUM(COUNTIF('Plan MB'!$C85:$BE85,"B 0101")+COUNTIF('Plan WIW'!$C85:$AU85,"B 0101")+COUNTIF('Plan ET'!$C86:$BW86,"B 0101"))</f>
        <v>0</v>
      </c>
      <c r="AQ85" s="364">
        <f>SUM(COUNTIF('Plan MB'!$C85:$BE85,"B 0102")+COUNTIF('Plan WIW'!$C85:$AU85,"B 0102")+COUNTIF('Plan ET'!$C86:$BW86,"B 0102"))</f>
        <v>0</v>
      </c>
      <c r="AR85" s="364">
        <f>SUM(COUNTIF('Plan MB'!$C85:$BE85,"B 0231")+COUNTIF('Plan WIW'!$C85:$AU85,"B 0231")+COUNTIF('Plan ET'!$C86:$BW86,"B 0231"))</f>
        <v>0</v>
      </c>
      <c r="AS85" s="364">
        <f>SUM(COUNTIF('Plan MB'!$C85:$BE85,"B 0423")+COUNTIF('Plan WIW'!$C85:$AU85,"B 0423")+COUNTIF('Plan ET'!$C86:$BW86,"B 0423"))</f>
        <v>0</v>
      </c>
      <c r="AT85" s="364">
        <f>SUM(COUNTIF('Plan MB'!$C85:$BE85,"B 0422")+COUNTIF('Plan WIW'!$C85:$AU85,"B 0422")+COUNTIF('Plan ET'!$C86:$BW86,"B 0422"))</f>
        <v>0</v>
      </c>
    </row>
    <row r="86" spans="1:46" ht="12.75" customHeight="1">
      <c r="A86" s="1321"/>
      <c r="B86" s="1324"/>
      <c r="C86" s="364">
        <f>SUM(COUNTIF('Plan MB'!$C86:$BE86,"D 0107")+COUNTIF('Plan WIW'!$C86:$AU86,"D 0107")+COUNTIF('Plan ET'!$C87:$BW87,"D 0107"))</f>
        <v>0</v>
      </c>
      <c r="D86" s="364">
        <f>SUM(COUNTIF('Plan MB'!$C86:$BE86,"D 0108")+COUNTIF('Plan WIW'!$C86:$AU86,"D 0108")+COUNTIF('Plan ET'!$C87:$BW87,"D 0108"))</f>
        <v>0</v>
      </c>
      <c r="E86" s="364">
        <f>SUM(COUNTIF('Plan MB'!$C86:$BE86,"D 0110")+COUNTIF('Plan WIW'!$C86:$AU86,"D 0110")+COUNTIF('Plan ET'!$C87:$BW87,"D 0110"))</f>
        <v>0</v>
      </c>
      <c r="F86" s="364">
        <f>SUM(COUNTIF('Plan MB'!$C86:$BE86,"D 0111")+COUNTIF('Plan WIW'!$C86:$AU86,"D 0111")+COUNTIF('Plan ET'!$C87:$BW87,"D 0111"))</f>
        <v>0</v>
      </c>
      <c r="G86" s="364">
        <f>SUM(COUNTIF('Plan MB'!$C86:$BE86,"D 0113")+COUNTIF('Plan WIW'!$C86:$AU86,"D 0113")+COUNTIF('Plan ET'!$C87:$BW87,"D 0113"))</f>
        <v>0</v>
      </c>
      <c r="H86" s="364">
        <f>SUM(COUNTIF('Plan MB'!$C86:$BE86,"D 0117")+COUNTIF('Plan WIW'!$C86:$AU86,"D 0117")+COUNTIF('Plan ET'!$C87:$BW87,"D 0117"))</f>
        <v>0</v>
      </c>
      <c r="I86" s="364">
        <f>SUM(COUNTIF('Plan MB'!$C86:$BE86,"D 0207")+COUNTIF('Plan WIW'!$C86:$AU86,"D 0207")+COUNTIF('Plan ET'!$C87:$BW87,"D 0207"))</f>
        <v>0</v>
      </c>
      <c r="J86" s="364">
        <f>SUM(COUNTIF('Plan MB'!$C86:$BE86,"D 0210")+COUNTIF('Plan WIW'!$C86:$AU86,"D 0210")+COUNTIF('Plan ET'!$C87:$BW87,"D 0210"))</f>
        <v>0</v>
      </c>
      <c r="K86" s="324">
        <f>SUM(COUNTIF('Plan MB'!$C86:$BE86,"D 0214")+COUNTIF('Plan WIW'!$C86:$AU86,"D 0214")+COUNTIF('Plan ET'!$C87:$BW87,"D 0214"))</f>
        <v>0</v>
      </c>
      <c r="L86" s="364">
        <f>SUM(COUNTIF('Plan MB'!$C86:$BE86,"D 0301")+COUNTIF('Plan WIW'!$C86:$AU86,"D 0301")+COUNTIF('Plan ET'!$C87:$BW87,"D 0301"))</f>
        <v>0</v>
      </c>
      <c r="M86" s="364">
        <f>SUM(COUNTIF('Plan MB'!$C86:$BE86,"D 0302")+COUNTIF('Plan WIW'!$C86:$AU86,"D 0302")+COUNTIF('Plan ET'!$C87:$BW87,"D 0302"))</f>
        <v>0</v>
      </c>
      <c r="N86" s="364">
        <f>SUM(COUNTIF('Plan MB'!$C86:$BE86,"H 0001")+COUNTIF('Plan WIW'!$C86:$AU86,"H 0001")+COUNTIF('Plan ET'!$C87:$BW87,"H 0001"))</f>
        <v>0</v>
      </c>
      <c r="O86" s="364">
        <f>SUM(COUNTIF('Plan MB'!$C86:$BE86,"H 0002")+COUNTIF('Plan WIW'!$C86:$AU86,"H 0002")+COUNTIF('Plan ET'!$C87:$BW87,"H 0002"))</f>
        <v>0</v>
      </c>
      <c r="P86" s="364">
        <f>SUM(COUNTIF('Plan MB'!$C86:$BE86,"H 0003")+COUNTIF('Plan WIW'!$C86:$AU86,"H 0003")+COUNTIF('Plan ET'!$C87:$BW87,"H 0003"))</f>
        <v>0</v>
      </c>
      <c r="Q86" s="364">
        <f>SUM(COUNTIF('Plan MB'!$C86:$BE86,"H 0011")+COUNTIF('Plan WIW'!$C86:$AU86,"H 0011")+COUNTIF('Plan ET'!$C87:$BW87,"H 0011"))</f>
        <v>0</v>
      </c>
      <c r="R86" s="364">
        <f>SUM(COUNTIF('Plan MB'!$C86:$BE86,"H 0102")+COUNTIF('Plan WIW'!$C86:$AU86,"H 0102")+COUNTIF('Plan ET'!$C87:$BW87,"H 0102"))</f>
        <v>0</v>
      </c>
      <c r="S86" s="364">
        <f>SUM(COUNTIF('Plan MB'!$C86:$BE86,"H 0103")+COUNTIF('Plan WIW'!$C86:$AU86,"H 0103")+COUNTIF('Plan ET'!$C87:$BW87,"H 0103"))</f>
        <v>0</v>
      </c>
      <c r="T86" s="364">
        <f>SUM(COUNTIF('Plan MB'!$C86:$BE86,"H 0111")+COUNTIF('Plan WIW'!$C86:$AU86,"H 0111")+COUNTIF('Plan ET'!$C87:$BW87,"H 0111"))</f>
        <v>0</v>
      </c>
      <c r="U86" s="364">
        <f>SUM(COUNTIF('Plan MB'!$C86:$BE86,"H 0112")+COUNTIF('Plan WIW'!$C86:$AU86,"H 0112")+COUNTIF('Plan ET'!$C87:$BW87,"H 0112"))</f>
        <v>0</v>
      </c>
      <c r="V86" s="364">
        <f>SUM(COUNTIF('Plan MB'!$C86:$BE86,"H 0113")+COUNTIF('Plan WIW'!$C86:$AU86,"H 0113")+COUNTIF('Plan ET'!$C87:$BW87,"H 0113"))</f>
        <v>0</v>
      </c>
      <c r="W86" s="364">
        <f>SUM(COUNTIF('Plan MB'!$C86:$BE86,"H 0114")+COUNTIF('Plan WIW'!$C86:$AU86,"H 0114")+COUNTIF('Plan ET'!$C87:$BW87,"H 0114"))</f>
        <v>0</v>
      </c>
      <c r="X86" s="364">
        <f>SUM(COUNTIF('Plan MB'!$C86:$BE86,"H 0115")+COUNTIF('Plan WIW'!$C86:$AU86,"H 0115")+COUNTIF('Plan ET'!$C87:$BW87,"H 0115"))</f>
        <v>0</v>
      </c>
      <c r="Y86" s="364">
        <f>SUM(COUNTIF('Plan MB'!$C86:$BE86,"H 0116")+COUNTIF('Plan WIW'!$C86:$AU86,"H 0116")+COUNTIF('Plan ET'!$C87:$BW87,"H 0116"))</f>
        <v>0</v>
      </c>
      <c r="Z86" s="364">
        <f>SUM(COUNTIF('Plan MB'!$C86:$BE86,"H 0202")+COUNTIF('Plan WIW'!$C86:$AU86,"H 0202")+COUNTIF('Plan ET'!$C87:$BW87,"H 0202"))</f>
        <v>0</v>
      </c>
      <c r="AA86" s="364">
        <f>SUM(COUNTIF('Plan MB'!$C86:$BE86,"H 0203")+COUNTIF('Plan WIW'!$C86:$AU86,"H 0203")+COUNTIF('Plan ET'!$C87:$BW87,"H 0203"))</f>
        <v>0</v>
      </c>
      <c r="AB86" s="364">
        <f>SUM(COUNTIF('Plan MB'!$C86:$BE86,"H 0211")+COUNTIF('Plan WIW'!$C86:$AU86,"H 0211")+COUNTIF('Plan ET'!$C87:$BW87,"H 0211"))</f>
        <v>0</v>
      </c>
      <c r="AC86" s="364">
        <f>SUM(COUNTIF('Plan MB'!$C86:$BE86,"H 0212")+COUNTIF('Plan WIW'!$C86:$AU86,"H 0212")+COUNTIF('Plan ET'!$C87:$BW87,"H 0212"))</f>
        <v>0</v>
      </c>
      <c r="AD86" s="364">
        <f>SUM(COUNTIF('Plan MB'!$C86:$BE86,"H 0213")+COUNTIF('Plan WIW'!$C86:$AU86,"H 0213")+COUNTIF('Plan ET'!$C87:$BW87,"H 0213"))</f>
        <v>0</v>
      </c>
      <c r="AE86" s="364">
        <f>SUM(COUNTIF('Plan MB'!$C86:$BE86,"H 0214")+COUNTIF('Plan WIW'!$C86:$AU86,"H 0214")+COUNTIF('Plan ET'!$C87:$BW87,"H 0214"))</f>
        <v>0</v>
      </c>
      <c r="AF86" s="340">
        <f>SUM(COUNTIF('Plan MB'!$C86:$BE86,"H 0215")+COUNTIF('Plan WIW'!$C86:$AU86,"H 0215")+COUNTIF('Plan ET'!$C87:$BW87,"H 0215"))</f>
        <v>0</v>
      </c>
      <c r="AG86" s="381">
        <f>SUM(COUNTIF('Plan MB'!$C86:$BE86,"H 0216")+COUNTIF('Plan WIW'!$C86:$AU86,"H 0216")+COUNTIF('Plan ET'!$C87:$BW87,"H 0216"))</f>
        <v>0</v>
      </c>
      <c r="AH86" s="364">
        <f>SUM(COUNTIF('Plan MB'!$C86:$BE86,"D 0215")+COUNTIF('Plan WIW'!$C86:$AU86,"D 0215")+COUNTIF('Plan ET'!$C87:$BW87,"D 0215"))</f>
        <v>0</v>
      </c>
      <c r="AI86" s="364">
        <f>SUM(COUNTIF('Plan MB'!$C86:$BE86,"E 0103")+COUNTIF('Plan WIW'!$C86:$AU86,"E 0103")+COUNTIF('Plan ET'!$C87:$BW87,"E 0103"))</f>
        <v>0</v>
      </c>
      <c r="AJ86" s="364">
        <f>SUM(COUNTIF('Plan MB'!$C86:$BE86,"E 0104")+COUNTIF('Plan WIW'!$C86:$AU86,"E 0104")+COUNTIF('Plan ET'!$C87:$BW87,"E 0104"))</f>
        <v>0</v>
      </c>
      <c r="AK86" s="364">
        <f>SUM(COUNTIF('Plan MB'!$C86:$BE86,"D 0201")+COUNTIF('Plan WIW'!$C86:$AU86,"D 0201")+COUNTIF('Plan ET'!$C87:$BW87,"D 0201"))</f>
        <v>0</v>
      </c>
      <c r="AL86" s="364">
        <f>SUM(COUNTIF('Plan MB'!$C86:$BE86,"D 0202")+COUNTIF('Plan WIW'!$C86:$AU86,"D 0202")+COUNTIF('Plan ET'!$C87:$BW87,"D 0202"))</f>
        <v>0</v>
      </c>
      <c r="AM86" s="364">
        <f>SUM(COUNTIF('Plan MB'!$C86:$BE86,"D 0203")+COUNTIF('Plan WIW'!$C86:$AU86,"D 0203")+COUNTIF('Plan ET'!$C87:$BW87,"D 0203"))</f>
        <v>0</v>
      </c>
      <c r="AN86" s="364">
        <f>SUM(COUNTIF('Plan MB'!$C86:$BE86,"B 0323")+COUNTIF('Plan WIW'!$C86:$AU86,"B 0323")+COUNTIF('Plan ET'!$C87:$BW87,"B 0323"))</f>
        <v>0</v>
      </c>
      <c r="AO86" s="364">
        <f>SUM(COUNTIF('Plan MB'!$C86:$BE86,"B 0406")+COUNTIF('Plan WIW'!$C86:$AU86,"B 0406")+COUNTIF('Plan ET'!$C87:$BW87,"B 0406"))</f>
        <v>0</v>
      </c>
      <c r="AP86" s="364">
        <f>SUM(COUNTIF('Plan MB'!$C86:$BE86,"B 0101")+COUNTIF('Plan WIW'!$C86:$AU86,"B 0101")+COUNTIF('Plan ET'!$C87:$BW87,"B 0101"))</f>
        <v>0</v>
      </c>
      <c r="AQ86" s="364">
        <f>SUM(COUNTIF('Plan MB'!$C86:$BE86,"B 0102")+COUNTIF('Plan WIW'!$C86:$AU86,"B 0102")+COUNTIF('Plan ET'!$C87:$BW87,"B 0102"))</f>
        <v>0</v>
      </c>
      <c r="AR86" s="364">
        <f>SUM(COUNTIF('Plan MB'!$C86:$BE86,"B 0231")+COUNTIF('Plan WIW'!$C86:$AU86,"B 0231")+COUNTIF('Plan ET'!$C87:$BW87,"B 0231"))</f>
        <v>0</v>
      </c>
      <c r="AS86" s="364">
        <f>SUM(COUNTIF('Plan MB'!$C86:$BE86,"B 0423")+COUNTIF('Plan WIW'!$C86:$AU86,"B 0423")+COUNTIF('Plan ET'!$C87:$BW87,"B 0423"))</f>
        <v>0</v>
      </c>
      <c r="AT86" s="364">
        <f>SUM(COUNTIF('Plan MB'!$C86:$BE86,"B 0422")+COUNTIF('Plan WIW'!$C86:$AU86,"B 0422")+COUNTIF('Plan ET'!$C87:$BW87,"B 0422"))</f>
        <v>0</v>
      </c>
    </row>
    <row r="87" spans="1:46" ht="12.75" customHeight="1">
      <c r="A87" s="280"/>
      <c r="B87" s="279"/>
      <c r="C87" s="324">
        <f>SUM(COUNTIF('Plan MB'!$C87:$BE87,"D 0107")+COUNTIF('Plan WIW'!$C87:$AU87,"D 0107")+COUNTIF('Plan ET'!$C88:$BW88,"D 0107"))</f>
        <v>0</v>
      </c>
      <c r="D87" s="324">
        <f>SUM(COUNTIF('Plan MB'!$C87:$BE87,"D 0108")+COUNTIF('Plan WIW'!$C87:$AU87,"D 0108")+COUNTIF('Plan ET'!$C88:$BW88,"D 0108"))</f>
        <v>0</v>
      </c>
      <c r="E87" s="324">
        <f>SUM(COUNTIF('Plan MB'!$C87:$BE87,"D 0110")+COUNTIF('Plan WIW'!$C87:$AU87,"D 0110")+COUNTIF('Plan ET'!$C88:$BW88,"D 0110"))</f>
        <v>0</v>
      </c>
      <c r="F87" s="324">
        <f>SUM(COUNTIF('Plan MB'!$C87:$BE87,"D 0111")+COUNTIF('Plan WIW'!$C87:$AU87,"D 0111")+COUNTIF('Plan ET'!$C88:$BW88,"D 0111"))</f>
        <v>0</v>
      </c>
      <c r="G87" s="324">
        <f>SUM(COUNTIF('Plan MB'!$C87:$BE87,"D 0113")+COUNTIF('Plan WIW'!$C87:$AU87,"D 0113")+COUNTIF('Plan ET'!$C88:$BW88,"D 0113"))</f>
        <v>0</v>
      </c>
      <c r="H87" s="324">
        <f>SUM(COUNTIF('Plan MB'!$C87:$BE87,"D 0117")+COUNTIF('Plan WIW'!$C87:$AU87,"D 0117")+COUNTIF('Plan ET'!$C88:$BW88,"D 0117"))</f>
        <v>0</v>
      </c>
      <c r="I87" s="324">
        <f>SUM(COUNTIF('Plan MB'!$C87:$BE87,"D 0207")+COUNTIF('Plan WIW'!$C87:$AU87,"D 0207")+COUNTIF('Plan ET'!$C88:$BW88,"D 0207"))</f>
        <v>0</v>
      </c>
      <c r="J87" s="324">
        <f>SUM(COUNTIF('Plan MB'!$C87:$BE87,"D 0210")+COUNTIF('Plan WIW'!$C87:$AU87,"D 0210")+COUNTIF('Plan ET'!$C88:$BW88,"D 0210"))</f>
        <v>0</v>
      </c>
      <c r="K87" s="324">
        <f>SUM(COUNTIF('Plan MB'!$C87:$BE87,"D 0214")+COUNTIF('Plan WIW'!$C87:$AU87,"D 0214")+COUNTIF('Plan ET'!$C88:$BW88,"D 0214"))</f>
        <v>0</v>
      </c>
      <c r="L87" s="324">
        <f>SUM(COUNTIF('Plan MB'!$C87:$BE87,"D 0301")+COUNTIF('Plan WIW'!$C87:$AU87,"D 0301")+COUNTIF('Plan ET'!$C88:$BW88,"D 0301"))</f>
        <v>0</v>
      </c>
      <c r="M87" s="324">
        <f>SUM(COUNTIF('Plan MB'!$C87:$BE87,"D 0302")+COUNTIF('Plan WIW'!$C87:$AU87,"D 0302")+COUNTIF('Plan ET'!$C88:$BW88,"D 0302"))</f>
        <v>0</v>
      </c>
      <c r="N87" s="324">
        <f>SUM(COUNTIF('Plan MB'!$C87:$BE87,"H 0001")+COUNTIF('Plan WIW'!$C87:$AU87,"H 0001")+COUNTIF('Plan ET'!$C88:$BW88,"H 0001"))</f>
        <v>0</v>
      </c>
      <c r="O87" s="324">
        <f>SUM(COUNTIF('Plan MB'!$C87:$BE87,"H 0002")+COUNTIF('Plan WIW'!$C87:$AU87,"H 0002")+COUNTIF('Plan ET'!$C88:$BW88,"H 0002"))</f>
        <v>0</v>
      </c>
      <c r="P87" s="324">
        <f>SUM(COUNTIF('Plan MB'!$C87:$BE87,"H 0003")+COUNTIF('Plan WIW'!$C87:$AU87,"H 0003")+COUNTIF('Plan ET'!$C88:$BW88,"H 0003"))</f>
        <v>0</v>
      </c>
      <c r="Q87" s="324">
        <f>SUM(COUNTIF('Plan MB'!$C87:$BE87,"H 0011")+COUNTIF('Plan WIW'!$C87:$AU87,"H 0011")+COUNTIF('Plan ET'!$C88:$BW88,"H 0011"))</f>
        <v>0</v>
      </c>
      <c r="R87" s="324">
        <f>SUM(COUNTIF('Plan MB'!$C87:$BE87,"H 0102")+COUNTIF('Plan WIW'!$C87:$AU87,"H 0102")+COUNTIF('Plan ET'!$C88:$BW88,"H 0102"))</f>
        <v>0</v>
      </c>
      <c r="S87" s="324">
        <f>SUM(COUNTIF('Plan MB'!$C87:$BE87,"H 0103")+COUNTIF('Plan WIW'!$C87:$AU87,"H 0103")+COUNTIF('Plan ET'!$C88:$BW88,"H 0103"))</f>
        <v>0</v>
      </c>
      <c r="T87" s="324">
        <f>SUM(COUNTIF('Plan MB'!$C87:$BE87,"H 0111")+COUNTIF('Plan WIW'!$C87:$AU87,"H 0111")+COUNTIF('Plan ET'!$C88:$BW88,"H 0111"))</f>
        <v>0</v>
      </c>
      <c r="U87" s="324">
        <f>SUM(COUNTIF('Plan MB'!$C87:$BE87,"H 0112")+COUNTIF('Plan WIW'!$C87:$AU87,"H 0112")+COUNTIF('Plan ET'!$C88:$BW88,"H 0112"))</f>
        <v>0</v>
      </c>
      <c r="V87" s="324">
        <f>SUM(COUNTIF('Plan MB'!$C87:$BE87,"H 0113")+COUNTIF('Plan WIW'!$C87:$AU87,"H 0113")+COUNTIF('Plan ET'!$C88:$BW88,"H 0113"))</f>
        <v>0</v>
      </c>
      <c r="W87" s="324">
        <f>SUM(COUNTIF('Plan MB'!$C87:$BE87,"H 0114")+COUNTIF('Plan WIW'!$C87:$AU87,"H 0114")+COUNTIF('Plan ET'!$C88:$BW88,"H 0114"))</f>
        <v>0</v>
      </c>
      <c r="X87" s="324">
        <f>SUM(COUNTIF('Plan MB'!$C87:$BE87,"H 0115")+COUNTIF('Plan WIW'!$C87:$AU87,"H 0115")+COUNTIF('Plan ET'!$C88:$BW88,"H 0115"))</f>
        <v>0</v>
      </c>
      <c r="Y87" s="324">
        <f>SUM(COUNTIF('Plan MB'!$C87:$BE87,"H 0116")+COUNTIF('Plan WIW'!$C87:$AU87,"H 0116")+COUNTIF('Plan ET'!$C88:$BW88,"H 0116"))</f>
        <v>0</v>
      </c>
      <c r="Z87" s="324">
        <f>SUM(COUNTIF('Plan MB'!$C87:$BE87,"H 0202")+COUNTIF('Plan WIW'!$C87:$AU87,"H 0202")+COUNTIF('Plan ET'!$C88:$BW88,"H 0202"))</f>
        <v>0</v>
      </c>
      <c r="AA87" s="324">
        <f>SUM(COUNTIF('Plan MB'!$C87:$BE87,"H 0203")+COUNTIF('Plan WIW'!$C87:$AU87,"H 0203")+COUNTIF('Plan ET'!$C88:$BW88,"H 0203"))</f>
        <v>0</v>
      </c>
      <c r="AB87" s="324">
        <f>SUM(COUNTIF('Plan MB'!$C87:$BE87,"H 0211")+COUNTIF('Plan WIW'!$C87:$AU87,"H 0211")+COUNTIF('Plan ET'!$C88:$BW88,"H 0211"))</f>
        <v>0</v>
      </c>
      <c r="AC87" s="324">
        <f>SUM(COUNTIF('Plan MB'!$C87:$BE87,"H 0212")+COUNTIF('Plan WIW'!$C87:$AU87,"H 0212")+COUNTIF('Plan ET'!$C88:$BW88,"H 0212"))</f>
        <v>0</v>
      </c>
      <c r="AD87" s="324">
        <f>SUM(COUNTIF('Plan MB'!$C87:$BE87,"H 0213")+COUNTIF('Plan WIW'!$C87:$AU87,"H 0213")+COUNTIF('Plan ET'!$C88:$BW88,"H 0213"))</f>
        <v>0</v>
      </c>
      <c r="AE87" s="324">
        <f>SUM(COUNTIF('Plan MB'!$C87:$BE87,"H 0214")+COUNTIF('Plan WIW'!$C87:$AU87,"H 0214")+COUNTIF('Plan ET'!$C88:$BW88,"H 0214"))</f>
        <v>0</v>
      </c>
      <c r="AF87" s="324">
        <f>SUM(COUNTIF('Plan MB'!$C87:$BE87,"H 0215")+COUNTIF('Plan WIW'!$C87:$AU87,"H 0215")+COUNTIF('Plan ET'!$C88:$BW88,"H 0215"))</f>
        <v>0</v>
      </c>
      <c r="AG87" s="324">
        <f>SUM(COUNTIF('Plan MB'!$C87:$BE87,"H 0216")+COUNTIF('Plan WIW'!$C87:$AU87,"H 0216")+COUNTIF('Plan ET'!$C88:$BW88,"H 0216"))</f>
        <v>0</v>
      </c>
      <c r="AH87" s="324">
        <f>SUM(COUNTIF('Plan MB'!$C87:$BE87,"D 0215")+COUNTIF('Plan WIW'!$C87:$AU87,"D 0215")+COUNTIF('Plan ET'!$C88:$BW88,"D 0215"))</f>
        <v>0</v>
      </c>
      <c r="AI87" s="324">
        <f>SUM(COUNTIF('Plan MB'!$C87:$BE87,"E 0103")+COUNTIF('Plan WIW'!$C87:$AU87,"E 0103")+COUNTIF('Plan ET'!$C88:$BW88,"E 0103"))</f>
        <v>0</v>
      </c>
      <c r="AJ87" s="324">
        <f>SUM(COUNTIF('Plan MB'!$C87:$BE87,"E 0104")+COUNTIF('Plan WIW'!$C87:$AU87,"E 0104")+COUNTIF('Plan ET'!$C88:$BW88,"E 0104"))</f>
        <v>0</v>
      </c>
      <c r="AK87" s="324">
        <f>SUM(COUNTIF('Plan MB'!$C87:$BE87,"D 0201")+COUNTIF('Plan WIW'!$C87:$AU87,"D 0201")+COUNTIF('Plan ET'!$C88:$BW88,"D 0201"))</f>
        <v>0</v>
      </c>
      <c r="AL87" s="324">
        <f>SUM(COUNTIF('Plan MB'!$C87:$BE87,"D 0202")+COUNTIF('Plan WIW'!$C87:$AU87,"D 0202")+COUNTIF('Plan ET'!$C88:$BW88,"D 0202"))</f>
        <v>0</v>
      </c>
      <c r="AM87" s="324">
        <f>SUM(COUNTIF('Plan MB'!$C87:$BE87,"D 0203")+COUNTIF('Plan WIW'!$C87:$AU87,"D 0203")+COUNTIF('Plan ET'!$C88:$BW88,"D 0203"))</f>
        <v>0</v>
      </c>
      <c r="AN87" s="324">
        <f>SUM(COUNTIF('Plan MB'!$C87:$BE87,"B 0323")+COUNTIF('Plan WIW'!$C87:$AU87,"B 0323")+COUNTIF('Plan ET'!$C88:$BW88,"B 0323"))</f>
        <v>0</v>
      </c>
      <c r="AO87" s="324">
        <f>SUM(COUNTIF('Plan MB'!$C87:$BE87,"B 0406")+COUNTIF('Plan WIW'!$C87:$AU87,"B 0406")+COUNTIF('Plan ET'!$C88:$BW88,"B 0406"))</f>
        <v>0</v>
      </c>
      <c r="AP87" s="324">
        <f>SUM(COUNTIF('Plan MB'!$C87:$BE87,"B 0101")+COUNTIF('Plan WIW'!$C87:$AU87,"B 0101")+COUNTIF('Plan ET'!$C88:$BW88,"B 0101"))</f>
        <v>0</v>
      </c>
      <c r="AQ87" s="324">
        <f>SUM(COUNTIF('Plan MB'!$C87:$BE87,"B 0102")+COUNTIF('Plan WIW'!$C87:$AU87,"B 0102")+COUNTIF('Plan ET'!$C88:$BW88,"B 0102"))</f>
        <v>0</v>
      </c>
      <c r="AR87" s="324">
        <f>SUM(COUNTIF('Plan MB'!$C87:$BE87,"B 0231")+COUNTIF('Plan WIW'!$C87:$AU87,"B 0231")+COUNTIF('Plan ET'!$C88:$BW88,"B 0231"))</f>
        <v>0</v>
      </c>
      <c r="AS87" s="324">
        <f>SUM(COUNTIF('Plan MB'!$C87:$BE87,"B 0423")+COUNTIF('Plan WIW'!$C87:$AU87,"B 0423")+COUNTIF('Plan ET'!$C88:$BW88,"B 0423"))</f>
        <v>0</v>
      </c>
      <c r="AT87" s="324">
        <f>SUM(COUNTIF('Plan MB'!$C87:$BE87,"B 0422")+COUNTIF('Plan WIW'!$C87:$AU87,"B 0422")+COUNTIF('Plan ET'!$C88:$BW88,"B 0422"))</f>
        <v>0</v>
      </c>
    </row>
    <row r="88" spans="1:46" ht="12.75" customHeight="1">
      <c r="A88" s="1319" t="s">
        <v>52</v>
      </c>
      <c r="B88" s="1322" t="s">
        <v>54</v>
      </c>
      <c r="C88" s="364">
        <f>SUM(COUNTIF('Plan MB'!$C88:$BE88,"D 0107")+COUNTIF('Plan WIW'!$C88:$AU88,"D 0107")+COUNTIF('Plan ET'!$C89:$BW89,"D 0107"))</f>
        <v>1</v>
      </c>
      <c r="D88" s="364">
        <f>SUM(COUNTIF('Plan MB'!$C88:$BE88,"D 0108")+COUNTIF('Plan WIW'!$C88:$AU88,"D 0108")+COUNTIF('Plan ET'!$C89:$BW89,"D 0108"))</f>
        <v>0</v>
      </c>
      <c r="E88" s="364">
        <f>SUM(COUNTIF('Plan MB'!$C88:$BE88,"D 0110")+COUNTIF('Plan WIW'!$C88:$AU88,"D 0110")+COUNTIF('Plan ET'!$C89:$BW89,"D 0110"))</f>
        <v>1</v>
      </c>
      <c r="F88" s="364">
        <f>SUM(COUNTIF('Plan MB'!$C88:$BE88,"D 0111")+COUNTIF('Plan WIW'!$C88:$AU88,"D 0111")+COUNTIF('Plan ET'!$C89:$BW89,"D 0111"))</f>
        <v>1</v>
      </c>
      <c r="G88" s="364">
        <f>SUM(COUNTIF('Plan MB'!$C88:$BE88,"D 0113")+COUNTIF('Plan WIW'!$C88:$AU88,"D 0113")+COUNTIF('Plan ET'!$C89:$BW89,"D 0113"))</f>
        <v>2</v>
      </c>
      <c r="H88" s="364">
        <f>SUM(COUNTIF('Plan MB'!$C88:$BE88,"D 0117")+COUNTIF('Plan WIW'!$C88:$AU88,"D 0117")+COUNTIF('Plan ET'!$C89:$BW89,"D 0117"))</f>
        <v>1</v>
      </c>
      <c r="I88" s="364">
        <f>SUM(COUNTIF('Plan MB'!$C88:$BE88,"D 0207")+COUNTIF('Plan WIW'!$C88:$AU88,"D 0207")+COUNTIF('Plan ET'!$C89:$BW89,"D 0207"))</f>
        <v>0</v>
      </c>
      <c r="J88" s="364">
        <f>SUM(COUNTIF('Plan MB'!$C88:$BE88,"D 0210")+COUNTIF('Plan WIW'!$C88:$AU88,"D 0210")+COUNTIF('Plan ET'!$C89:$BW89,"D 0210"))</f>
        <v>0</v>
      </c>
      <c r="K88" s="324">
        <f>SUM(COUNTIF('Plan MB'!$C88:$BE88,"D 0214")+COUNTIF('Plan WIW'!$C88:$AU88,"D 0214")+COUNTIF('Plan ET'!$C89:$BW89,"D 0214"))</f>
        <v>0</v>
      </c>
      <c r="L88" s="324">
        <f>SUM(COUNTIF('Plan MB'!$C88:$BE88,"D 0301")+COUNTIF('Plan WIW'!$C88:$AU88,"D 0301")+COUNTIF('Plan ET'!$C89:$BW89,"D 0301"))</f>
        <v>0</v>
      </c>
      <c r="M88" s="324">
        <f>SUM(COUNTIF('Plan MB'!$C88:$BE88,"D 0302")+COUNTIF('Plan WIW'!$C88:$AU88,"D 0302")+COUNTIF('Plan ET'!$C89:$BW89,"D 0302"))</f>
        <v>0</v>
      </c>
      <c r="N88" s="392">
        <f>SUM(COUNTIF('Plan MB'!$C88:$BE88,"H 0001")+COUNTIF('Plan WIW'!$C88:$AU88,"H 0001")+COUNTIF('Plan ET'!$C89:$BW89,"H 0001"))</f>
        <v>0</v>
      </c>
      <c r="O88" s="364">
        <f>SUM(COUNTIF('Plan MB'!$C88:$BE88,"H 0002")+COUNTIF('Plan WIW'!$C88:$AU88,"H 0002")+COUNTIF('Plan ET'!$C89:$BW89,"H 0002"))</f>
        <v>0</v>
      </c>
      <c r="P88" s="380">
        <f>SUM(COUNTIF('Plan MB'!$C88:$BE88,"H 0003")+COUNTIF('Plan WIW'!$C88:$AU88,"H 0003")+COUNTIF('Plan ET'!$C89:$BW89,"H 0003"))</f>
        <v>1</v>
      </c>
      <c r="Q88" s="364">
        <f>SUM(COUNTIF('Plan MB'!$C88:$BE88,"H 0011")+COUNTIF('Plan WIW'!$C88:$AU88,"H 0011")+COUNTIF('Plan ET'!$C89:$BW89,"H 0011"))</f>
        <v>0</v>
      </c>
      <c r="R88" s="380">
        <f>SUM(COUNTIF('Plan MB'!$C88:$BE88,"H 0102")+COUNTIF('Plan WIW'!$C88:$AU88,"H 0102")+COUNTIF('Plan ET'!$C89:$BW89,"H 0102"))</f>
        <v>1</v>
      </c>
      <c r="S88" s="380">
        <f>SUM(COUNTIF('Plan MB'!$C88:$BE88,"H 0103")+COUNTIF('Plan WIW'!$C88:$AU88,"H 0103")+COUNTIF('Plan ET'!$C89:$BW89,"H 0103"))</f>
        <v>0</v>
      </c>
      <c r="T88" s="364">
        <f>SUM(COUNTIF('Plan MB'!$C88:$BE88,"H 0111")+COUNTIF('Plan WIW'!$C88:$AU88,"H 0111")+COUNTIF('Plan ET'!$C89:$BW89,"H 0111"))</f>
        <v>0</v>
      </c>
      <c r="U88" s="364">
        <f>SUM(COUNTIF('Plan MB'!$C88:$BE88,"H 0112")+COUNTIF('Plan WIW'!$C88:$AU88,"H 0112")+COUNTIF('Plan ET'!$C89:$BW89,"H 0112"))</f>
        <v>0</v>
      </c>
      <c r="V88" s="364">
        <f>SUM(COUNTIF('Plan MB'!$C88:$BE88,"H 0113")+COUNTIF('Plan WIW'!$C88:$AU88,"H 0113")+COUNTIF('Plan ET'!$C89:$BW89,"H 0113"))</f>
        <v>0</v>
      </c>
      <c r="W88" s="364">
        <f>SUM(COUNTIF('Plan MB'!$C88:$BE88,"H 0114")+COUNTIF('Plan WIW'!$C88:$AU88,"H 0114")+COUNTIF('Plan ET'!$C89:$BW89,"H 0114"))</f>
        <v>1</v>
      </c>
      <c r="X88" s="364">
        <f>SUM(COUNTIF('Plan MB'!$C88:$BE88,"H 0115")+COUNTIF('Plan WIW'!$C88:$AU88,"H 0115")+COUNTIF('Plan ET'!$C89:$BW89,"H 0115"))</f>
        <v>0</v>
      </c>
      <c r="Y88" s="364">
        <f>SUM(COUNTIF('Plan MB'!$C88:$BE88,"H 0116")+COUNTIF('Plan WIW'!$C88:$AU88,"H 0116")+COUNTIF('Plan ET'!$C89:$BW89,"H 0116"))</f>
        <v>0</v>
      </c>
      <c r="Z88" s="340">
        <f>SUM(COUNTIF('Plan MB'!$C88:$BE88,"H 0202")+COUNTIF('Plan WIW'!$C88:$AU88,"H 0202")+COUNTIF('Plan ET'!$C89:$BW89,"H 0202"))</f>
        <v>0</v>
      </c>
      <c r="AA88" s="340">
        <f>SUM(COUNTIF('Plan MB'!$C88:$BE88,"H 0203")+COUNTIF('Plan WIW'!$C88:$AU88,"H 0203")+COUNTIF('Plan ET'!$C89:$BW89,"H 0203"))</f>
        <v>0</v>
      </c>
      <c r="AB88" s="364">
        <f>SUM(COUNTIF('Plan MB'!$C88:$BE88,"H 0211")+COUNTIF('Plan WIW'!$C88:$AU88,"H 0211")+COUNTIF('Plan ET'!$C89:$BW89,"H 0211"))</f>
        <v>0</v>
      </c>
      <c r="AC88" s="364">
        <f>SUM(COUNTIF('Plan MB'!$C88:$BE88,"H 0212")+COUNTIF('Plan WIW'!$C88:$AU88,"H 0212")+COUNTIF('Plan ET'!$C89:$BW89,"H 0212"))</f>
        <v>0</v>
      </c>
      <c r="AD88" s="364">
        <f>SUM(COUNTIF('Plan MB'!$C88:$BE88,"H 0213")+COUNTIF('Plan WIW'!$C88:$AU88,"H 0213")+COUNTIF('Plan ET'!$C89:$BW89,"H 0213"))</f>
        <v>0</v>
      </c>
      <c r="AE88" s="364">
        <f>SUM(COUNTIF('Plan MB'!$C88:$BE88,"H 0214")+COUNTIF('Plan WIW'!$C88:$AU88,"H 0214")+COUNTIF('Plan ET'!$C89:$BW89,"H 0214"))</f>
        <v>0</v>
      </c>
      <c r="AF88" s="340">
        <f>SUM(COUNTIF('Plan MB'!$C88:$BE88,"H 0215")+COUNTIF('Plan WIW'!$C88:$AU88,"H 0215")+COUNTIF('Plan ET'!$C89:$BW89,"H 0215"))</f>
        <v>0</v>
      </c>
      <c r="AG88" s="381">
        <f>SUM(COUNTIF('Plan MB'!$C88:$BE88,"H 0216")+COUNTIF('Plan WIW'!$C88:$AU88,"H 0216")+COUNTIF('Plan ET'!$C89:$BW89,"H 0216"))</f>
        <v>0</v>
      </c>
      <c r="AH88" s="364">
        <f>SUM(COUNTIF('Plan MB'!$C88:$BE88,"D 0215")+COUNTIF('Plan WIW'!$C88:$AU88,"D 0215")+COUNTIF('Plan ET'!$C89:$BW89,"D 0215"))</f>
        <v>0</v>
      </c>
      <c r="AI88" s="364">
        <f>SUM(COUNTIF('Plan MB'!$C88:$BE88,"E 0103")+COUNTIF('Plan WIW'!$C88:$AU88,"E 0103")+COUNTIF('Plan ET'!$C89:$BW89,"E 0103"))</f>
        <v>0</v>
      </c>
      <c r="AJ88" s="364">
        <f>SUM(COUNTIF('Plan MB'!$C88:$BE88,"E 0104")+COUNTIF('Plan WIW'!$C88:$AU88,"E 0104")+COUNTIF('Plan ET'!$C89:$BW89,"E 0104"))</f>
        <v>0</v>
      </c>
      <c r="AK88" s="364">
        <f>SUM(COUNTIF('Plan MB'!$C88:$BE88,"D 0201")+COUNTIF('Plan WIW'!$C88:$AU88,"D 0201")+COUNTIF('Plan ET'!$C89:$BW89,"D 0201"))</f>
        <v>0</v>
      </c>
      <c r="AL88" s="364">
        <f>SUM(COUNTIF('Plan MB'!$C88:$BE88,"D 0202")+COUNTIF('Plan WIW'!$C88:$AU88,"D 0202")+COUNTIF('Plan ET'!$C89:$BW89,"D 0202"))</f>
        <v>0</v>
      </c>
      <c r="AM88" s="364">
        <f>SUM(COUNTIF('Plan MB'!$C88:$BE88,"D 0203")+COUNTIF('Plan WIW'!$C88:$AU88,"D 0203")+COUNTIF('Plan ET'!$C89:$BW89,"D 0203"))</f>
        <v>0</v>
      </c>
      <c r="AN88" s="364">
        <f>SUM(COUNTIF('Plan MB'!$C88:$BE88,"B 0323")+COUNTIF('Plan WIW'!$C88:$AU88,"B 0323")+COUNTIF('Plan ET'!$C89:$BW89,"B 0323"))</f>
        <v>1</v>
      </c>
      <c r="AO88" s="364">
        <f>SUM(COUNTIF('Plan MB'!$C88:$BE88,"B 0406")+COUNTIF('Plan WIW'!$C88:$AU88,"B 0406")+COUNTIF('Plan ET'!$C89:$BW89,"B 0406"))</f>
        <v>1</v>
      </c>
      <c r="AP88" s="364">
        <f>SUM(COUNTIF('Plan MB'!$C88:$BE88,"B 0101")+COUNTIF('Plan WIW'!$C88:$AU88,"B 0101")+COUNTIF('Plan ET'!$C89:$BW89,"B 0101"))</f>
        <v>0</v>
      </c>
      <c r="AQ88" s="364">
        <f>SUM(COUNTIF('Plan MB'!$C88:$BE88,"B 0102")+COUNTIF('Plan WIW'!$C88:$AU88,"B 0102")+COUNTIF('Plan ET'!$C89:$BW89,"B 0102"))</f>
        <v>0</v>
      </c>
      <c r="AR88" s="364">
        <f>SUM(COUNTIF('Plan MB'!$C88:$BE88,"B 0231")+COUNTIF('Plan WIW'!$C88:$AU88,"B 0231")+COUNTIF('Plan ET'!$C89:$BW89,"B 0231"))</f>
        <v>0</v>
      </c>
      <c r="AS88" s="364">
        <f>SUM(COUNTIF('Plan MB'!$C88:$BE88,"B 0423")+COUNTIF('Plan WIW'!$C88:$AU88,"B 0423")+COUNTIF('Plan ET'!$C89:$BW89,"B 0423"))</f>
        <v>0</v>
      </c>
      <c r="AT88" s="364">
        <f>SUM(COUNTIF('Plan MB'!$C88:$BE88,"B 0422")+COUNTIF('Plan WIW'!$C88:$AU88,"B 0422")+COUNTIF('Plan ET'!$C89:$BW89,"B 0422"))</f>
        <v>0</v>
      </c>
    </row>
    <row r="89" spans="1:46" ht="12.75" customHeight="1">
      <c r="A89" s="1320"/>
      <c r="B89" s="1323"/>
      <c r="C89" s="364">
        <f>SUM(COUNTIF('Plan MB'!$C89:$BE89,"D 0107")+COUNTIF('Plan WIW'!$C89:$AU89,"D 0107")+COUNTIF('Plan ET'!$C90:$BW90,"D 0107"))</f>
        <v>0</v>
      </c>
      <c r="D89" s="364">
        <f>SUM(COUNTIF('Plan MB'!$C89:$BE89,"D 0108")+COUNTIF('Plan WIW'!$C89:$AU89,"D 0108")+COUNTIF('Plan ET'!$C90:$BW90,"D 0108"))</f>
        <v>0</v>
      </c>
      <c r="E89" s="364">
        <f>SUM(COUNTIF('Plan MB'!$C89:$BE89,"D 0110")+COUNTIF('Plan WIW'!$C89:$AU89,"D 0110")+COUNTIF('Plan ET'!$C90:$BW90,"D 0110"))</f>
        <v>0</v>
      </c>
      <c r="F89" s="364">
        <f>SUM(COUNTIF('Plan MB'!$C89:$BE89,"D 0111")+COUNTIF('Plan WIW'!$C89:$AU89,"D 0111")+COUNTIF('Plan ET'!$C90:$BW90,"D 0111"))</f>
        <v>0</v>
      </c>
      <c r="G89" s="364">
        <f>SUM(COUNTIF('Plan MB'!$C89:$BE89,"D 0113")+COUNTIF('Plan WIW'!$C89:$AU89,"D 0113")+COUNTIF('Plan ET'!$C90:$BW90,"D 0113"))</f>
        <v>0</v>
      </c>
      <c r="H89" s="364">
        <f>SUM(COUNTIF('Plan MB'!$C89:$BE89,"D 0117")+COUNTIF('Plan WIW'!$C89:$AU89,"D 0117")+COUNTIF('Plan ET'!$C90:$BW90,"D 0117"))</f>
        <v>0</v>
      </c>
      <c r="I89" s="364">
        <f>SUM(COUNTIF('Plan MB'!$C89:$BE89,"D 0207")+COUNTIF('Plan WIW'!$C89:$AU89,"D 0207")+COUNTIF('Plan ET'!$C90:$BW90,"D 0207"))</f>
        <v>1</v>
      </c>
      <c r="J89" s="364">
        <f>SUM(COUNTIF('Plan MB'!$C89:$BE89,"D 0210")+COUNTIF('Plan WIW'!$C89:$AU89,"D 0210")+COUNTIF('Plan ET'!$C90:$BW90,"D 0210"))</f>
        <v>0</v>
      </c>
      <c r="K89" s="324">
        <f>SUM(COUNTIF('Plan MB'!$C89:$BE89,"D 0214")+COUNTIF('Plan WIW'!$C89:$AU89,"D 0214")+COUNTIF('Plan ET'!$C90:$BW90,"D 0214"))</f>
        <v>0</v>
      </c>
      <c r="L89" s="324">
        <f>SUM(COUNTIF('Plan MB'!$C89:$BE89,"D 0301")+COUNTIF('Plan WIW'!$C89:$AU89,"D 0301")+COUNTIF('Plan ET'!$C90:$BW90,"D 0301"))</f>
        <v>0</v>
      </c>
      <c r="M89" s="324">
        <f>SUM(COUNTIF('Plan MB'!$C89:$BE89,"D 0302")+COUNTIF('Plan WIW'!$C89:$AU89,"D 0302")+COUNTIF('Plan ET'!$C90:$BW90,"D 0302"))</f>
        <v>0</v>
      </c>
      <c r="N89" s="392">
        <f>SUM(COUNTIF('Plan MB'!$C89:$BE89,"H 0001")+COUNTIF('Plan WIW'!$C89:$AU89,"H 0001")+COUNTIF('Plan ET'!$C90:$BW90,"H 0001"))</f>
        <v>0</v>
      </c>
      <c r="O89" s="364">
        <f>SUM(COUNTIF('Plan MB'!$C89:$BE89,"H 0002")+COUNTIF('Plan WIW'!$C89:$AU89,"H 0002")+COUNTIF('Plan ET'!$C90:$BW90,"H 0002"))</f>
        <v>0</v>
      </c>
      <c r="P89" s="380">
        <f>SUM(COUNTIF('Plan MB'!$C89:$BE89,"H 0003")+COUNTIF('Plan WIW'!$C89:$AU89,"H 0003")+COUNTIF('Plan ET'!$C90:$BW90,"H 0003"))</f>
        <v>2</v>
      </c>
      <c r="Q89" s="364">
        <f>SUM(COUNTIF('Plan MB'!$C89:$BE89,"H 0011")+COUNTIF('Plan WIW'!$C89:$AU89,"H 0011")+COUNTIF('Plan ET'!$C90:$BW90,"H 0011"))</f>
        <v>0</v>
      </c>
      <c r="R89" s="380">
        <f>SUM(COUNTIF('Plan MB'!$C89:$BE89,"H 0102")+COUNTIF('Plan WIW'!$C89:$AU89,"H 0102")+COUNTIF('Plan ET'!$C90:$BW90,"H 0102"))</f>
        <v>1</v>
      </c>
      <c r="S89" s="364">
        <f>SUM(COUNTIF('Plan MB'!$C89:$BE89,"H 0103")+COUNTIF('Plan WIW'!$C89:$AU89,"H 0103")+COUNTIF('Plan ET'!$C90:$BW90,"H 0103"))</f>
        <v>0</v>
      </c>
      <c r="T89" s="364">
        <f>SUM(COUNTIF('Plan MB'!$C89:$BE89,"H 0111")+COUNTIF('Plan WIW'!$C89:$AU89,"H 0111")+COUNTIF('Plan ET'!$C90:$BW90,"H 0111"))</f>
        <v>0</v>
      </c>
      <c r="U89" s="364">
        <f>SUM(COUNTIF('Plan MB'!$C89:$BE89,"H 0112")+COUNTIF('Plan WIW'!$C89:$AU89,"H 0112")+COUNTIF('Plan ET'!$C90:$BW90,"H 0112"))</f>
        <v>0</v>
      </c>
      <c r="V89" s="364">
        <f>SUM(COUNTIF('Plan MB'!$C89:$BE89,"H 0113")+COUNTIF('Plan WIW'!$C89:$AU89,"H 0113")+COUNTIF('Plan ET'!$C90:$BW90,"H 0113"))</f>
        <v>0</v>
      </c>
      <c r="W89" s="364">
        <f>SUM(COUNTIF('Plan MB'!$C89:$BE89,"H 0114")+COUNTIF('Plan WIW'!$C89:$AU89,"H 0114")+COUNTIF('Plan ET'!$C90:$BW90,"H 0114"))</f>
        <v>0</v>
      </c>
      <c r="X89" s="364">
        <f>SUM(COUNTIF('Plan MB'!$C89:$BE89,"H 0115")+COUNTIF('Plan WIW'!$C89:$AU89,"H 0115")+COUNTIF('Plan ET'!$C90:$BW90,"H 0115"))</f>
        <v>0</v>
      </c>
      <c r="Y89" s="364">
        <f>SUM(COUNTIF('Plan MB'!$C89:$BE89,"H 0116")+COUNTIF('Plan WIW'!$C89:$AU89,"H 0116")+COUNTIF('Plan ET'!$C90:$BW90,"H 0116"))</f>
        <v>0</v>
      </c>
      <c r="Z89" s="340">
        <f>SUM(COUNTIF('Plan MB'!$C89:$BE89,"H 0202")+COUNTIF('Plan WIW'!$C89:$AU89,"H 0202")+COUNTIF('Plan ET'!$C90:$BW90,"H 0202"))</f>
        <v>0</v>
      </c>
      <c r="AA89" s="340">
        <f>SUM(COUNTIF('Plan MB'!$C89:$BE89,"H 0203")+COUNTIF('Plan WIW'!$C89:$AU89,"H 0203")+COUNTIF('Plan ET'!$C90:$BW90,"H 0203"))</f>
        <v>0</v>
      </c>
      <c r="AB89" s="364">
        <f>SUM(COUNTIF('Plan MB'!$C89:$BE89,"H 0211")+COUNTIF('Plan WIW'!$C89:$AU89,"H 0211")+COUNTIF('Plan ET'!$C90:$BW90,"H 0211"))</f>
        <v>0</v>
      </c>
      <c r="AC89" s="364">
        <f>SUM(COUNTIF('Plan MB'!$C89:$BE89,"H 0212")+COUNTIF('Plan WIW'!$C89:$AU89,"H 0212")+COUNTIF('Plan ET'!$C90:$BW90,"H 0212"))</f>
        <v>0</v>
      </c>
      <c r="AD89" s="364">
        <f>SUM(COUNTIF('Plan MB'!$C89:$BE89,"H 0213")+COUNTIF('Plan WIW'!$C89:$AU89,"H 0213")+COUNTIF('Plan ET'!$C90:$BW90,"H 0213"))</f>
        <v>0</v>
      </c>
      <c r="AE89" s="364">
        <f>SUM(COUNTIF('Plan MB'!$C89:$BE89,"H 0214")+COUNTIF('Plan WIW'!$C89:$AU89,"H 0214")+COUNTIF('Plan ET'!$C90:$BW90,"H 0214"))</f>
        <v>0</v>
      </c>
      <c r="AF89" s="340">
        <f>SUM(COUNTIF('Plan MB'!$C89:$BE89,"H 0215")+COUNTIF('Plan WIW'!$C89:$AU89,"H 0215")+COUNTIF('Plan ET'!$C90:$BW90,"H 0215"))</f>
        <v>0</v>
      </c>
      <c r="AG89" s="381">
        <f>SUM(COUNTIF('Plan MB'!$C89:$BE89,"H 0216")+COUNTIF('Plan WIW'!$C89:$AU89,"H 0216")+COUNTIF('Plan ET'!$C90:$BW90,"H 0216"))</f>
        <v>0</v>
      </c>
      <c r="AH89" s="364">
        <f>SUM(COUNTIF('Plan MB'!$C89:$BE89,"D 0215")+COUNTIF('Plan WIW'!$C89:$AU89,"D 0215")+COUNTIF('Plan ET'!$C90:$BW90,"D 0215"))</f>
        <v>0</v>
      </c>
      <c r="AI89" s="364">
        <f>SUM(COUNTIF('Plan MB'!$C89:$BE89,"E 0103")+COUNTIF('Plan WIW'!$C89:$AU89,"E 0103")+COUNTIF('Plan ET'!$C90:$BW90,"E 0103"))</f>
        <v>0</v>
      </c>
      <c r="AJ89" s="364">
        <f>SUM(COUNTIF('Plan MB'!$C89:$BE89,"E 0104")+COUNTIF('Plan WIW'!$C89:$AU89,"E 0104")+COUNTIF('Plan ET'!$C90:$BW90,"E 0104"))</f>
        <v>0</v>
      </c>
      <c r="AK89" s="364">
        <f>SUM(COUNTIF('Plan MB'!$C89:$BE89,"D 0201")+COUNTIF('Plan WIW'!$C89:$AU89,"D 0201")+COUNTIF('Plan ET'!$C90:$BW90,"D 0201"))</f>
        <v>0</v>
      </c>
      <c r="AL89" s="364">
        <f>SUM(COUNTIF('Plan MB'!$C89:$BE89,"D 0202")+COUNTIF('Plan WIW'!$C89:$AU89,"D 0202")+COUNTIF('Plan ET'!$C90:$BW90,"D 0202"))</f>
        <v>0</v>
      </c>
      <c r="AM89" s="364">
        <f>SUM(COUNTIF('Plan MB'!$C89:$BE89,"D 0203")+COUNTIF('Plan WIW'!$C89:$AU89,"D 0203")+COUNTIF('Plan ET'!$C90:$BW90,"D 0203"))</f>
        <v>0</v>
      </c>
      <c r="AN89" s="364">
        <f>SUM(COUNTIF('Plan MB'!$C89:$BE89,"B 0323")+COUNTIF('Plan WIW'!$C89:$AU89,"B 0323")+COUNTIF('Plan ET'!$C90:$BW90,"B 0323"))</f>
        <v>0</v>
      </c>
      <c r="AO89" s="364">
        <f>SUM(COUNTIF('Plan MB'!$C89:$BE89,"B 0406")+COUNTIF('Plan WIW'!$C89:$AU89,"B 0406")+COUNTIF('Plan ET'!$C90:$BW90,"B 0406"))</f>
        <v>0</v>
      </c>
      <c r="AP89" s="364">
        <f>SUM(COUNTIF('Plan MB'!$C89:$BE89,"B 0101")+COUNTIF('Plan WIW'!$C89:$AU89,"B 0101")+COUNTIF('Plan ET'!$C90:$BW90,"B 0101"))</f>
        <v>0</v>
      </c>
      <c r="AQ89" s="364">
        <f>SUM(COUNTIF('Plan MB'!$C89:$BE89,"B 0102")+COUNTIF('Plan WIW'!$C89:$AU89,"B 0102")+COUNTIF('Plan ET'!$C90:$BW90,"B 0102"))</f>
        <v>0</v>
      </c>
      <c r="AR89" s="364">
        <f>SUM(COUNTIF('Plan MB'!$C89:$BE89,"B 0231")+COUNTIF('Plan WIW'!$C89:$AU89,"B 0231")+COUNTIF('Plan ET'!$C90:$BW90,"B 0231"))</f>
        <v>0</v>
      </c>
      <c r="AS89" s="364">
        <f>SUM(COUNTIF('Plan MB'!$C89:$BE89,"B 0423")+COUNTIF('Plan WIW'!$C89:$AU89,"B 0423")+COUNTIF('Plan ET'!$C90:$BW90,"B 0423"))</f>
        <v>0</v>
      </c>
      <c r="AT89" s="364">
        <f>SUM(COUNTIF('Plan MB'!$C89:$BE89,"B 0422")+COUNTIF('Plan WIW'!$C89:$AU89,"B 0422")+COUNTIF('Plan ET'!$C90:$BW90,"B 0422"))</f>
        <v>0</v>
      </c>
    </row>
    <row r="90" spans="1:46" s="215" customFormat="1" ht="12.75" customHeight="1">
      <c r="A90" s="1320"/>
      <c r="B90" s="1323"/>
      <c r="C90" s="364">
        <f>SUM(COUNTIF('Plan MB'!$C90:$BE90,"D 0107")+COUNTIF('Plan WIW'!$C90:$AU90,"D 0107")+COUNTIF('Plan ET'!$C91:$BW91,"D 0107"))</f>
        <v>0</v>
      </c>
      <c r="D90" s="364">
        <f>SUM(COUNTIF('Plan MB'!$C90:$BE90,"D 0108")+COUNTIF('Plan WIW'!$C90:$AU90,"D 0108")+COUNTIF('Plan ET'!$C91:$BW91,"D 0108"))</f>
        <v>1</v>
      </c>
      <c r="E90" s="364">
        <f>SUM(COUNTIF('Plan MB'!$C90:$BE90,"D 0110")+COUNTIF('Plan WIW'!$C90:$AU90,"D 0110")+COUNTIF('Plan ET'!$C91:$BW91,"D 0110"))</f>
        <v>0</v>
      </c>
      <c r="F90" s="364">
        <f>SUM(COUNTIF('Plan MB'!$C90:$BE90,"D 0111")+COUNTIF('Plan WIW'!$C90:$AU90,"D 0111")+COUNTIF('Plan ET'!$C91:$BW91,"D 0111"))</f>
        <v>0</v>
      </c>
      <c r="G90" s="364">
        <f>SUM(COUNTIF('Plan MB'!$C90:$BE90,"D 0113")+COUNTIF('Plan WIW'!$C90:$AU90,"D 0113")+COUNTIF('Plan ET'!$C91:$BW91,"D 0113"))</f>
        <v>0</v>
      </c>
      <c r="H90" s="364">
        <f>SUM(COUNTIF('Plan MB'!$C90:$BE90,"D 0117")+COUNTIF('Plan WIW'!$C90:$AU90,"D 0117")+COUNTIF('Plan ET'!$C91:$BW91,"D 0117"))</f>
        <v>0</v>
      </c>
      <c r="I90" s="364">
        <f>SUM(COUNTIF('Plan MB'!$C90:$BE90,"D 0207")+COUNTIF('Plan WIW'!$C90:$AU90,"D 0207")+COUNTIF('Plan ET'!$C91:$BW91,"D 0207"))</f>
        <v>0</v>
      </c>
      <c r="J90" s="364">
        <f>SUM(COUNTIF('Plan MB'!$C90:$BE90,"D 0210")+COUNTIF('Plan WIW'!$C90:$AU90,"D 0210")+COUNTIF('Plan ET'!$C91:$BW91,"D 0210"))</f>
        <v>0</v>
      </c>
      <c r="K90" s="324">
        <f>SUM(COUNTIF('Plan MB'!$C90:$BE90,"D 0214")+COUNTIF('Plan WIW'!$C90:$AU90,"D 0214")+COUNTIF('Plan ET'!$C91:$BW91,"D 0214"))</f>
        <v>0</v>
      </c>
      <c r="L90" s="324">
        <f>SUM(COUNTIF('Plan MB'!$C90:$BE90,"D 0301")+COUNTIF('Plan WIW'!$C90:$AU90,"D 0301")+COUNTIF('Plan ET'!$C91:$BW91,"D 0301"))</f>
        <v>0</v>
      </c>
      <c r="M90" s="324">
        <f>SUM(COUNTIF('Plan MB'!$C90:$BE90,"D 0302")+COUNTIF('Plan WIW'!$C90:$AU90,"D 0302")+COUNTIF('Plan ET'!$C91:$BW91,"D 0302"))</f>
        <v>0</v>
      </c>
      <c r="N90" s="392">
        <f>SUM(COUNTIF('Plan MB'!$C90:$BE90,"H 0001")+COUNTIF('Plan WIW'!$C90:$AU90,"H 0001")+COUNTIF('Plan ET'!$C91:$BW91,"H 0001"))</f>
        <v>0</v>
      </c>
      <c r="O90" s="364">
        <f>SUM(COUNTIF('Plan MB'!$C90:$BE90,"H 0002")+COUNTIF('Plan WIW'!$C90:$AU90,"H 0002")+COUNTIF('Plan ET'!$C91:$BW91,"H 0002"))</f>
        <v>0</v>
      </c>
      <c r="P90" s="364">
        <f>SUM(COUNTIF('Plan MB'!$C90:$BE90,"H 0003")+COUNTIF('Plan WIW'!$C90:$AU90,"H 0003")+COUNTIF('Plan ET'!$C91:$BW91,"H 0003"))</f>
        <v>0</v>
      </c>
      <c r="Q90" s="364">
        <f>SUM(COUNTIF('Plan MB'!$C90:$BE90,"H 0011")+COUNTIF('Plan WIW'!$C90:$AU90,"H 0011")+COUNTIF('Plan ET'!$C91:$BW91,"H 0011"))</f>
        <v>0</v>
      </c>
      <c r="R90" s="364">
        <f>SUM(COUNTIF('Plan MB'!$C90:$BE90,"H 0102")+COUNTIF('Plan WIW'!$C90:$AU90,"H 0102")+COUNTIF('Plan ET'!$C91:$BW91,"H 0102"))</f>
        <v>0</v>
      </c>
      <c r="S90" s="364">
        <f>SUM(COUNTIF('Plan MB'!$C90:$BE90,"H 0103")+COUNTIF('Plan WIW'!$C90:$AU90,"H 0103")+COUNTIF('Plan ET'!$C91:$BW91,"H 0103"))</f>
        <v>0</v>
      </c>
      <c r="T90" s="364">
        <f>SUM(COUNTIF('Plan MB'!$C90:$BE90,"H 0111")+COUNTIF('Plan WIW'!$C90:$AU90,"H 0111")+COUNTIF('Plan ET'!$C91:$BW91,"H 0111"))</f>
        <v>0</v>
      </c>
      <c r="U90" s="364">
        <f>SUM(COUNTIF('Plan MB'!$C90:$BE90,"H 0112")+COUNTIF('Plan WIW'!$C90:$AU90,"H 0112")+COUNTIF('Plan ET'!$C91:$BW91,"H 0112"))</f>
        <v>0</v>
      </c>
      <c r="V90" s="364">
        <f>SUM(COUNTIF('Plan MB'!$C90:$BE90,"H 0113")+COUNTIF('Plan WIW'!$C90:$AU90,"H 0113")+COUNTIF('Plan ET'!$C91:$BW91,"H 0113"))</f>
        <v>0</v>
      </c>
      <c r="W90" s="364">
        <f>SUM(COUNTIF('Plan MB'!$C90:$BE90,"H 0114")+COUNTIF('Plan WIW'!$C90:$AU90,"H 0114")+COUNTIF('Plan ET'!$C91:$BW91,"H 0114"))</f>
        <v>0</v>
      </c>
      <c r="X90" s="364">
        <f>SUM(COUNTIF('Plan MB'!$C90:$BE90,"H 0115")+COUNTIF('Plan WIW'!$C90:$AU90,"H 0115")+COUNTIF('Plan ET'!$C91:$BW91,"H 0115"))</f>
        <v>0</v>
      </c>
      <c r="Y90" s="364">
        <f>SUM(COUNTIF('Plan MB'!$C90:$BE90,"H 0116")+COUNTIF('Plan WIW'!$C90:$AU90,"H 0116")+COUNTIF('Plan ET'!$C91:$BW91,"H 0116"))</f>
        <v>0</v>
      </c>
      <c r="Z90" s="340">
        <f>SUM(COUNTIF('Plan MB'!$C90:$BE90,"H 0202")+COUNTIF('Plan WIW'!$C90:$AU90,"H 0202")+COUNTIF('Plan ET'!$C91:$BW91,"H 0202"))</f>
        <v>0</v>
      </c>
      <c r="AA90" s="340">
        <f>SUM(COUNTIF('Plan MB'!$C90:$BE90,"H 0203")+COUNTIF('Plan WIW'!$C90:$AU90,"H 0203")+COUNTIF('Plan ET'!$C91:$BW91,"H 0203"))</f>
        <v>0</v>
      </c>
      <c r="AB90" s="364">
        <f>SUM(COUNTIF('Plan MB'!$C90:$BE90,"H 0211")+COUNTIF('Plan WIW'!$C90:$AU90,"H 0211")+COUNTIF('Plan ET'!$C91:$BW91,"H 0211"))</f>
        <v>0</v>
      </c>
      <c r="AC90" s="364">
        <f>SUM(COUNTIF('Plan MB'!$C90:$BE90,"H 0212")+COUNTIF('Plan WIW'!$C90:$AU90,"H 0212")+COUNTIF('Plan ET'!$C91:$BW91,"H 0212"))</f>
        <v>0</v>
      </c>
      <c r="AD90" s="364">
        <f>SUM(COUNTIF('Plan MB'!$C90:$BE90,"H 0213")+COUNTIF('Plan WIW'!$C90:$AU90,"H 0213")+COUNTIF('Plan ET'!$C91:$BW91,"H 0213"))</f>
        <v>0</v>
      </c>
      <c r="AE90" s="364">
        <f>SUM(COUNTIF('Plan MB'!$C90:$BE90,"H 0214")+COUNTIF('Plan WIW'!$C90:$AU90,"H 0214")+COUNTIF('Plan ET'!$C91:$BW91,"H 0214"))</f>
        <v>0</v>
      </c>
      <c r="AF90" s="340">
        <f>SUM(COUNTIF('Plan MB'!$C90:$BE90,"H 0215")+COUNTIF('Plan WIW'!$C90:$AU90,"H 0215")+COUNTIF('Plan ET'!$C91:$BW91,"H 0215"))</f>
        <v>0</v>
      </c>
      <c r="AG90" s="381">
        <f>SUM(COUNTIF('Plan MB'!$C90:$BE90,"H 0216")+COUNTIF('Plan WIW'!$C90:$AU90,"H 0216")+COUNTIF('Plan ET'!$C91:$BW91,"H 0216"))</f>
        <v>0</v>
      </c>
      <c r="AH90" s="364">
        <f>SUM(COUNTIF('Plan MB'!$C90:$BE90,"D 0215")+COUNTIF('Plan WIW'!$C90:$AU90,"D 0215")+COUNTIF('Plan ET'!$C91:$BW91,"D 0215"))</f>
        <v>0</v>
      </c>
      <c r="AI90" s="364">
        <f>SUM(COUNTIF('Plan MB'!$C90:$BE90,"E 0103")+COUNTIF('Plan WIW'!$C90:$AU90,"E 0103")+COUNTIF('Plan ET'!$C91:$BW91,"E 0103"))</f>
        <v>0</v>
      </c>
      <c r="AJ90" s="364">
        <f>SUM(COUNTIF('Plan MB'!$C90:$BE90,"E 0104")+COUNTIF('Plan WIW'!$C90:$AU90,"E 0104")+COUNTIF('Plan ET'!$C91:$BW91,"E 0104"))</f>
        <v>0</v>
      </c>
      <c r="AK90" s="364">
        <f>SUM(COUNTIF('Plan MB'!$C90:$BE90,"D 0201")+COUNTIF('Plan WIW'!$C90:$AU90,"D 0201")+COUNTIF('Plan ET'!$C91:$BW91,"D 0201"))</f>
        <v>0</v>
      </c>
      <c r="AL90" s="364">
        <f>SUM(COUNTIF('Plan MB'!$C90:$BE90,"D 0202")+COUNTIF('Plan WIW'!$C90:$AU90,"D 0202")+COUNTIF('Plan ET'!$C91:$BW91,"D 0202"))</f>
        <v>0</v>
      </c>
      <c r="AM90" s="364">
        <f>SUM(COUNTIF('Plan MB'!$C90:$BE90,"D 0203")+COUNTIF('Plan WIW'!$C90:$AU90,"D 0203")+COUNTIF('Plan ET'!$C91:$BW91,"D 0203"))</f>
        <v>0</v>
      </c>
      <c r="AN90" s="364">
        <f>SUM(COUNTIF('Plan MB'!$C90:$BE90,"B 0323")+COUNTIF('Plan WIW'!$C90:$AU90,"B 0323")+COUNTIF('Plan ET'!$C91:$BW91,"B 0323"))</f>
        <v>0</v>
      </c>
      <c r="AO90" s="364">
        <f>SUM(COUNTIF('Plan MB'!$C90:$BE90,"B 0406")+COUNTIF('Plan WIW'!$C90:$AU90,"B 0406")+COUNTIF('Plan ET'!$C91:$BW91,"B 0406"))</f>
        <v>0</v>
      </c>
      <c r="AP90" s="364">
        <f>SUM(COUNTIF('Plan MB'!$C90:$BE90,"B 0101")+COUNTIF('Plan WIW'!$C90:$AU90,"B 0101")+COUNTIF('Plan ET'!$C91:$BW91,"B 0101"))</f>
        <v>0</v>
      </c>
      <c r="AQ90" s="364">
        <f>SUM(COUNTIF('Plan MB'!$C90:$BE90,"B 0102")+COUNTIF('Plan WIW'!$C90:$AU90,"B 0102")+COUNTIF('Plan ET'!$C91:$BW91,"B 0102"))</f>
        <v>0</v>
      </c>
      <c r="AR90" s="364">
        <f>SUM(COUNTIF('Plan MB'!$C90:$BE90,"B 0231")+COUNTIF('Plan WIW'!$C90:$AU90,"B 0231")+COUNTIF('Plan ET'!$C91:$BW91,"B 0231"))</f>
        <v>0</v>
      </c>
      <c r="AS90" s="364">
        <f>SUM(COUNTIF('Plan MB'!$C90:$BE90,"B 0423")+COUNTIF('Plan WIW'!$C90:$AU90,"B 0423")+COUNTIF('Plan ET'!$C91:$BW91,"B 0423"))</f>
        <v>0</v>
      </c>
      <c r="AT90" s="364">
        <f>SUM(COUNTIF('Plan MB'!$C90:$BE90,"B 0422")+COUNTIF('Plan WIW'!$C90:$AU90,"B 0422")+COUNTIF('Plan ET'!$C91:$BW91,"B 0422"))</f>
        <v>0</v>
      </c>
    </row>
    <row r="91" spans="1:46" ht="12.75" customHeight="1">
      <c r="A91" s="1320"/>
      <c r="B91" s="1323"/>
      <c r="C91" s="364">
        <f>SUM(COUNTIF('Plan MB'!$C91:$BE91,"D 0107")+COUNTIF('Plan WIW'!$C91:$AU91,"D 0107")+COUNTIF('Plan ET'!$C92:$BW92,"D 0107"))</f>
        <v>0</v>
      </c>
      <c r="D91" s="364">
        <f>SUM(COUNTIF('Plan MB'!$C91:$BE91,"D 0108")+COUNTIF('Plan WIW'!$C91:$AU91,"D 0108")+COUNTIF('Plan ET'!$C92:$BW92,"D 0108"))</f>
        <v>0</v>
      </c>
      <c r="E91" s="364">
        <f>SUM(COUNTIF('Plan MB'!$C91:$BE91,"D 0110")+COUNTIF('Plan WIW'!$C91:$AU91,"D 0110")+COUNTIF('Plan ET'!$C92:$BW92,"D 0110"))</f>
        <v>0</v>
      </c>
      <c r="F91" s="364">
        <f>SUM(COUNTIF('Plan MB'!$C91:$BE91,"D 0111")+COUNTIF('Plan WIW'!$C91:$AU91,"D 0111")+COUNTIF('Plan ET'!$C92:$BW92,"D 0111"))</f>
        <v>0</v>
      </c>
      <c r="G91" s="364">
        <f>SUM(COUNTIF('Plan MB'!$C91:$BE91,"D 0113")+COUNTIF('Plan WIW'!$C91:$AU91,"D 0113")+COUNTIF('Plan ET'!$C92:$BW92,"D 0113"))</f>
        <v>0</v>
      </c>
      <c r="H91" s="364">
        <f>SUM(COUNTIF('Plan MB'!$C91:$BE91,"D 0117")+COUNTIF('Plan WIW'!$C91:$AU91,"D 0117")+COUNTIF('Plan ET'!$C92:$BW92,"D 0117"))</f>
        <v>0</v>
      </c>
      <c r="I91" s="364">
        <f>SUM(COUNTIF('Plan MB'!$C91:$BE91,"D 0207")+COUNTIF('Plan WIW'!$C91:$AU91,"D 0207")+COUNTIF('Plan ET'!$C92:$BW92,"D 0207"))</f>
        <v>0</v>
      </c>
      <c r="J91" s="364">
        <f>SUM(COUNTIF('Plan MB'!$C91:$BE91,"D 0210")+COUNTIF('Plan WIW'!$C91:$AU91,"D 0210")+COUNTIF('Plan ET'!$C92:$BW92,"D 0210"))</f>
        <v>0</v>
      </c>
      <c r="K91" s="324">
        <f>SUM(COUNTIF('Plan MB'!$C91:$BE91,"D 0214")+COUNTIF('Plan WIW'!$C91:$AU91,"D 0214")+COUNTIF('Plan ET'!$C92:$BW92,"D 0214"))</f>
        <v>0</v>
      </c>
      <c r="L91" s="324">
        <f>SUM(COUNTIF('Plan MB'!$C91:$BE91,"D 0301")+COUNTIF('Plan WIW'!$C91:$AU91,"D 0301")+COUNTIF('Plan ET'!$C92:$BW92,"D 0301"))</f>
        <v>0</v>
      </c>
      <c r="M91" s="324">
        <f>SUM(COUNTIF('Plan MB'!$C91:$BE91,"D 0302")+COUNTIF('Plan WIW'!$C91:$AU91,"D 0302")+COUNTIF('Plan ET'!$C92:$BW92,"D 0302"))</f>
        <v>0</v>
      </c>
      <c r="N91" s="392">
        <f>SUM(COUNTIF('Plan MB'!$C91:$BE91,"H 0001")+COUNTIF('Plan WIW'!$C91:$AU91,"H 0001")+COUNTIF('Plan ET'!$C92:$BW92,"H 0001"))</f>
        <v>0</v>
      </c>
      <c r="O91" s="364">
        <f>SUM(COUNTIF('Plan MB'!$C91:$BE91,"H 0002")+COUNTIF('Plan WIW'!$C91:$AU91,"H 0002")+COUNTIF('Plan ET'!$C92:$BW92,"H 0002"))</f>
        <v>0</v>
      </c>
      <c r="P91" s="364">
        <f>SUM(COUNTIF('Plan MB'!$C91:$BE91,"H 0003")+COUNTIF('Plan WIW'!$C91:$AU91,"H 0003")+COUNTIF('Plan ET'!$C92:$BW92,"H 0003"))</f>
        <v>0</v>
      </c>
      <c r="Q91" s="364">
        <f>SUM(COUNTIF('Plan MB'!$C91:$BE91,"H 0011")+COUNTIF('Plan WIW'!$C91:$AU91,"H 0011")+COUNTIF('Plan ET'!$C92:$BW92,"H 0011"))</f>
        <v>0</v>
      </c>
      <c r="R91" s="364">
        <f>SUM(COUNTIF('Plan MB'!$C91:$BE91,"H 0102")+COUNTIF('Plan WIW'!$C91:$AU91,"H 0102")+COUNTIF('Plan ET'!$C92:$BW92,"H 0102"))</f>
        <v>0</v>
      </c>
      <c r="S91" s="364">
        <f>SUM(COUNTIF('Plan MB'!$C91:$BE91,"H 0103")+COUNTIF('Plan WIW'!$C91:$AU91,"H 0103")+COUNTIF('Plan ET'!$C92:$BW92,"H 0103"))</f>
        <v>0</v>
      </c>
      <c r="T91" s="364">
        <f>SUM(COUNTIF('Plan MB'!$C91:$BE91,"H 0111")+COUNTIF('Plan WIW'!$C91:$AU91,"H 0111")+COUNTIF('Plan ET'!$C92:$BW92,"H 0111"))</f>
        <v>0</v>
      </c>
      <c r="U91" s="364">
        <f>SUM(COUNTIF('Plan MB'!$C91:$BE91,"H 0112")+COUNTIF('Plan WIW'!$C91:$AU91,"H 0112")+COUNTIF('Plan ET'!$C92:$BW92,"H 0112"))</f>
        <v>0</v>
      </c>
      <c r="V91" s="364">
        <f>SUM(COUNTIF('Plan MB'!$C91:$BE91,"H 0113")+COUNTIF('Plan WIW'!$C91:$AU91,"H 0113")+COUNTIF('Plan ET'!$C92:$BW92,"H 0113"))</f>
        <v>0</v>
      </c>
      <c r="W91" s="364">
        <f>SUM(COUNTIF('Plan MB'!$C91:$BE91,"H 0114")+COUNTIF('Plan WIW'!$C91:$AU91,"H 0114")+COUNTIF('Plan ET'!$C92:$BW92,"H 0114"))</f>
        <v>0</v>
      </c>
      <c r="X91" s="364">
        <f>SUM(COUNTIF('Plan MB'!$C91:$BE91,"H 0115")+COUNTIF('Plan WIW'!$C91:$AU91,"H 0115")+COUNTIF('Plan ET'!$C92:$BW92,"H 0115"))</f>
        <v>0</v>
      </c>
      <c r="Y91" s="364">
        <f>SUM(COUNTIF('Plan MB'!$C91:$BE91,"H 0116")+COUNTIF('Plan WIW'!$C91:$AU91,"H 0116")+COUNTIF('Plan ET'!$C92:$BW92,"H 0116"))</f>
        <v>0</v>
      </c>
      <c r="Z91" s="340">
        <f>SUM(COUNTIF('Plan MB'!$C91:$BE91,"H 0202")+COUNTIF('Plan WIW'!$C91:$AU91,"H 0202")+COUNTIF('Plan ET'!$C92:$BW92,"H 0202"))</f>
        <v>0</v>
      </c>
      <c r="AA91" s="340">
        <f>SUM(COUNTIF('Plan MB'!$C91:$BE91,"H 0203")+COUNTIF('Plan WIW'!$C91:$AU91,"H 0203")+COUNTIF('Plan ET'!$C92:$BW92,"H 0203"))</f>
        <v>0</v>
      </c>
      <c r="AB91" s="364">
        <f>SUM(COUNTIF('Plan MB'!$C91:$BE91,"H 0211")+COUNTIF('Plan WIW'!$C91:$AU91,"H 0211")+COUNTIF('Plan ET'!$C92:$BW92,"H 0211"))</f>
        <v>0</v>
      </c>
      <c r="AC91" s="364">
        <f>SUM(COUNTIF('Plan MB'!$C91:$BE91,"H 0212")+COUNTIF('Plan WIW'!$C91:$AU91,"H 0212")+COUNTIF('Plan ET'!$C92:$BW92,"H 0212"))</f>
        <v>0</v>
      </c>
      <c r="AD91" s="364">
        <f>SUM(COUNTIF('Plan MB'!$C91:$BE91,"H 0213")+COUNTIF('Plan WIW'!$C91:$AU91,"H 0213")+COUNTIF('Plan ET'!$C92:$BW92,"H 0213"))</f>
        <v>0</v>
      </c>
      <c r="AE91" s="364">
        <f>SUM(COUNTIF('Plan MB'!$C91:$BE91,"H 0214")+COUNTIF('Plan WIW'!$C91:$AU91,"H 0214")+COUNTIF('Plan ET'!$C92:$BW92,"H 0214"))</f>
        <v>0</v>
      </c>
      <c r="AF91" s="340">
        <f>SUM(COUNTIF('Plan MB'!$C91:$BE91,"H 0215")+COUNTIF('Plan WIW'!$C91:$AU91,"H 0215")+COUNTIF('Plan ET'!$C92:$BW92,"H 0215"))</f>
        <v>0</v>
      </c>
      <c r="AG91" s="381">
        <f>SUM(COUNTIF('Plan MB'!$C91:$BE91,"H 0216")+COUNTIF('Plan WIW'!$C91:$AU91,"H 0216")+COUNTIF('Plan ET'!$C92:$BW92,"H 0216"))</f>
        <v>0</v>
      </c>
      <c r="AH91" s="364">
        <f>SUM(COUNTIF('Plan MB'!$C91:$BE91,"D 0215")+COUNTIF('Plan WIW'!$C91:$AU91,"D 0215")+COUNTIF('Plan ET'!$C92:$BW92,"D 0215"))</f>
        <v>0</v>
      </c>
      <c r="AI91" s="364">
        <f>SUM(COUNTIF('Plan MB'!$C91:$BE91,"E 0103")+COUNTIF('Plan WIW'!$C91:$AU91,"E 0103")+COUNTIF('Plan ET'!$C92:$BW92,"E 0103"))</f>
        <v>0</v>
      </c>
      <c r="AJ91" s="364">
        <f>SUM(COUNTIF('Plan MB'!$C91:$BE91,"E 0104")+COUNTIF('Plan WIW'!$C91:$AU91,"E 0104")+COUNTIF('Plan ET'!$C92:$BW92,"E 0104"))</f>
        <v>0</v>
      </c>
      <c r="AK91" s="364">
        <f>SUM(COUNTIF('Plan MB'!$C91:$BE91,"D 0201")+COUNTIF('Plan WIW'!$C91:$AU91,"D 0201")+COUNTIF('Plan ET'!$C92:$BW92,"D 0201"))</f>
        <v>0</v>
      </c>
      <c r="AL91" s="364">
        <f>SUM(COUNTIF('Plan MB'!$C91:$BE91,"D 0202")+COUNTIF('Plan WIW'!$C91:$AU91,"D 0202")+COUNTIF('Plan ET'!$C92:$BW92,"D 0202"))</f>
        <v>0</v>
      </c>
      <c r="AM91" s="364">
        <f>SUM(COUNTIF('Plan MB'!$C91:$BE91,"D 0203")+COUNTIF('Plan WIW'!$C91:$AU91,"D 0203")+COUNTIF('Plan ET'!$C92:$BW92,"D 0203"))</f>
        <v>0</v>
      </c>
      <c r="AN91" s="364">
        <f>SUM(COUNTIF('Plan MB'!$C91:$BE91,"B 0323")+COUNTIF('Plan WIW'!$C91:$AU91,"B 0323")+COUNTIF('Plan ET'!$C92:$BW92,"B 0323"))</f>
        <v>0</v>
      </c>
      <c r="AO91" s="364">
        <f>SUM(COUNTIF('Plan MB'!$C91:$BE91,"B 0406")+COUNTIF('Plan WIW'!$C91:$AU91,"B 0406")+COUNTIF('Plan ET'!$C92:$BW92,"B 0406"))</f>
        <v>0</v>
      </c>
      <c r="AP91" s="364">
        <f>SUM(COUNTIF('Plan MB'!$C91:$BE91,"B 0101")+COUNTIF('Plan WIW'!$C91:$AU91,"B 0101")+COUNTIF('Plan ET'!$C92:$BW92,"B 0101"))</f>
        <v>0</v>
      </c>
      <c r="AQ91" s="364">
        <f>SUM(COUNTIF('Plan MB'!$C91:$BE91,"B 0102")+COUNTIF('Plan WIW'!$C91:$AU91,"B 0102")+COUNTIF('Plan ET'!$C92:$BW92,"B 0102"))</f>
        <v>0</v>
      </c>
      <c r="AR91" s="364">
        <f>SUM(COUNTIF('Plan MB'!$C91:$BE91,"B 0231")+COUNTIF('Plan WIW'!$C91:$AU91,"B 0231")+COUNTIF('Plan ET'!$C92:$BW92,"B 0231"))</f>
        <v>0</v>
      </c>
      <c r="AS91" s="364">
        <f>SUM(COUNTIF('Plan MB'!$C91:$BE91,"B 0423")+COUNTIF('Plan WIW'!$C91:$AU91,"B 0423")+COUNTIF('Plan ET'!$C92:$BW92,"B 0423"))</f>
        <v>0</v>
      </c>
      <c r="AT91" s="364">
        <f>SUM(COUNTIF('Plan MB'!$C91:$BE91,"B 0422")+COUNTIF('Plan WIW'!$C91:$AU91,"B 0422")+COUNTIF('Plan ET'!$C92:$BW92,"B 0422"))</f>
        <v>0</v>
      </c>
    </row>
    <row r="92" spans="1:46" ht="12.75" customHeight="1">
      <c r="A92" s="1320"/>
      <c r="B92" s="1324"/>
      <c r="C92" s="364">
        <f>SUM(COUNTIF('Plan MB'!$C92:$BE92,"D 0107")+COUNTIF('Plan WIW'!$C92:$AU92,"D 0107")+COUNTIF('Plan ET'!$C93:$BW93,"D 0107"))</f>
        <v>0</v>
      </c>
      <c r="D92" s="364">
        <f>SUM(COUNTIF('Plan MB'!$C92:$BE92,"D 0108")+COUNTIF('Plan WIW'!$C92:$AU92,"D 0108")+COUNTIF('Plan ET'!$C93:$BW93,"D 0108"))</f>
        <v>0</v>
      </c>
      <c r="E92" s="364">
        <f>SUM(COUNTIF('Plan MB'!$C92:$BE92,"D 0110")+COUNTIF('Plan WIW'!$C92:$AU92,"D 0110")+COUNTIF('Plan ET'!$C93:$BW93,"D 0110"))</f>
        <v>0</v>
      </c>
      <c r="F92" s="364">
        <f>SUM(COUNTIF('Plan MB'!$C92:$BE92,"D 0111")+COUNTIF('Plan WIW'!$C92:$AU92,"D 0111")+COUNTIF('Plan ET'!$C93:$BW93,"D 0111"))</f>
        <v>0</v>
      </c>
      <c r="G92" s="364">
        <f>SUM(COUNTIF('Plan MB'!$C92:$BE92,"D 0113")+COUNTIF('Plan WIW'!$C92:$AU92,"D 0113")+COUNTIF('Plan ET'!$C93:$BW93,"D 0113"))</f>
        <v>0</v>
      </c>
      <c r="H92" s="364">
        <f>SUM(COUNTIF('Plan MB'!$C92:$BE92,"D 0117")+COUNTIF('Plan WIW'!$C92:$AU92,"D 0117")+COUNTIF('Plan ET'!$C93:$BW93,"D 0117"))</f>
        <v>0</v>
      </c>
      <c r="I92" s="364">
        <f>SUM(COUNTIF('Plan MB'!$C92:$BE92,"D 0207")+COUNTIF('Plan WIW'!$C92:$AU92,"D 0207")+COUNTIF('Plan ET'!$C93:$BW93,"D 0207"))</f>
        <v>0</v>
      </c>
      <c r="J92" s="364">
        <f>SUM(COUNTIF('Plan MB'!$C92:$BE92,"D 0210")+COUNTIF('Plan WIW'!$C92:$AU92,"D 0210")+COUNTIF('Plan ET'!$C93:$BW93,"D 0210"))</f>
        <v>0</v>
      </c>
      <c r="K92" s="324">
        <f>SUM(COUNTIF('Plan MB'!$C92:$BE92,"D 0214")+COUNTIF('Plan WIW'!$C92:$AU92,"D 0214")+COUNTIF('Plan ET'!$C93:$BW93,"D 0214"))</f>
        <v>0</v>
      </c>
      <c r="L92" s="324">
        <f>SUM(COUNTIF('Plan MB'!$C92:$BE92,"D 0301")+COUNTIF('Plan WIW'!$C92:$AU92,"D 0301")+COUNTIF('Plan ET'!$C93:$BW93,"D 0301"))</f>
        <v>0</v>
      </c>
      <c r="M92" s="324">
        <f>SUM(COUNTIF('Plan MB'!$C92:$BE92,"D 0302")+COUNTIF('Plan WIW'!$C92:$AU92,"D 0302")+COUNTIF('Plan ET'!$C93:$BW93,"D 0302"))</f>
        <v>0</v>
      </c>
      <c r="N92" s="392">
        <f>SUM(COUNTIF('Plan MB'!$C92:$BE92,"H 0001")+COUNTIF('Plan WIW'!$C92:$AU92,"H 0001")+COUNTIF('Plan ET'!$C93:$BW93,"H 0001"))</f>
        <v>0</v>
      </c>
      <c r="O92" s="364">
        <f>SUM(COUNTIF('Plan MB'!$C92:$BE92,"H 0002")+COUNTIF('Plan WIW'!$C92:$AU92,"H 0002")+COUNTIF('Plan ET'!$C93:$BW93,"H 0002"))</f>
        <v>0</v>
      </c>
      <c r="P92" s="364">
        <f>SUM(COUNTIF('Plan MB'!$C92:$BE92,"H 0003")+COUNTIF('Plan WIW'!$C92:$AU92,"H 0003")+COUNTIF('Plan ET'!$C93:$BW93,"H 0003"))</f>
        <v>0</v>
      </c>
      <c r="Q92" s="364">
        <f>SUM(COUNTIF('Plan MB'!$C92:$BE92,"H 0011")+COUNTIF('Plan WIW'!$C92:$AU92,"H 0011")+COUNTIF('Plan ET'!$C93:$BW93,"H 0011"))</f>
        <v>0</v>
      </c>
      <c r="R92" s="364">
        <f>SUM(COUNTIF('Plan MB'!$C92:$BE92,"H 0102")+COUNTIF('Plan WIW'!$C92:$AU92,"H 0102")+COUNTIF('Plan ET'!$C93:$BW93,"H 0102"))</f>
        <v>0</v>
      </c>
      <c r="S92" s="364">
        <f>SUM(COUNTIF('Plan MB'!$C92:$BE92,"H 0103")+COUNTIF('Plan WIW'!$C92:$AU92,"H 0103")+COUNTIF('Plan ET'!$C93:$BW93,"H 0103"))</f>
        <v>0</v>
      </c>
      <c r="T92" s="364">
        <f>SUM(COUNTIF('Plan MB'!$C92:$BE92,"H 0111")+COUNTIF('Plan WIW'!$C92:$AU92,"H 0111")+COUNTIF('Plan ET'!$C93:$BW93,"H 0111"))</f>
        <v>0</v>
      </c>
      <c r="U92" s="364">
        <f>SUM(COUNTIF('Plan MB'!$C92:$BE92,"H 0112")+COUNTIF('Plan WIW'!$C92:$AU92,"H 0112")+COUNTIF('Plan ET'!$C93:$BW93,"H 0112"))</f>
        <v>0</v>
      </c>
      <c r="V92" s="364">
        <f>SUM(COUNTIF('Plan MB'!$C92:$BE92,"H 0113")+COUNTIF('Plan WIW'!$C92:$AU92,"H 0113")+COUNTIF('Plan ET'!$C93:$BW93,"H 0113"))</f>
        <v>0</v>
      </c>
      <c r="W92" s="364">
        <f>SUM(COUNTIF('Plan MB'!$C92:$BE92,"H 0114")+COUNTIF('Plan WIW'!$C92:$AU92,"H 0114")+COUNTIF('Plan ET'!$C93:$BW93,"H 0114"))</f>
        <v>0</v>
      </c>
      <c r="X92" s="364">
        <f>SUM(COUNTIF('Plan MB'!$C92:$BE92,"H 0115")+COUNTIF('Plan WIW'!$C92:$AU92,"H 0115")+COUNTIF('Plan ET'!$C93:$BW93,"H 0115"))</f>
        <v>0</v>
      </c>
      <c r="Y92" s="364">
        <f>SUM(COUNTIF('Plan MB'!$C92:$BE92,"H 0116")+COUNTIF('Plan WIW'!$C92:$AU92,"H 0116")+COUNTIF('Plan ET'!$C93:$BW93,"H 0116"))</f>
        <v>0</v>
      </c>
      <c r="Z92" s="340">
        <f>SUM(COUNTIF('Plan MB'!$C92:$BE92,"H 0202")+COUNTIF('Plan WIW'!$C92:$AU92,"H 0202")+COUNTIF('Plan ET'!$C93:$BW93,"H 0202"))</f>
        <v>0</v>
      </c>
      <c r="AA92" s="340">
        <f>SUM(COUNTIF('Plan MB'!$C92:$BE92,"H 0203")+COUNTIF('Plan WIW'!$C92:$AU92,"H 0203")+COUNTIF('Plan ET'!$C93:$BW93,"H 0203"))</f>
        <v>0</v>
      </c>
      <c r="AB92" s="364">
        <f>SUM(COUNTIF('Plan MB'!$C92:$BE92,"H 0211")+COUNTIF('Plan WIW'!$C92:$AU92,"H 0211")+COUNTIF('Plan ET'!$C93:$BW93,"H 0211"))</f>
        <v>0</v>
      </c>
      <c r="AC92" s="364">
        <f>SUM(COUNTIF('Plan MB'!$C92:$BE92,"H 0212")+COUNTIF('Plan WIW'!$C92:$AU92,"H 0212")+COUNTIF('Plan ET'!$C93:$BW93,"H 0212"))</f>
        <v>0</v>
      </c>
      <c r="AD92" s="364">
        <f>SUM(COUNTIF('Plan MB'!$C92:$BE92,"H 0213")+COUNTIF('Plan WIW'!$C92:$AU92,"H 0213")+COUNTIF('Plan ET'!$C93:$BW93,"H 0213"))</f>
        <v>0</v>
      </c>
      <c r="AE92" s="364">
        <f>SUM(COUNTIF('Plan MB'!$C92:$BE92,"H 0214")+COUNTIF('Plan WIW'!$C92:$AU92,"H 0214")+COUNTIF('Plan ET'!$C93:$BW93,"H 0214"))</f>
        <v>0</v>
      </c>
      <c r="AF92" s="340">
        <f>SUM(COUNTIF('Plan MB'!$C92:$BE92,"H 0215")+COUNTIF('Plan WIW'!$C92:$AU92,"H 0215")+COUNTIF('Plan ET'!$C93:$BW93,"H 0215"))</f>
        <v>0</v>
      </c>
      <c r="AG92" s="381">
        <f>SUM(COUNTIF('Plan MB'!$C92:$BE92,"H 0216")+COUNTIF('Plan WIW'!$C92:$AU92,"H 0216")+COUNTIF('Plan ET'!$C93:$BW93,"H 0216"))</f>
        <v>0</v>
      </c>
      <c r="AH92" s="364">
        <f>SUM(COUNTIF('Plan MB'!$C92:$BE92,"D 0215")+COUNTIF('Plan WIW'!$C92:$AU92,"D 0215")+COUNTIF('Plan ET'!$C93:$BW93,"D 0215"))</f>
        <v>0</v>
      </c>
      <c r="AI92" s="364">
        <f>SUM(COUNTIF('Plan MB'!$C92:$BE92,"E 0103")+COUNTIF('Plan WIW'!$C92:$AU92,"E 0103")+COUNTIF('Plan ET'!$C93:$BW93,"E 0103"))</f>
        <v>0</v>
      </c>
      <c r="AJ92" s="364">
        <f>SUM(COUNTIF('Plan MB'!$C92:$BE92,"E 0104")+COUNTIF('Plan WIW'!$C92:$AU92,"E 0104")+COUNTIF('Plan ET'!$C93:$BW93,"E 0104"))</f>
        <v>0</v>
      </c>
      <c r="AK92" s="364">
        <f>SUM(COUNTIF('Plan MB'!$C92:$BE92,"D 0201")+COUNTIF('Plan WIW'!$C92:$AU92,"D 0201")+COUNTIF('Plan ET'!$C93:$BW93,"D 0201"))</f>
        <v>0</v>
      </c>
      <c r="AL92" s="364">
        <f>SUM(COUNTIF('Plan MB'!$C92:$BE92,"D 0202")+COUNTIF('Plan WIW'!$C92:$AU92,"D 0202")+COUNTIF('Plan ET'!$C93:$BW93,"D 0202"))</f>
        <v>0</v>
      </c>
      <c r="AM92" s="364">
        <f>SUM(COUNTIF('Plan MB'!$C92:$BE92,"D 0203")+COUNTIF('Plan WIW'!$C92:$AU92,"D 0203")+COUNTIF('Plan ET'!$C93:$BW93,"D 0203"))</f>
        <v>0</v>
      </c>
      <c r="AN92" s="364">
        <f>SUM(COUNTIF('Plan MB'!$C92:$BE92,"B 0323")+COUNTIF('Plan WIW'!$C92:$AU92,"B 0323")+COUNTIF('Plan ET'!$C93:$BW93,"B 0323"))</f>
        <v>0</v>
      </c>
      <c r="AO92" s="364">
        <f>SUM(COUNTIF('Plan MB'!$C92:$BE92,"B 0406")+COUNTIF('Plan WIW'!$C92:$AU92,"B 0406")+COUNTIF('Plan ET'!$C93:$BW93,"B 0406"))</f>
        <v>0</v>
      </c>
      <c r="AP92" s="364">
        <f>SUM(COUNTIF('Plan MB'!$C92:$BE92,"B 0101")+COUNTIF('Plan WIW'!$C92:$AU92,"B 0101")+COUNTIF('Plan ET'!$C93:$BW93,"B 0101"))</f>
        <v>0</v>
      </c>
      <c r="AQ92" s="364">
        <f>SUM(COUNTIF('Plan MB'!$C92:$BE92,"B 0102")+COUNTIF('Plan WIW'!$C92:$AU92,"B 0102")+COUNTIF('Plan ET'!$C93:$BW93,"B 0102"))</f>
        <v>0</v>
      </c>
      <c r="AR92" s="364">
        <f>SUM(COUNTIF('Plan MB'!$C92:$BE92,"B 0231")+COUNTIF('Plan WIW'!$C92:$AU92,"B 0231")+COUNTIF('Plan ET'!$C93:$BW93,"B 0231"))</f>
        <v>0</v>
      </c>
      <c r="AS92" s="364">
        <f>SUM(COUNTIF('Plan MB'!$C92:$BE92,"B 0423")+COUNTIF('Plan WIW'!$C92:$AU92,"B 0423")+COUNTIF('Plan ET'!$C93:$BW93,"B 0423"))</f>
        <v>0</v>
      </c>
      <c r="AT92" s="364">
        <f>SUM(COUNTIF('Plan MB'!$C92:$BE92,"B 0422")+COUNTIF('Plan WIW'!$C92:$AU92,"B 0422")+COUNTIF('Plan ET'!$C93:$BW93,"B 0422"))</f>
        <v>0</v>
      </c>
    </row>
    <row r="93" spans="1:46" ht="12.75" customHeight="1">
      <c r="A93" s="1320"/>
      <c r="B93" s="1322" t="s">
        <v>55</v>
      </c>
      <c r="C93" s="364">
        <f>SUM(COUNTIF('Plan MB'!$C93:$BE93,"D 0107")+COUNTIF('Plan WIW'!$C93:$AU93,"D 0107")+COUNTIF('Plan ET'!$C94:$BW94,"D 0107"))</f>
        <v>0</v>
      </c>
      <c r="D93" s="364">
        <f>SUM(COUNTIF('Plan MB'!$C93:$BE93,"D 0108")+COUNTIF('Plan WIW'!$C93:$AU93,"D 0108")+COUNTIF('Plan ET'!$C94:$BW94,"D 0108"))</f>
        <v>0</v>
      </c>
      <c r="E93" s="324">
        <f>SUM(COUNTIF('Plan MB'!$C93:$BE93,"D 0110")+COUNTIF('Plan WIW'!$C93:$AU93,"D 0110")+COUNTIF('Plan ET'!$C94:$BW94,"D 0110"))</f>
        <v>0</v>
      </c>
      <c r="F93" s="364">
        <f>SUM(COUNTIF('Plan MB'!$C93:$BE93,"D 0111")+COUNTIF('Plan WIW'!$C93:$AU93,"D 0111")+COUNTIF('Plan ET'!$C94:$BW94,"D 0111"))</f>
        <v>0</v>
      </c>
      <c r="G93" s="324">
        <f>SUM(COUNTIF('Plan MB'!$C93:$BE93,"D 0113")+COUNTIF('Plan WIW'!$C93:$AU93,"D 0113")+COUNTIF('Plan ET'!$C94:$BW94,"D 0113"))</f>
        <v>0</v>
      </c>
      <c r="H93" s="364">
        <f>SUM(COUNTIF('Plan MB'!$C93:$BE93,"D 0117")+COUNTIF('Plan WIW'!$C93:$AU93,"D 0117")+COUNTIF('Plan ET'!$C94:$BW94,"D 0117"))</f>
        <v>0</v>
      </c>
      <c r="I93" s="380">
        <f>SUM(COUNTIF('Plan MB'!$C93:$BE93,"D 0207")+COUNTIF('Plan WIW'!$C93:$AU93,"D 0207")+COUNTIF('Plan ET'!$C94:$BW94,"D 0207"))</f>
        <v>2</v>
      </c>
      <c r="J93" s="364">
        <f>SUM(COUNTIF('Plan MB'!$C93:$BE93,"D 0210")+COUNTIF('Plan WIW'!$C93:$AU93,"D 0210")+COUNTIF('Plan ET'!$C94:$BW94,"D 0210"))</f>
        <v>0</v>
      </c>
      <c r="K93" s="324">
        <f>SUM(COUNTIF('Plan MB'!$C93:$BE93,"D 0214")+COUNTIF('Plan WIW'!$C93:$AU93,"D 0214")+COUNTIF('Plan ET'!$C94:$BW94,"D 0214"))</f>
        <v>0</v>
      </c>
      <c r="L93" s="324">
        <f>SUM(COUNTIF('Plan MB'!$C93:$BE93,"D 0301")+COUNTIF('Plan WIW'!$C93:$AU93,"D 0301")+COUNTIF('Plan ET'!$C94:$BW94,"D 0301"))</f>
        <v>0</v>
      </c>
      <c r="M93" s="324">
        <f>SUM(COUNTIF('Plan MB'!$C93:$BE93,"D 0302")+COUNTIF('Plan WIW'!$C93:$AU93,"D 0302")+COUNTIF('Plan ET'!$C94:$BW94,"D 0302"))</f>
        <v>0</v>
      </c>
      <c r="N93" s="392">
        <f>SUM(COUNTIF('Plan MB'!$C93:$BE93,"H 0001")+COUNTIF('Plan WIW'!$C93:$AU93,"H 0001")+COUNTIF('Plan ET'!$C94:$BW94,"H 0001"))</f>
        <v>0</v>
      </c>
      <c r="O93" s="364">
        <f>SUM(COUNTIF('Plan MB'!$C93:$BE93,"H 0002")+COUNTIF('Plan WIW'!$C93:$AU93,"H 0002")+COUNTIF('Plan ET'!$C94:$BW94,"H 0002"))</f>
        <v>0</v>
      </c>
      <c r="P93" s="380">
        <f>SUM(COUNTIF('Plan MB'!$C93:$BE93,"H 0003")+COUNTIF('Plan WIW'!$C93:$AU93,"H 0003")+COUNTIF('Plan ET'!$C94:$BW94,"H 0003"))</f>
        <v>2</v>
      </c>
      <c r="Q93" s="364">
        <f>SUM(COUNTIF('Plan MB'!$C93:$BE93,"H 0011")+COUNTIF('Plan WIW'!$C93:$AU93,"H 0011")+COUNTIF('Plan ET'!$C94:$BW94,"H 0011"))</f>
        <v>0</v>
      </c>
      <c r="R93" s="364">
        <f>SUM(COUNTIF('Plan MB'!$C93:$BE93,"H 0102")+COUNTIF('Plan WIW'!$C93:$AU93,"H 0102")+COUNTIF('Plan ET'!$C94:$BW94,"H 0102"))</f>
        <v>1</v>
      </c>
      <c r="S93" s="380">
        <f>SUM(COUNTIF('Plan MB'!$C93:$BE93,"H 0103")+COUNTIF('Plan WIW'!$C93:$AU93,"H 0103")+COUNTIF('Plan ET'!$C94:$BW94,"H 0103"))</f>
        <v>2</v>
      </c>
      <c r="T93" s="364">
        <f>SUM(COUNTIF('Plan MB'!$C93:$BE93,"H 0111")+COUNTIF('Plan WIW'!$C93:$AU93,"H 0111")+COUNTIF('Plan ET'!$C94:$BW94,"H 0111"))</f>
        <v>0</v>
      </c>
      <c r="U93" s="364">
        <f>SUM(COUNTIF('Plan MB'!$C93:$BE93,"H 0112")+COUNTIF('Plan WIW'!$C93:$AU93,"H 0112")+COUNTIF('Plan ET'!$C94:$BW94,"H 0112"))</f>
        <v>0</v>
      </c>
      <c r="V93" s="364">
        <f>SUM(COUNTIF('Plan MB'!$C93:$BE93,"H 0113")+COUNTIF('Plan WIW'!$C93:$AU93,"H 0113")+COUNTIF('Plan ET'!$C94:$BW94,"H 0113"))</f>
        <v>0</v>
      </c>
      <c r="W93" s="364">
        <f>SUM(COUNTIF('Plan MB'!$C93:$BE93,"H 0114")+COUNTIF('Plan WIW'!$C93:$AU93,"H 0114")+COUNTIF('Plan ET'!$C94:$BW94,"H 0114"))</f>
        <v>0</v>
      </c>
      <c r="X93" s="364">
        <f>SUM(COUNTIF('Plan MB'!$C93:$BE93,"H 0115")+COUNTIF('Plan WIW'!$C93:$AU93,"H 0115")+COUNTIF('Plan ET'!$C94:$BW94,"H 0115"))</f>
        <v>0</v>
      </c>
      <c r="Y93" s="364">
        <f>SUM(COUNTIF('Plan MB'!$C93:$BE93,"H 0116")+COUNTIF('Plan WIW'!$C93:$AU93,"H 0116")+COUNTIF('Plan ET'!$C94:$BW94,"H 0116"))</f>
        <v>1</v>
      </c>
      <c r="Z93" s="340">
        <f>SUM(COUNTIF('Plan MB'!$C93:$BE93,"H 0202")+COUNTIF('Plan WIW'!$C93:$AU93,"H 0202")+COUNTIF('Plan ET'!$C94:$BW94,"H 0202"))</f>
        <v>0</v>
      </c>
      <c r="AA93" s="340">
        <f>SUM(COUNTIF('Plan MB'!$C93:$BE93,"H 0203")+COUNTIF('Plan WIW'!$C93:$AU93,"H 0203")+COUNTIF('Plan ET'!$C94:$BW94,"H 0203"))</f>
        <v>0</v>
      </c>
      <c r="AB93" s="364">
        <f>SUM(COUNTIF('Plan MB'!$C93:$BE93,"H 0211")+COUNTIF('Plan WIW'!$C93:$AU93,"H 0211")+COUNTIF('Plan ET'!$C94:$BW94,"H 0211"))</f>
        <v>0</v>
      </c>
      <c r="AC93" s="364">
        <f>SUM(COUNTIF('Plan MB'!$C93:$BE93,"H 0212")+COUNTIF('Plan WIW'!$C93:$AU93,"H 0212")+COUNTIF('Plan ET'!$C94:$BW94,"H 0212"))</f>
        <v>0</v>
      </c>
      <c r="AD93" s="364">
        <f>SUM(COUNTIF('Plan MB'!$C93:$BE93,"H 0213")+COUNTIF('Plan WIW'!$C93:$AU93,"H 0213")+COUNTIF('Plan ET'!$C94:$BW94,"H 0213"))</f>
        <v>0</v>
      </c>
      <c r="AE93" s="380">
        <f>SUM(COUNTIF('Plan MB'!$C93:$BE93,"H 0214")+COUNTIF('Plan WIW'!$C93:$AU93,"H 0214")+COUNTIF('Plan ET'!$C94:$BW94,"H 0214"))</f>
        <v>2</v>
      </c>
      <c r="AF93" s="364">
        <f>SUM(COUNTIF('Plan MB'!$C93:$BE93,"H 0215")+COUNTIF('Plan WIW'!$C93:$AU93,"H 0215")+COUNTIF('Plan ET'!$C94:$BW94,"H 0215"))</f>
        <v>2</v>
      </c>
      <c r="AG93" s="381">
        <f>SUM(COUNTIF('Plan MB'!$C93:$BE93,"H 0216")+COUNTIF('Plan WIW'!$C93:$AU93,"H 0216")+COUNTIF('Plan ET'!$C94:$BW94,"H 0216"))</f>
        <v>0</v>
      </c>
      <c r="AH93" s="364">
        <f>SUM(COUNTIF('Plan MB'!$C93:$BE93,"D 0215")+COUNTIF('Plan WIW'!$C93:$AU93,"D 0215")+COUNTIF('Plan ET'!$C94:$BW94,"D 0215"))</f>
        <v>0</v>
      </c>
      <c r="AI93" s="364">
        <f>SUM(COUNTIF('Plan MB'!$C93:$BE93,"E 0103")+COUNTIF('Plan WIW'!$C93:$AU93,"E 0103")+COUNTIF('Plan ET'!$C94:$BW94,"E 0103"))</f>
        <v>0</v>
      </c>
      <c r="AJ93" s="364">
        <f>SUM(COUNTIF('Plan MB'!$C93:$BE93,"E 0104")+COUNTIF('Plan WIW'!$C93:$AU93,"E 0104")+COUNTIF('Plan ET'!$C94:$BW94,"E 0104"))</f>
        <v>0</v>
      </c>
      <c r="AK93" s="364">
        <f>SUM(COUNTIF('Plan MB'!$C93:$BE93,"D 0201")+COUNTIF('Plan WIW'!$C93:$AU93,"D 0201")+COUNTIF('Plan ET'!$C94:$BW94,"D 0201"))</f>
        <v>0</v>
      </c>
      <c r="AL93" s="364">
        <f>SUM(COUNTIF('Plan MB'!$C93:$BE93,"D 0202")+COUNTIF('Plan WIW'!$C93:$AU93,"D 0202")+COUNTIF('Plan ET'!$C94:$BW94,"D 0202"))</f>
        <v>1</v>
      </c>
      <c r="AM93" s="364">
        <f>SUM(COUNTIF('Plan MB'!$C93:$BE93,"D 0203")+COUNTIF('Plan WIW'!$C93:$AU93,"D 0203")+COUNTIF('Plan ET'!$C94:$BW94,"D 0203"))</f>
        <v>1</v>
      </c>
      <c r="AN93" s="364">
        <f>SUM(COUNTIF('Plan MB'!$C93:$BE93,"B 0323")+COUNTIF('Plan WIW'!$C93:$AU93,"B 0323")+COUNTIF('Plan ET'!$C94:$BW94,"B 0323"))</f>
        <v>1</v>
      </c>
      <c r="AO93" s="364">
        <f>SUM(COUNTIF('Plan MB'!$C93:$BE93,"B 0406")+COUNTIF('Plan WIW'!$C93:$AU93,"B 0406")+COUNTIF('Plan ET'!$C94:$BW94,"B 0406"))</f>
        <v>0</v>
      </c>
      <c r="AP93" s="364">
        <f>SUM(COUNTIF('Plan MB'!$C93:$BE93,"B 0101")+COUNTIF('Plan WIW'!$C93:$AU93,"B 0101")+COUNTIF('Plan ET'!$C94:$BW94,"B 0101"))</f>
        <v>0</v>
      </c>
      <c r="AQ93" s="364">
        <f>SUM(COUNTIF('Plan MB'!$C93:$BE93,"B 0102")+COUNTIF('Plan WIW'!$C93:$AU93,"B 0102")+COUNTIF('Plan ET'!$C94:$BW94,"B 0102"))</f>
        <v>0</v>
      </c>
      <c r="AR93" s="364">
        <f>SUM(COUNTIF('Plan MB'!$C93:$BE93,"B 0231")+COUNTIF('Plan WIW'!$C93:$AU93,"B 0231")+COUNTIF('Plan ET'!$C94:$BW94,"B 0231"))</f>
        <v>0</v>
      </c>
      <c r="AS93" s="364">
        <f>SUM(COUNTIF('Plan MB'!$C93:$BE93,"B 0423")+COUNTIF('Plan WIW'!$C93:$AU93,"B 0423")+COUNTIF('Plan ET'!$C94:$BW94,"B 0423"))</f>
        <v>1</v>
      </c>
      <c r="AT93" s="364">
        <f>SUM(COUNTIF('Plan MB'!$C93:$BE93,"B 0422")+COUNTIF('Plan WIW'!$C93:$AU93,"B 0422")+COUNTIF('Plan ET'!$C94:$BW94,"B 0422"))</f>
        <v>0</v>
      </c>
    </row>
    <row r="94" spans="1:46" ht="12.75" customHeight="1">
      <c r="A94" s="1320"/>
      <c r="B94" s="1323"/>
      <c r="C94" s="364">
        <f>SUM(COUNTIF('Plan MB'!$C94:$BE94,"D 0107")+COUNTIF('Plan WIW'!$C94:$AU94,"D 0107")+COUNTIF('Plan ET'!$C95:$BW95,"D 0107"))</f>
        <v>0</v>
      </c>
      <c r="D94" s="364">
        <f>SUM(COUNTIF('Plan MB'!$C94:$BE94,"D 0108")+COUNTIF('Plan WIW'!$C94:$AU94,"D 0108")+COUNTIF('Plan ET'!$C95:$BW95,"D 0108"))</f>
        <v>0</v>
      </c>
      <c r="E94" s="324">
        <f>SUM(COUNTIF('Plan MB'!$C94:$BE94,"D 0110")+COUNTIF('Plan WIW'!$C94:$AU94,"D 0110")+COUNTIF('Plan ET'!$C95:$BW95,"D 0110"))</f>
        <v>0</v>
      </c>
      <c r="F94" s="364">
        <f>SUM(COUNTIF('Plan MB'!$C94:$BE94,"D 0111")+COUNTIF('Plan WIW'!$C94:$AU94,"D 0111")+COUNTIF('Plan ET'!$C95:$BW95,"D 0111"))</f>
        <v>0</v>
      </c>
      <c r="G94" s="324">
        <f>SUM(COUNTIF('Plan MB'!$C94:$BE94,"D 0113")+COUNTIF('Plan WIW'!$C94:$AU94,"D 0113")+COUNTIF('Plan ET'!$C95:$BW95,"D 0113"))</f>
        <v>0</v>
      </c>
      <c r="H94" s="364">
        <f>SUM(COUNTIF('Plan MB'!$C94:$BE94,"D 0117")+COUNTIF('Plan WIW'!$C94:$AU94,"D 0117")+COUNTIF('Plan ET'!$C95:$BW95,"D 0117"))</f>
        <v>0</v>
      </c>
      <c r="I94" s="364">
        <f>SUM(COUNTIF('Plan MB'!$C94:$BE94,"D 0207")+COUNTIF('Plan WIW'!$C94:$AU94,"D 0207")+COUNTIF('Plan ET'!$C95:$BW95,"D 0207"))</f>
        <v>0</v>
      </c>
      <c r="J94" s="364">
        <f>SUM(COUNTIF('Plan MB'!$C94:$BE94,"D 0210")+COUNTIF('Plan WIW'!$C94:$AU94,"D 0210")+COUNTIF('Plan ET'!$C95:$BW95,"D 0210"))</f>
        <v>0</v>
      </c>
      <c r="K94" s="324">
        <f>SUM(COUNTIF('Plan MB'!$C94:$BE94,"D 0214")+COUNTIF('Plan WIW'!$C94:$AU94,"D 0214")+COUNTIF('Plan ET'!$C95:$BW95,"D 0214"))</f>
        <v>0</v>
      </c>
      <c r="L94" s="324">
        <f>SUM(COUNTIF('Plan MB'!$C94:$BE94,"D 0301")+COUNTIF('Plan WIW'!$C94:$AU94,"D 0301")+COUNTIF('Plan ET'!$C95:$BW95,"D 0301"))</f>
        <v>0</v>
      </c>
      <c r="M94" s="324">
        <f>SUM(COUNTIF('Plan MB'!$C94:$BE94,"D 0302")+COUNTIF('Plan WIW'!$C94:$AU94,"D 0302")+COUNTIF('Plan ET'!$C95:$BW95,"D 0302"))</f>
        <v>0</v>
      </c>
      <c r="N94" s="392">
        <f>SUM(COUNTIF('Plan MB'!$C94:$BE94,"H 0001")+COUNTIF('Plan WIW'!$C94:$AU94,"H 0001")+COUNTIF('Plan ET'!$C95:$BW95,"H 0001"))</f>
        <v>0</v>
      </c>
      <c r="O94" s="364">
        <f>SUM(COUNTIF('Plan MB'!$C94:$BE94,"H 0002")+COUNTIF('Plan WIW'!$C94:$AU94,"H 0002")+COUNTIF('Plan ET'!$C95:$BW95,"H 0002"))</f>
        <v>0</v>
      </c>
      <c r="P94" s="364">
        <f>SUM(COUNTIF('Plan MB'!$C94:$BE94,"H 0003")+COUNTIF('Plan WIW'!$C94:$AU94,"H 0003")+COUNTIF('Plan ET'!$C95:$BW95,"H 0003"))</f>
        <v>0</v>
      </c>
      <c r="Q94" s="364">
        <f>SUM(COUNTIF('Plan MB'!$C94:$BE94,"H 0011")+COUNTIF('Plan WIW'!$C94:$AU94,"H 0011")+COUNTIF('Plan ET'!$C95:$BW95,"H 0011"))</f>
        <v>0</v>
      </c>
      <c r="R94" s="364">
        <f>SUM(COUNTIF('Plan MB'!$C94:$BE94,"H 0102")+COUNTIF('Plan WIW'!$C94:$AU94,"H 0102")+COUNTIF('Plan ET'!$C95:$BW95,"H 0102"))</f>
        <v>0</v>
      </c>
      <c r="S94" s="364">
        <f>SUM(COUNTIF('Plan MB'!$C94:$BE94,"H 0103")+COUNTIF('Plan WIW'!$C94:$AU94,"H 0103")+COUNTIF('Plan ET'!$C95:$BW95,"H 0103"))</f>
        <v>0</v>
      </c>
      <c r="T94" s="364">
        <f>SUM(COUNTIF('Plan MB'!$C94:$BE94,"H 0111")+COUNTIF('Plan WIW'!$C94:$AU94,"H 0111")+COUNTIF('Plan ET'!$C95:$BW95,"H 0111"))</f>
        <v>0</v>
      </c>
      <c r="U94" s="364">
        <f>SUM(COUNTIF('Plan MB'!$C94:$BE94,"H 0112")+COUNTIF('Plan WIW'!$C94:$AU94,"H 0112")+COUNTIF('Plan ET'!$C95:$BW95,"H 0112"))</f>
        <v>0</v>
      </c>
      <c r="V94" s="364">
        <f>SUM(COUNTIF('Plan MB'!$C94:$BE94,"H 0113")+COUNTIF('Plan WIW'!$C94:$AU94,"H 0113")+COUNTIF('Plan ET'!$C95:$BW95,"H 0113"))</f>
        <v>0</v>
      </c>
      <c r="W94" s="364">
        <f>SUM(COUNTIF('Plan MB'!$C94:$BE94,"H 0114")+COUNTIF('Plan WIW'!$C94:$AU94,"H 0114")+COUNTIF('Plan ET'!$C95:$BW95,"H 0114"))</f>
        <v>1</v>
      </c>
      <c r="X94" s="364">
        <f>SUM(COUNTIF('Plan MB'!$C94:$BE94,"H 0115")+COUNTIF('Plan WIW'!$C94:$AU94,"H 0115")+COUNTIF('Plan ET'!$C95:$BW95,"H 0115"))</f>
        <v>0</v>
      </c>
      <c r="Y94" s="364">
        <f>SUM(COUNTIF('Plan MB'!$C94:$BE94,"H 0116")+COUNTIF('Plan WIW'!$C94:$AU94,"H 0116")+COUNTIF('Plan ET'!$C95:$BW95,"H 0116"))</f>
        <v>0</v>
      </c>
      <c r="Z94" s="340">
        <f>SUM(COUNTIF('Plan MB'!$C94:$BE94,"H 0202")+COUNTIF('Plan WIW'!$C94:$AU94,"H 0202")+COUNTIF('Plan ET'!$C95:$BW95,"H 0202"))</f>
        <v>0</v>
      </c>
      <c r="AA94" s="340">
        <f>SUM(COUNTIF('Plan MB'!$C94:$BE94,"H 0203")+COUNTIF('Plan WIW'!$C94:$AU94,"H 0203")+COUNTIF('Plan ET'!$C95:$BW95,"H 0203"))</f>
        <v>0</v>
      </c>
      <c r="AB94" s="364">
        <f>SUM(COUNTIF('Plan MB'!$C94:$BE94,"H 0211")+COUNTIF('Plan WIW'!$C94:$AU94,"H 0211")+COUNTIF('Plan ET'!$C95:$BW95,"H 0211"))</f>
        <v>0</v>
      </c>
      <c r="AC94" s="364">
        <f>SUM(COUNTIF('Plan MB'!$C94:$BE94,"H 0212")+COUNTIF('Plan WIW'!$C94:$AU94,"H 0212")+COUNTIF('Plan ET'!$C95:$BW95,"H 0212"))</f>
        <v>0</v>
      </c>
      <c r="AD94" s="364">
        <f>SUM(COUNTIF('Plan MB'!$C94:$BE94,"H 0213")+COUNTIF('Plan WIW'!$C94:$AU94,"H 0213")+COUNTIF('Plan ET'!$C95:$BW95,"H 0213"))</f>
        <v>0</v>
      </c>
      <c r="AE94" s="364">
        <f>SUM(COUNTIF('Plan MB'!$C94:$BE94,"H 0214")+COUNTIF('Plan WIW'!$C94:$AU94,"H 0214")+COUNTIF('Plan ET'!$C95:$BW95,"H 0214"))</f>
        <v>0</v>
      </c>
      <c r="AF94" s="364">
        <f>SUM(COUNTIF('Plan MB'!$C94:$BE94,"H 0215")+COUNTIF('Plan WIW'!$C94:$AU94,"H 0215")+COUNTIF('Plan ET'!$C95:$BW95,"H 0215"))</f>
        <v>0</v>
      </c>
      <c r="AG94" s="381">
        <f>SUM(COUNTIF('Plan MB'!$C94:$BE94,"H 0216")+COUNTIF('Plan WIW'!$C94:$AU94,"H 0216")+COUNTIF('Plan ET'!$C95:$BW95,"H 0216"))</f>
        <v>0</v>
      </c>
      <c r="AH94" s="364">
        <f>SUM(COUNTIF('Plan MB'!$C94:$BE94,"D 0215")+COUNTIF('Plan WIW'!$C94:$AU94,"D 0215")+COUNTIF('Plan ET'!$C95:$BW95,"D 0215"))</f>
        <v>0</v>
      </c>
      <c r="AI94" s="364">
        <f>SUM(COUNTIF('Plan MB'!$C94:$BE94,"E 0103")+COUNTIF('Plan WIW'!$C94:$AU94,"E 0103")+COUNTIF('Plan ET'!$C95:$BW95,"E 0103"))</f>
        <v>0</v>
      </c>
      <c r="AJ94" s="364">
        <f>SUM(COUNTIF('Plan MB'!$C94:$BE94,"E 0104")+COUNTIF('Plan WIW'!$C94:$AU94,"E 0104")+COUNTIF('Plan ET'!$C95:$BW95,"E 0104"))</f>
        <v>0</v>
      </c>
      <c r="AK94" s="364">
        <f>SUM(COUNTIF('Plan MB'!$C94:$BE94,"D 0201")+COUNTIF('Plan WIW'!$C94:$AU94,"D 0201")+COUNTIF('Plan ET'!$C95:$BW95,"D 0201"))</f>
        <v>0</v>
      </c>
      <c r="AL94" s="364">
        <f>SUM(COUNTIF('Plan MB'!$C94:$BE94,"D 0202")+COUNTIF('Plan WIW'!$C94:$AU94,"D 0202")+COUNTIF('Plan ET'!$C95:$BW95,"D 0202"))</f>
        <v>0</v>
      </c>
      <c r="AM94" s="364">
        <f>SUM(COUNTIF('Plan MB'!$C94:$BE94,"D 0203")+COUNTIF('Plan WIW'!$C94:$AU94,"D 0203")+COUNTIF('Plan ET'!$C95:$BW95,"D 0203"))</f>
        <v>0</v>
      </c>
      <c r="AN94" s="364">
        <f>SUM(COUNTIF('Plan MB'!$C94:$BE94,"B 0323")+COUNTIF('Plan WIW'!$C94:$AU94,"B 0323")+COUNTIF('Plan ET'!$C95:$BW95,"B 0323"))</f>
        <v>0</v>
      </c>
      <c r="AO94" s="364">
        <f>SUM(COUNTIF('Plan MB'!$C94:$BE94,"B 0406")+COUNTIF('Plan WIW'!$C94:$AU94,"B 0406")+COUNTIF('Plan ET'!$C95:$BW95,"B 0406"))</f>
        <v>0</v>
      </c>
      <c r="AP94" s="364">
        <f>SUM(COUNTIF('Plan MB'!$C94:$BE94,"B 0101")+COUNTIF('Plan WIW'!$C94:$AU94,"B 0101")+COUNTIF('Plan ET'!$C95:$BW95,"B 0101"))</f>
        <v>0</v>
      </c>
      <c r="AQ94" s="364">
        <f>SUM(COUNTIF('Plan MB'!$C94:$BE94,"B 0102")+COUNTIF('Plan WIW'!$C94:$AU94,"B 0102")+COUNTIF('Plan ET'!$C95:$BW95,"B 0102"))</f>
        <v>0</v>
      </c>
      <c r="AR94" s="364">
        <f>SUM(COUNTIF('Plan MB'!$C94:$BE94,"B 0231")+COUNTIF('Plan WIW'!$C94:$AU94,"B 0231")+COUNTIF('Plan ET'!$C95:$BW95,"B 0231"))</f>
        <v>0</v>
      </c>
      <c r="AS94" s="364">
        <f>SUM(COUNTIF('Plan MB'!$C94:$BE94,"B 0423")+COUNTIF('Plan WIW'!$C94:$AU94,"B 0423")+COUNTIF('Plan ET'!$C95:$BW95,"B 0423"))</f>
        <v>1</v>
      </c>
      <c r="AT94" s="364">
        <f>SUM(COUNTIF('Plan MB'!$C94:$BE94,"B 0422")+COUNTIF('Plan WIW'!$C94:$AU94,"B 0422")+COUNTIF('Plan ET'!$C95:$BW95,"B 0422"))</f>
        <v>1</v>
      </c>
    </row>
    <row r="95" spans="1:46" s="215" customFormat="1" ht="12.75" customHeight="1">
      <c r="A95" s="1320"/>
      <c r="B95" s="1323"/>
      <c r="C95" s="364">
        <f>SUM(COUNTIF('Plan MB'!$C95:$BE95,"D 0107")+COUNTIF('Plan WIW'!$C95:$AU95,"D 0107")+COUNTIF('Plan ET'!$C96:$BW96,"D 0107"))</f>
        <v>0</v>
      </c>
      <c r="D95" s="364">
        <f>SUM(COUNTIF('Plan MB'!$C95:$BE95,"D 0108")+COUNTIF('Plan WIW'!$C95:$AU95,"D 0108")+COUNTIF('Plan ET'!$C96:$BW96,"D 0108"))</f>
        <v>0</v>
      </c>
      <c r="E95" s="324">
        <f>SUM(COUNTIF('Plan MB'!$C95:$BE95,"D 0110")+COUNTIF('Plan WIW'!$C95:$AU95,"D 0110")+COUNTIF('Plan ET'!$C96:$BW96,"D 0110"))</f>
        <v>0</v>
      </c>
      <c r="F95" s="364">
        <f>SUM(COUNTIF('Plan MB'!$C95:$BE95,"D 0111")+COUNTIF('Plan WIW'!$C95:$AU95,"D 0111")+COUNTIF('Plan ET'!$C96:$BW96,"D 0111"))</f>
        <v>0</v>
      </c>
      <c r="G95" s="324">
        <f>SUM(COUNTIF('Plan MB'!$C95:$BE95,"D 0113")+COUNTIF('Plan WIW'!$C95:$AU95,"D 0113")+COUNTIF('Plan ET'!$C96:$BW96,"D 0113"))</f>
        <v>0</v>
      </c>
      <c r="H95" s="364">
        <f>SUM(COUNTIF('Plan MB'!$C95:$BE95,"D 0117")+COUNTIF('Plan WIW'!$C95:$AU95,"D 0117")+COUNTIF('Plan ET'!$C96:$BW96,"D 0117"))</f>
        <v>0</v>
      </c>
      <c r="I95" s="364">
        <f>SUM(COUNTIF('Plan MB'!$C95:$BE95,"D 0207")+COUNTIF('Plan WIW'!$C95:$AU95,"D 0207")+COUNTIF('Plan ET'!$C96:$BW96,"D 0207"))</f>
        <v>0</v>
      </c>
      <c r="J95" s="364">
        <f>SUM(COUNTIF('Plan MB'!$C95:$BE95,"D 0210")+COUNTIF('Plan WIW'!$C95:$AU95,"D 0210")+COUNTIF('Plan ET'!$C96:$BW96,"D 0210"))</f>
        <v>0</v>
      </c>
      <c r="K95" s="324">
        <f>SUM(COUNTIF('Plan MB'!$C95:$BE95,"D 0214")+COUNTIF('Plan WIW'!$C95:$AU95,"D 0214")+COUNTIF('Plan ET'!$C96:$BW96,"D 0214"))</f>
        <v>0</v>
      </c>
      <c r="L95" s="324">
        <f>SUM(COUNTIF('Plan MB'!$C95:$BE95,"D 0301")+COUNTIF('Plan WIW'!$C95:$AU95,"D 0301")+COUNTIF('Plan ET'!$C96:$BW96,"D 0301"))</f>
        <v>0</v>
      </c>
      <c r="M95" s="324">
        <f>SUM(COUNTIF('Plan MB'!$C95:$BE95,"D 0302")+COUNTIF('Plan WIW'!$C95:$AU95,"D 0302")+COUNTIF('Plan ET'!$C96:$BW96,"D 0302"))</f>
        <v>0</v>
      </c>
      <c r="N95" s="392">
        <f>SUM(COUNTIF('Plan MB'!$C95:$BE95,"H 0001")+COUNTIF('Plan WIW'!$C95:$AU95,"H 0001")+COUNTIF('Plan ET'!$C96:$BW96,"H 0001"))</f>
        <v>0</v>
      </c>
      <c r="O95" s="364">
        <f>SUM(COUNTIF('Plan MB'!$C95:$BE95,"H 0002")+COUNTIF('Plan WIW'!$C95:$AU95,"H 0002")+COUNTIF('Plan ET'!$C96:$BW96,"H 0002"))</f>
        <v>0</v>
      </c>
      <c r="P95" s="364">
        <f>SUM(COUNTIF('Plan MB'!$C95:$BE95,"H 0003")+COUNTIF('Plan WIW'!$C95:$AU95,"H 0003")+COUNTIF('Plan ET'!$C96:$BW96,"H 0003"))</f>
        <v>0</v>
      </c>
      <c r="Q95" s="364">
        <f>SUM(COUNTIF('Plan MB'!$C95:$BE95,"H 0011")+COUNTIF('Plan WIW'!$C95:$AU95,"H 0011")+COUNTIF('Plan ET'!$C96:$BW96,"H 0011"))</f>
        <v>0</v>
      </c>
      <c r="R95" s="364">
        <f>SUM(COUNTIF('Plan MB'!$C95:$BE95,"H 0102")+COUNTIF('Plan WIW'!$C95:$AU95,"H 0102")+COUNTIF('Plan ET'!$C96:$BW96,"H 0102"))</f>
        <v>0</v>
      </c>
      <c r="S95" s="364">
        <f>SUM(COUNTIF('Plan MB'!$C95:$BE95,"H 0103")+COUNTIF('Plan WIW'!$C95:$AU95,"H 0103")+COUNTIF('Plan ET'!$C96:$BW96,"H 0103"))</f>
        <v>0</v>
      </c>
      <c r="T95" s="364">
        <f>SUM(COUNTIF('Plan MB'!$C95:$BE95,"H 0111")+COUNTIF('Plan WIW'!$C95:$AU95,"H 0111")+COUNTIF('Plan ET'!$C96:$BW96,"H 0111"))</f>
        <v>0</v>
      </c>
      <c r="U95" s="364">
        <f>SUM(COUNTIF('Plan MB'!$C95:$BE95,"H 0112")+COUNTIF('Plan WIW'!$C95:$AU95,"H 0112")+COUNTIF('Plan ET'!$C96:$BW96,"H 0112"))</f>
        <v>0</v>
      </c>
      <c r="V95" s="364">
        <f>SUM(COUNTIF('Plan MB'!$C95:$BE95,"H 0113")+COUNTIF('Plan WIW'!$C95:$AU95,"H 0113")+COUNTIF('Plan ET'!$C96:$BW96,"H 0113"))</f>
        <v>0</v>
      </c>
      <c r="W95" s="364">
        <f>SUM(COUNTIF('Plan MB'!$C95:$BE95,"H 0114")+COUNTIF('Plan WIW'!$C95:$AU95,"H 0114")+COUNTIF('Plan ET'!$C96:$BW96,"H 0114"))</f>
        <v>0</v>
      </c>
      <c r="X95" s="364">
        <f>SUM(COUNTIF('Plan MB'!$C95:$BE95,"H 0115")+COUNTIF('Plan WIW'!$C95:$AU95,"H 0115")+COUNTIF('Plan ET'!$C96:$BW96,"H 0115"))</f>
        <v>0</v>
      </c>
      <c r="Y95" s="364">
        <f>SUM(COUNTIF('Plan MB'!$C95:$BE95,"H 0116")+COUNTIF('Plan WIW'!$C95:$AU95,"H 0116")+COUNTIF('Plan ET'!$C96:$BW96,"H 0116"))</f>
        <v>0</v>
      </c>
      <c r="Z95" s="340">
        <f>SUM(COUNTIF('Plan MB'!$C95:$BE95,"H 0202")+COUNTIF('Plan WIW'!$C95:$AU95,"H 0202")+COUNTIF('Plan ET'!$C96:$BW96,"H 0202"))</f>
        <v>0</v>
      </c>
      <c r="AA95" s="340">
        <f>SUM(COUNTIF('Plan MB'!$C95:$BE95,"H 0203")+COUNTIF('Plan WIW'!$C95:$AU95,"H 0203")+COUNTIF('Plan ET'!$C96:$BW96,"H 0203"))</f>
        <v>0</v>
      </c>
      <c r="AB95" s="364">
        <f>SUM(COUNTIF('Plan MB'!$C95:$BE95,"H 0211")+COUNTIF('Plan WIW'!$C95:$AU95,"H 0211")+COUNTIF('Plan ET'!$C96:$BW96,"H 0211"))</f>
        <v>0</v>
      </c>
      <c r="AC95" s="364">
        <f>SUM(COUNTIF('Plan MB'!$C95:$BE95,"H 0212")+COUNTIF('Plan WIW'!$C95:$AU95,"H 0212")+COUNTIF('Plan ET'!$C96:$BW96,"H 0212"))</f>
        <v>0</v>
      </c>
      <c r="AD95" s="364">
        <f>SUM(COUNTIF('Plan MB'!$C95:$BE95,"H 0213")+COUNTIF('Plan WIW'!$C95:$AU95,"H 0213")+COUNTIF('Plan ET'!$C96:$BW96,"H 0213"))</f>
        <v>0</v>
      </c>
      <c r="AE95" s="364">
        <f>SUM(COUNTIF('Plan MB'!$C95:$BE95,"H 0214")+COUNTIF('Plan WIW'!$C95:$AU95,"H 0214")+COUNTIF('Plan ET'!$C96:$BW96,"H 0214"))</f>
        <v>0</v>
      </c>
      <c r="AF95" s="364">
        <f>SUM(COUNTIF('Plan MB'!$C95:$BE95,"H 0215")+COUNTIF('Plan WIW'!$C95:$AU95,"H 0215")+COUNTIF('Plan ET'!$C96:$BW96,"H 0215"))</f>
        <v>0</v>
      </c>
      <c r="AG95" s="381">
        <f>SUM(COUNTIF('Plan MB'!$C95:$BE95,"H 0216")+COUNTIF('Plan WIW'!$C95:$AU95,"H 0216")+COUNTIF('Plan ET'!$C96:$BW96,"H 0216"))</f>
        <v>0</v>
      </c>
      <c r="AH95" s="364">
        <f>SUM(COUNTIF('Plan MB'!$C95:$BE95,"D 0215")+COUNTIF('Plan WIW'!$C95:$AU95,"D 0215")+COUNTIF('Plan ET'!$C96:$BW96,"D 0215"))</f>
        <v>0</v>
      </c>
      <c r="AI95" s="364">
        <f>SUM(COUNTIF('Plan MB'!$C95:$BE95,"E 0103")+COUNTIF('Plan WIW'!$C95:$AU95,"E 0103")+COUNTIF('Plan ET'!$C96:$BW96,"E 0103"))</f>
        <v>0</v>
      </c>
      <c r="AJ95" s="364">
        <f>SUM(COUNTIF('Plan MB'!$C95:$BE95,"E 0104")+COUNTIF('Plan WIW'!$C95:$AU95,"E 0104")+COUNTIF('Plan ET'!$C96:$BW96,"E 0104"))</f>
        <v>0</v>
      </c>
      <c r="AK95" s="364">
        <f>SUM(COUNTIF('Plan MB'!$C95:$BE95,"D 0201")+COUNTIF('Plan WIW'!$C95:$AU95,"D 0201")+COUNTIF('Plan ET'!$C96:$BW96,"D 0201"))</f>
        <v>0</v>
      </c>
      <c r="AL95" s="364">
        <f>SUM(COUNTIF('Plan MB'!$C95:$BE95,"D 0202")+COUNTIF('Plan WIW'!$C95:$AU95,"D 0202")+COUNTIF('Plan ET'!$C96:$BW96,"D 0202"))</f>
        <v>0</v>
      </c>
      <c r="AM95" s="364">
        <f>SUM(COUNTIF('Plan MB'!$C95:$BE95,"D 0203")+COUNTIF('Plan WIW'!$C95:$AU95,"D 0203")+COUNTIF('Plan ET'!$C96:$BW96,"D 0203"))</f>
        <v>0</v>
      </c>
      <c r="AN95" s="364">
        <f>SUM(COUNTIF('Plan MB'!$C95:$BE95,"B 0323")+COUNTIF('Plan WIW'!$C95:$AU95,"B 0323")+COUNTIF('Plan ET'!$C96:$BW96,"B 0323"))</f>
        <v>0</v>
      </c>
      <c r="AO95" s="364">
        <f>SUM(COUNTIF('Plan MB'!$C95:$BE95,"B 0406")+COUNTIF('Plan WIW'!$C95:$AU95,"B 0406")+COUNTIF('Plan ET'!$C96:$BW96,"B 0406"))</f>
        <v>0</v>
      </c>
      <c r="AP95" s="364">
        <f>SUM(COUNTIF('Plan MB'!$C95:$BE95,"B 0101")+COUNTIF('Plan WIW'!$C95:$AU95,"B 0101")+COUNTIF('Plan ET'!$C96:$BW96,"B 0101"))</f>
        <v>0</v>
      </c>
      <c r="AQ95" s="364">
        <f>SUM(COUNTIF('Plan MB'!$C95:$BE95,"B 0102")+COUNTIF('Plan WIW'!$C95:$AU95,"B 0102")+COUNTIF('Plan ET'!$C96:$BW96,"B 0102"))</f>
        <v>0</v>
      </c>
      <c r="AR95" s="364">
        <f>SUM(COUNTIF('Plan MB'!$C95:$BE95,"B 0231")+COUNTIF('Plan WIW'!$C95:$AU95,"B 0231")+COUNTIF('Plan ET'!$C96:$BW96,"B 0231"))</f>
        <v>0</v>
      </c>
      <c r="AS95" s="364">
        <f>SUM(COUNTIF('Plan MB'!$C95:$BE95,"B 0423")+COUNTIF('Plan WIW'!$C95:$AU95,"B 0423")+COUNTIF('Plan ET'!$C96:$BW96,"B 0423"))</f>
        <v>0</v>
      </c>
      <c r="AT95" s="364">
        <f>SUM(COUNTIF('Plan MB'!$C95:$BE95,"B 0422")+COUNTIF('Plan WIW'!$C95:$AU95,"B 0422")+COUNTIF('Plan ET'!$C96:$BW96,"B 0422"))</f>
        <v>0</v>
      </c>
    </row>
    <row r="96" spans="1:46" ht="12.75" customHeight="1">
      <c r="A96" s="1320"/>
      <c r="B96" s="1323"/>
      <c r="C96" s="364">
        <f>SUM(COUNTIF('Plan MB'!$C96:$BE96,"D 0107")+COUNTIF('Plan WIW'!$C96:$AU96,"D 0107")+COUNTIF('Plan ET'!$C97:$BW97,"D 0107"))</f>
        <v>0</v>
      </c>
      <c r="D96" s="364">
        <f>SUM(COUNTIF('Plan MB'!$C96:$BE96,"D 0108")+COUNTIF('Plan WIW'!$C96:$AU96,"D 0108")+COUNTIF('Plan ET'!$C97:$BW97,"D 0108"))</f>
        <v>0</v>
      </c>
      <c r="E96" s="324">
        <f>SUM(COUNTIF('Plan MB'!$C96:$BE96,"D 0110")+COUNTIF('Plan WIW'!$C96:$AU96,"D 0110")+COUNTIF('Plan ET'!$C97:$BW97,"D 0110"))</f>
        <v>0</v>
      </c>
      <c r="F96" s="364">
        <f>SUM(COUNTIF('Plan MB'!$C96:$BE96,"D 0111")+COUNTIF('Plan WIW'!$C96:$AU96,"D 0111")+COUNTIF('Plan ET'!$C97:$BW97,"D 0111"))</f>
        <v>0</v>
      </c>
      <c r="G96" s="324">
        <f>SUM(COUNTIF('Plan MB'!$C96:$BE96,"D 0113")+COUNTIF('Plan WIW'!$C96:$AU96,"D 0113")+COUNTIF('Plan ET'!$C97:$BW97,"D 0113"))</f>
        <v>0</v>
      </c>
      <c r="H96" s="364">
        <f>SUM(COUNTIF('Plan MB'!$C96:$BE96,"D 0117")+COUNTIF('Plan WIW'!$C96:$AU96,"D 0117")+COUNTIF('Plan ET'!$C97:$BW97,"D 0117"))</f>
        <v>0</v>
      </c>
      <c r="I96" s="364">
        <f>SUM(COUNTIF('Plan MB'!$C96:$BE96,"D 0207")+COUNTIF('Plan WIW'!$C96:$AU96,"D 0207")+COUNTIF('Plan ET'!$C97:$BW97,"D 0207"))</f>
        <v>0</v>
      </c>
      <c r="J96" s="364">
        <f>SUM(COUNTIF('Plan MB'!$C96:$BE96,"D 0210")+COUNTIF('Plan WIW'!$C96:$AU96,"D 0210")+COUNTIF('Plan ET'!$C97:$BW97,"D 0210"))</f>
        <v>0</v>
      </c>
      <c r="K96" s="324">
        <f>SUM(COUNTIF('Plan MB'!$C96:$BE96,"D 0214")+COUNTIF('Plan WIW'!$C96:$AU96,"D 0214")+COUNTIF('Plan ET'!$C97:$BW97,"D 0214"))</f>
        <v>0</v>
      </c>
      <c r="L96" s="324">
        <f>SUM(COUNTIF('Plan MB'!$C96:$BE96,"D 0301")+COUNTIF('Plan WIW'!$C96:$AU96,"D 0301")+COUNTIF('Plan ET'!$C97:$BW97,"D 0301"))</f>
        <v>0</v>
      </c>
      <c r="M96" s="324">
        <f>SUM(COUNTIF('Plan MB'!$C96:$BE96,"D 0302")+COUNTIF('Plan WIW'!$C96:$AU96,"D 0302")+COUNTIF('Plan ET'!$C97:$BW97,"D 0302"))</f>
        <v>0</v>
      </c>
      <c r="N96" s="392">
        <f>SUM(COUNTIF('Plan MB'!$C96:$BE96,"H 0001")+COUNTIF('Plan WIW'!$C96:$AU96,"H 0001")+COUNTIF('Plan ET'!$C97:$BW97,"H 0001"))</f>
        <v>0</v>
      </c>
      <c r="O96" s="364">
        <f>SUM(COUNTIF('Plan MB'!$C96:$BE96,"H 0002")+COUNTIF('Plan WIW'!$C96:$AU96,"H 0002")+COUNTIF('Plan ET'!$C97:$BW97,"H 0002"))</f>
        <v>0</v>
      </c>
      <c r="P96" s="364">
        <f>SUM(COUNTIF('Plan MB'!$C96:$BE96,"H 0003")+COUNTIF('Plan WIW'!$C96:$AU96,"H 0003")+COUNTIF('Plan ET'!$C97:$BW97,"H 0003"))</f>
        <v>0</v>
      </c>
      <c r="Q96" s="364">
        <f>SUM(COUNTIF('Plan MB'!$C96:$BE96,"H 0011")+COUNTIF('Plan WIW'!$C96:$AU96,"H 0011")+COUNTIF('Plan ET'!$C97:$BW97,"H 0011"))</f>
        <v>0</v>
      </c>
      <c r="R96" s="364">
        <f>SUM(COUNTIF('Plan MB'!$C96:$BE96,"H 0102")+COUNTIF('Plan WIW'!$C96:$AU96,"H 0102")+COUNTIF('Plan ET'!$C97:$BW97,"H 0102"))</f>
        <v>0</v>
      </c>
      <c r="S96" s="364">
        <f>SUM(COUNTIF('Plan MB'!$C96:$BE96,"H 0103")+COUNTIF('Plan WIW'!$C96:$AU96,"H 0103")+COUNTIF('Plan ET'!$C97:$BW97,"H 0103"))</f>
        <v>0</v>
      </c>
      <c r="T96" s="364">
        <f>SUM(COUNTIF('Plan MB'!$C96:$BE96,"H 0111")+COUNTIF('Plan WIW'!$C96:$AU96,"H 0111")+COUNTIF('Plan ET'!$C97:$BW97,"H 0111"))</f>
        <v>0</v>
      </c>
      <c r="U96" s="364">
        <f>SUM(COUNTIF('Plan MB'!$C96:$BE96,"H 0112")+COUNTIF('Plan WIW'!$C96:$AU96,"H 0112")+COUNTIF('Plan ET'!$C97:$BW97,"H 0112"))</f>
        <v>0</v>
      </c>
      <c r="V96" s="364">
        <f>SUM(COUNTIF('Plan MB'!$C96:$BE96,"H 0113")+COUNTIF('Plan WIW'!$C96:$AU96,"H 0113")+COUNTIF('Plan ET'!$C97:$BW97,"H 0113"))</f>
        <v>0</v>
      </c>
      <c r="W96" s="364">
        <f>SUM(COUNTIF('Plan MB'!$C96:$BE96,"H 0114")+COUNTIF('Plan WIW'!$C96:$AU96,"H 0114")+COUNTIF('Plan ET'!$C97:$BW97,"H 0114"))</f>
        <v>0</v>
      </c>
      <c r="X96" s="364">
        <f>SUM(COUNTIF('Plan MB'!$C96:$BE96,"H 0115")+COUNTIF('Plan WIW'!$C96:$AU96,"H 0115")+COUNTIF('Plan ET'!$C97:$BW97,"H 0115"))</f>
        <v>0</v>
      </c>
      <c r="Y96" s="364">
        <f>SUM(COUNTIF('Plan MB'!$C96:$BE96,"H 0116")+COUNTIF('Plan WIW'!$C96:$AU96,"H 0116")+COUNTIF('Plan ET'!$C97:$BW97,"H 0116"))</f>
        <v>0</v>
      </c>
      <c r="Z96" s="340">
        <f>SUM(COUNTIF('Plan MB'!$C96:$BE96,"H 0202")+COUNTIF('Plan WIW'!$C96:$AU96,"H 0202")+COUNTIF('Plan ET'!$C97:$BW97,"H 0202"))</f>
        <v>0</v>
      </c>
      <c r="AA96" s="340">
        <f>SUM(COUNTIF('Plan MB'!$C96:$BE96,"H 0203")+COUNTIF('Plan WIW'!$C96:$AU96,"H 0203")+COUNTIF('Plan ET'!$C97:$BW97,"H 0203"))</f>
        <v>0</v>
      </c>
      <c r="AB96" s="364">
        <f>SUM(COUNTIF('Plan MB'!$C96:$BE96,"H 0211")+COUNTIF('Plan WIW'!$C96:$AU96,"H 0211")+COUNTIF('Plan ET'!$C97:$BW97,"H 0211"))</f>
        <v>0</v>
      </c>
      <c r="AC96" s="364">
        <f>SUM(COUNTIF('Plan MB'!$C96:$BE96,"H 0212")+COUNTIF('Plan WIW'!$C96:$AU96,"H 0212")+COUNTIF('Plan ET'!$C97:$BW97,"H 0212"))</f>
        <v>0</v>
      </c>
      <c r="AD96" s="364">
        <f>SUM(COUNTIF('Plan MB'!$C96:$BE96,"H 0213")+COUNTIF('Plan WIW'!$C96:$AU96,"H 0213")+COUNTIF('Plan ET'!$C97:$BW97,"H 0213"))</f>
        <v>0</v>
      </c>
      <c r="AE96" s="364">
        <f>SUM(COUNTIF('Plan MB'!$C96:$BE96,"H 0214")+COUNTIF('Plan WIW'!$C96:$AU96,"H 0214")+COUNTIF('Plan ET'!$C97:$BW97,"H 0214"))</f>
        <v>0</v>
      </c>
      <c r="AF96" s="364">
        <f>SUM(COUNTIF('Plan MB'!$C96:$BE96,"H 0215")+COUNTIF('Plan WIW'!$C96:$AU96,"H 0215")+COUNTIF('Plan ET'!$C97:$BW97,"H 0215"))</f>
        <v>0</v>
      </c>
      <c r="AG96" s="381">
        <f>SUM(COUNTIF('Plan MB'!$C96:$BE96,"H 0216")+COUNTIF('Plan WIW'!$C96:$AU96,"H 0216")+COUNTIF('Plan ET'!$C97:$BW97,"H 0216"))</f>
        <v>0</v>
      </c>
      <c r="AH96" s="364">
        <f>SUM(COUNTIF('Plan MB'!$C96:$BE96,"D 0215")+COUNTIF('Plan WIW'!$C96:$AU96,"D 0215")+COUNTIF('Plan ET'!$C97:$BW97,"D 0215"))</f>
        <v>0</v>
      </c>
      <c r="AI96" s="364">
        <f>SUM(COUNTIF('Plan MB'!$C96:$BE96,"E 0103")+COUNTIF('Plan WIW'!$C96:$AU96,"E 0103")+COUNTIF('Plan ET'!$C97:$BW97,"E 0103"))</f>
        <v>0</v>
      </c>
      <c r="AJ96" s="364">
        <f>SUM(COUNTIF('Plan MB'!$C96:$BE96,"E 0104")+COUNTIF('Plan WIW'!$C96:$AU96,"E 0104")+COUNTIF('Plan ET'!$C97:$BW97,"E 0104"))</f>
        <v>0</v>
      </c>
      <c r="AK96" s="364">
        <f>SUM(COUNTIF('Plan MB'!$C96:$BE96,"D 0201")+COUNTIF('Plan WIW'!$C96:$AU96,"D 0201")+COUNTIF('Plan ET'!$C97:$BW97,"D 0201"))</f>
        <v>0</v>
      </c>
      <c r="AL96" s="364">
        <f>SUM(COUNTIF('Plan MB'!$C96:$BE96,"D 0202")+COUNTIF('Plan WIW'!$C96:$AU96,"D 0202")+COUNTIF('Plan ET'!$C97:$BW97,"D 0202"))</f>
        <v>0</v>
      </c>
      <c r="AM96" s="364">
        <f>SUM(COUNTIF('Plan MB'!$C96:$BE96,"D 0203")+COUNTIF('Plan WIW'!$C96:$AU96,"D 0203")+COUNTIF('Plan ET'!$C97:$BW97,"D 0203"))</f>
        <v>0</v>
      </c>
      <c r="AN96" s="364">
        <f>SUM(COUNTIF('Plan MB'!$C96:$BE96,"B 0323")+COUNTIF('Plan WIW'!$C96:$AU96,"B 0323")+COUNTIF('Plan ET'!$C97:$BW97,"B 0323"))</f>
        <v>0</v>
      </c>
      <c r="AO96" s="364">
        <f>SUM(COUNTIF('Plan MB'!$C96:$BE96,"B 0406")+COUNTIF('Plan WIW'!$C96:$AU96,"B 0406")+COUNTIF('Plan ET'!$C97:$BW97,"B 0406"))</f>
        <v>0</v>
      </c>
      <c r="AP96" s="364">
        <f>SUM(COUNTIF('Plan MB'!$C96:$BE96,"B 0101")+COUNTIF('Plan WIW'!$C96:$AU96,"B 0101")+COUNTIF('Plan ET'!$C97:$BW97,"B 0101"))</f>
        <v>0</v>
      </c>
      <c r="AQ96" s="364">
        <f>SUM(COUNTIF('Plan MB'!$C96:$BE96,"B 0102")+COUNTIF('Plan WIW'!$C96:$AU96,"B 0102")+COUNTIF('Plan ET'!$C97:$BW97,"B 0102"))</f>
        <v>0</v>
      </c>
      <c r="AR96" s="364">
        <f>SUM(COUNTIF('Plan MB'!$C96:$BE96,"B 0231")+COUNTIF('Plan WIW'!$C96:$AU96,"B 0231")+COUNTIF('Plan ET'!$C97:$BW97,"B 0231"))</f>
        <v>0</v>
      </c>
      <c r="AS96" s="364">
        <f>SUM(COUNTIF('Plan MB'!$C96:$BE96,"B 0423")+COUNTIF('Plan WIW'!$C96:$AU96,"B 0423")+COUNTIF('Plan ET'!$C97:$BW97,"B 0423"))</f>
        <v>0</v>
      </c>
      <c r="AT96" s="364">
        <f>SUM(COUNTIF('Plan MB'!$C96:$BE96,"B 0422")+COUNTIF('Plan WIW'!$C96:$AU96,"B 0422")+COUNTIF('Plan ET'!$C97:$BW97,"B 0422"))</f>
        <v>0</v>
      </c>
    </row>
    <row r="97" spans="1:46" ht="12.75" customHeight="1">
      <c r="A97" s="1320"/>
      <c r="B97" s="1324"/>
      <c r="C97" s="364">
        <f>SUM(COUNTIF('Plan MB'!$C97:$BE97,"D 0107")+COUNTIF('Plan WIW'!$C97:$AU97,"D 0107")+COUNTIF('Plan ET'!$C98:$BW98,"D 0107"))</f>
        <v>0</v>
      </c>
      <c r="D97" s="364">
        <f>SUM(COUNTIF('Plan MB'!$C97:$BE97,"D 0108")+COUNTIF('Plan WIW'!$C97:$AU97,"D 0108")+COUNTIF('Plan ET'!$C98:$BW98,"D 0108"))</f>
        <v>0</v>
      </c>
      <c r="E97" s="324">
        <f>SUM(COUNTIF('Plan MB'!$C97:$BE97,"D 0110")+COUNTIF('Plan WIW'!$C97:$AU97,"D 0110")+COUNTIF('Plan ET'!$C98:$BW98,"D 0110"))</f>
        <v>0</v>
      </c>
      <c r="F97" s="364">
        <f>SUM(COUNTIF('Plan MB'!$C97:$BE97,"D 0111")+COUNTIF('Plan WIW'!$C97:$AU97,"D 0111")+COUNTIF('Plan ET'!$C98:$BW98,"D 0111"))</f>
        <v>0</v>
      </c>
      <c r="G97" s="324">
        <f>SUM(COUNTIF('Plan MB'!$C97:$BE97,"D 0113")+COUNTIF('Plan WIW'!$C97:$AU97,"D 0113")+COUNTIF('Plan ET'!$C98:$BW98,"D 0113"))</f>
        <v>0</v>
      </c>
      <c r="H97" s="364">
        <f>SUM(COUNTIF('Plan MB'!$C97:$BE97,"D 0117")+COUNTIF('Plan WIW'!$C97:$AU97,"D 0117")+COUNTIF('Plan ET'!$C98:$BW98,"D 0117"))</f>
        <v>0</v>
      </c>
      <c r="I97" s="364">
        <f>SUM(COUNTIF('Plan MB'!$C97:$BE97,"D 0207")+COUNTIF('Plan WIW'!$C97:$AU97,"D 0207")+COUNTIF('Plan ET'!$C98:$BW98,"D 0207"))</f>
        <v>0</v>
      </c>
      <c r="J97" s="364">
        <f>SUM(COUNTIF('Plan MB'!$C97:$BE97,"D 0210")+COUNTIF('Plan WIW'!$C97:$AU97,"D 0210")+COUNTIF('Plan ET'!$C98:$BW98,"D 0210"))</f>
        <v>0</v>
      </c>
      <c r="K97" s="324">
        <f>SUM(COUNTIF('Plan MB'!$C97:$BE97,"D 0214")+COUNTIF('Plan WIW'!$C97:$AU97,"D 0214")+COUNTIF('Plan ET'!$C98:$BW98,"D 0214"))</f>
        <v>0</v>
      </c>
      <c r="L97" s="324">
        <f>SUM(COUNTIF('Plan MB'!$C97:$BE97,"D 0301")+COUNTIF('Plan WIW'!$C97:$AU97,"D 0301")+COUNTIF('Plan ET'!$C98:$BW98,"D 0301"))</f>
        <v>0</v>
      </c>
      <c r="M97" s="324">
        <f>SUM(COUNTIF('Plan MB'!$C97:$BE97,"D 0302")+COUNTIF('Plan WIW'!$C97:$AU97,"D 0302")+COUNTIF('Plan ET'!$C98:$BW98,"D 0302"))</f>
        <v>0</v>
      </c>
      <c r="N97" s="392">
        <f>SUM(COUNTIF('Plan MB'!$C97:$BE97,"H 0001")+COUNTIF('Plan WIW'!$C97:$AU97,"H 0001")+COUNTIF('Plan ET'!$C98:$BW98,"H 0001"))</f>
        <v>0</v>
      </c>
      <c r="O97" s="364">
        <f>SUM(COUNTIF('Plan MB'!$C97:$BE97,"H 0002")+COUNTIF('Plan WIW'!$C97:$AU97,"H 0002")+COUNTIF('Plan ET'!$C98:$BW98,"H 0002"))</f>
        <v>0</v>
      </c>
      <c r="P97" s="364">
        <f>SUM(COUNTIF('Plan MB'!$C97:$BE97,"H 0003")+COUNTIF('Plan WIW'!$C97:$AU97,"H 0003")+COUNTIF('Plan ET'!$C98:$BW98,"H 0003"))</f>
        <v>0</v>
      </c>
      <c r="Q97" s="364">
        <f>SUM(COUNTIF('Plan MB'!$C97:$BE97,"H 0011")+COUNTIF('Plan WIW'!$C97:$AU97,"H 0011")+COUNTIF('Plan ET'!$C98:$BW98,"H 0011"))</f>
        <v>0</v>
      </c>
      <c r="R97" s="364">
        <f>SUM(COUNTIF('Plan MB'!$C97:$BE97,"H 0102")+COUNTIF('Plan WIW'!$C97:$AU97,"H 0102")+COUNTIF('Plan ET'!$C98:$BW98,"H 0102"))</f>
        <v>0</v>
      </c>
      <c r="S97" s="364">
        <f>SUM(COUNTIF('Plan MB'!$C97:$BE97,"H 0103")+COUNTIF('Plan WIW'!$C97:$AU97,"H 0103")+COUNTIF('Plan ET'!$C98:$BW98,"H 0103"))</f>
        <v>0</v>
      </c>
      <c r="T97" s="364">
        <f>SUM(COUNTIF('Plan MB'!$C97:$BE97,"H 0111")+COUNTIF('Plan WIW'!$C97:$AU97,"H 0111")+COUNTIF('Plan ET'!$C98:$BW98,"H 0111"))</f>
        <v>0</v>
      </c>
      <c r="U97" s="364">
        <f>SUM(COUNTIF('Plan MB'!$C97:$BE97,"H 0112")+COUNTIF('Plan WIW'!$C97:$AU97,"H 0112")+COUNTIF('Plan ET'!$C98:$BW98,"H 0112"))</f>
        <v>0</v>
      </c>
      <c r="V97" s="364">
        <f>SUM(COUNTIF('Plan MB'!$C97:$BE97,"H 0113")+COUNTIF('Plan WIW'!$C97:$AU97,"H 0113")+COUNTIF('Plan ET'!$C98:$BW98,"H 0113"))</f>
        <v>0</v>
      </c>
      <c r="W97" s="364">
        <f>SUM(COUNTIF('Plan MB'!$C97:$BE97,"H 0114")+COUNTIF('Plan WIW'!$C97:$AU97,"H 0114")+COUNTIF('Plan ET'!$C98:$BW98,"H 0114"))</f>
        <v>0</v>
      </c>
      <c r="X97" s="364">
        <f>SUM(COUNTIF('Plan MB'!$C97:$BE97,"H 0115")+COUNTIF('Plan WIW'!$C97:$AU97,"H 0115")+COUNTIF('Plan ET'!$C98:$BW98,"H 0115"))</f>
        <v>0</v>
      </c>
      <c r="Y97" s="364">
        <f>SUM(COUNTIF('Plan MB'!$C97:$BE97,"H 0116")+COUNTIF('Plan WIW'!$C97:$AU97,"H 0116")+COUNTIF('Plan ET'!$C98:$BW98,"H 0116"))</f>
        <v>0</v>
      </c>
      <c r="Z97" s="340">
        <f>SUM(COUNTIF('Plan MB'!$C97:$BE97,"H 0202")+COUNTIF('Plan WIW'!$C97:$AU97,"H 0202")+COUNTIF('Plan ET'!$C98:$BW98,"H 0202"))</f>
        <v>0</v>
      </c>
      <c r="AA97" s="340">
        <f>SUM(COUNTIF('Plan MB'!$C97:$BE97,"H 0203")+COUNTIF('Plan WIW'!$C97:$AU97,"H 0203")+COUNTIF('Plan ET'!$C98:$BW98,"H 0203"))</f>
        <v>0</v>
      </c>
      <c r="AB97" s="364">
        <f>SUM(COUNTIF('Plan MB'!$C97:$BE97,"H 0211")+COUNTIF('Plan WIW'!$C97:$AU97,"H 0211")+COUNTIF('Plan ET'!$C98:$BW98,"H 0211"))</f>
        <v>0</v>
      </c>
      <c r="AC97" s="364">
        <f>SUM(COUNTIF('Plan MB'!$C97:$BE97,"H 0212")+COUNTIF('Plan WIW'!$C97:$AU97,"H 0212")+COUNTIF('Plan ET'!$C98:$BW98,"H 0212"))</f>
        <v>0</v>
      </c>
      <c r="AD97" s="364">
        <f>SUM(COUNTIF('Plan MB'!$C97:$BE97,"H 0213")+COUNTIF('Plan WIW'!$C97:$AU97,"H 0213")+COUNTIF('Plan ET'!$C98:$BW98,"H 0213"))</f>
        <v>0</v>
      </c>
      <c r="AE97" s="364">
        <f>SUM(COUNTIF('Plan MB'!$C97:$BE97,"H 0214")+COUNTIF('Plan WIW'!$C97:$AU97,"H 0214")+COUNTIF('Plan ET'!$C98:$BW98,"H 0214"))</f>
        <v>0</v>
      </c>
      <c r="AF97" s="364">
        <f>SUM(COUNTIF('Plan MB'!$C97:$BE97,"H 0215")+COUNTIF('Plan WIW'!$C97:$AU97,"H 0215")+COUNTIF('Plan ET'!$C98:$BW98,"H 0215"))</f>
        <v>0</v>
      </c>
      <c r="AG97" s="381">
        <f>SUM(COUNTIF('Plan MB'!$C97:$BE97,"H 0216")+COUNTIF('Plan WIW'!$C97:$AU97,"H 0216")+COUNTIF('Plan ET'!$C98:$BW98,"H 0216"))</f>
        <v>0</v>
      </c>
      <c r="AH97" s="364">
        <f>SUM(COUNTIF('Plan MB'!$C97:$BE97,"D 0215")+COUNTIF('Plan WIW'!$C97:$AU97,"D 0215")+COUNTIF('Plan ET'!$C98:$BW98,"D 0215"))</f>
        <v>0</v>
      </c>
      <c r="AI97" s="364">
        <f>SUM(COUNTIF('Plan MB'!$C97:$BE97,"E 0103")+COUNTIF('Plan WIW'!$C97:$AU97,"E 0103")+COUNTIF('Plan ET'!$C98:$BW98,"E 0103"))</f>
        <v>0</v>
      </c>
      <c r="AJ97" s="364">
        <f>SUM(COUNTIF('Plan MB'!$C97:$BE97,"E 0104")+COUNTIF('Plan WIW'!$C97:$AU97,"E 0104")+COUNTIF('Plan ET'!$C98:$BW98,"E 0104"))</f>
        <v>0</v>
      </c>
      <c r="AK97" s="364">
        <f>SUM(COUNTIF('Plan MB'!$C97:$BE97,"D 0201")+COUNTIF('Plan WIW'!$C97:$AU97,"D 0201")+COUNTIF('Plan ET'!$C98:$BW98,"D 0201"))</f>
        <v>0</v>
      </c>
      <c r="AL97" s="364">
        <f>SUM(COUNTIF('Plan MB'!$C97:$BE97,"D 0202")+COUNTIF('Plan WIW'!$C97:$AU97,"D 0202")+COUNTIF('Plan ET'!$C98:$BW98,"D 0202"))</f>
        <v>0</v>
      </c>
      <c r="AM97" s="364">
        <f>SUM(COUNTIF('Plan MB'!$C97:$BE97,"D 0203")+COUNTIF('Plan WIW'!$C97:$AU97,"D 0203")+COUNTIF('Plan ET'!$C98:$BW98,"D 0203"))</f>
        <v>0</v>
      </c>
      <c r="AN97" s="364">
        <f>SUM(COUNTIF('Plan MB'!$C97:$BE97,"B 0323")+COUNTIF('Plan WIW'!$C97:$AU97,"B 0323")+COUNTIF('Plan ET'!$C98:$BW98,"B 0323"))</f>
        <v>0</v>
      </c>
      <c r="AO97" s="364">
        <f>SUM(COUNTIF('Plan MB'!$C97:$BE97,"B 0406")+COUNTIF('Plan WIW'!$C97:$AU97,"B 0406")+COUNTIF('Plan ET'!$C98:$BW98,"B 0406"))</f>
        <v>0</v>
      </c>
      <c r="AP97" s="364">
        <f>SUM(COUNTIF('Plan MB'!$C97:$BE97,"B 0101")+COUNTIF('Plan WIW'!$C97:$AU97,"B 0101")+COUNTIF('Plan ET'!$C98:$BW98,"B 0101"))</f>
        <v>0</v>
      </c>
      <c r="AQ97" s="364">
        <f>SUM(COUNTIF('Plan MB'!$C97:$BE97,"B 0102")+COUNTIF('Plan WIW'!$C97:$AU97,"B 0102")+COUNTIF('Plan ET'!$C98:$BW98,"B 0102"))</f>
        <v>0</v>
      </c>
      <c r="AR97" s="364">
        <f>SUM(COUNTIF('Plan MB'!$C97:$BE97,"B 0231")+COUNTIF('Plan WIW'!$C97:$AU97,"B 0231")+COUNTIF('Plan ET'!$C98:$BW98,"B 0231"))</f>
        <v>0</v>
      </c>
      <c r="AS97" s="364">
        <f>SUM(COUNTIF('Plan MB'!$C97:$BE97,"B 0423")+COUNTIF('Plan WIW'!$C97:$AU97,"B 0423")+COUNTIF('Plan ET'!$C98:$BW98,"B 0423"))</f>
        <v>0</v>
      </c>
      <c r="AT97" s="364">
        <f>SUM(COUNTIF('Plan MB'!$C97:$BE97,"B 0422")+COUNTIF('Plan WIW'!$C97:$AU97,"B 0422")+COUNTIF('Plan ET'!$C98:$BW98,"B 0422"))</f>
        <v>0</v>
      </c>
    </row>
    <row r="98" spans="1:46" ht="12.75" customHeight="1">
      <c r="A98" s="1320"/>
      <c r="B98" s="1322" t="s">
        <v>56</v>
      </c>
      <c r="C98" s="364">
        <f>SUM(COUNTIF('Plan MB'!$C98:$BE98,"D 0107")+COUNTIF('Plan WIW'!$C98:$AU98,"D 0107")+COUNTIF('Plan ET'!$C99:$BW99,"D 0107"))</f>
        <v>0</v>
      </c>
      <c r="D98" s="364">
        <f>SUM(COUNTIF('Plan MB'!$C98:$BE98,"D 0108")+COUNTIF('Plan WIW'!$C98:$AU98,"D 0108")+COUNTIF('Plan ET'!$C99:$BW99,"D 0108"))</f>
        <v>1</v>
      </c>
      <c r="E98" s="364">
        <f>SUM(COUNTIF('Plan MB'!$C98:$BE98,"D 0110")+COUNTIF('Plan WIW'!$C98:$AU98,"D 0110")+COUNTIF('Plan ET'!$C99:$BW99,"D 0110"))</f>
        <v>0</v>
      </c>
      <c r="F98" s="364">
        <f>SUM(COUNTIF('Plan MB'!$C98:$BE98,"D 0111")+COUNTIF('Plan WIW'!$C98:$AU98,"D 0111")+COUNTIF('Plan ET'!$C99:$BW99,"D 0111"))</f>
        <v>0</v>
      </c>
      <c r="G98" s="324">
        <f>SUM(COUNTIF('Plan MB'!$C98:$BE98,"D 0113")+COUNTIF('Plan WIW'!$C98:$AU98,"D 0113")+COUNTIF('Plan ET'!$C99:$BW99,"D 0113"))</f>
        <v>0</v>
      </c>
      <c r="H98" s="364">
        <f>SUM(COUNTIF('Plan MB'!$C98:$BE98,"D 0117")+COUNTIF('Plan WIW'!$C98:$AU98,"D 0117")+COUNTIF('Plan ET'!$C99:$BW99,"D 0117"))</f>
        <v>0</v>
      </c>
      <c r="I98" s="380">
        <f>SUM(COUNTIF('Plan MB'!$C98:$BE98,"D 0207")+COUNTIF('Plan WIW'!$C98:$AU98,"D 0207")+COUNTIF('Plan ET'!$C99:$BW99,"D 0207"))</f>
        <v>2</v>
      </c>
      <c r="J98" s="364">
        <f>SUM(COUNTIF('Plan MB'!$C98:$BE98,"D 0210")+COUNTIF('Plan WIW'!$C98:$AU98,"D 0210")+COUNTIF('Plan ET'!$C99:$BW99,"D 0210"))</f>
        <v>0</v>
      </c>
      <c r="K98" s="324">
        <f>SUM(COUNTIF('Plan MB'!$C98:$BE98,"D 0214")+COUNTIF('Plan WIW'!$C98:$AU98,"D 0214")+COUNTIF('Plan ET'!$C99:$BW99,"D 0214"))</f>
        <v>0</v>
      </c>
      <c r="L98" s="364">
        <f>SUM(COUNTIF('Plan MB'!$C98:$BE98,"D 0301")+COUNTIF('Plan WIW'!$C98:$AU98,"D 0301")+COUNTIF('Plan ET'!$C99:$BW99,"D 0301"))</f>
        <v>0</v>
      </c>
      <c r="M98" s="324">
        <f>SUM(COUNTIF('Plan MB'!$C98:$BE98,"D 0302")+COUNTIF('Plan WIW'!$C98:$AU98,"D 0302")+COUNTIF('Plan ET'!$C99:$BW99,"D 0302"))</f>
        <v>0</v>
      </c>
      <c r="N98" s="392">
        <f>SUM(COUNTIF('Plan MB'!$C98:$BE98,"H 0001")+COUNTIF('Plan WIW'!$C98:$AU98,"H 0001")+COUNTIF('Plan ET'!$C99:$BW99,"H 0001"))</f>
        <v>0</v>
      </c>
      <c r="O98" s="389">
        <f>SUM(COUNTIF('Plan MB'!$C98:$BE98,"H 0002")+COUNTIF('Plan WIW'!$C98:$AU98,"H 0002")+COUNTIF('Plan ET'!$C99:$BW99,"H 0002"))</f>
        <v>2</v>
      </c>
      <c r="P98" s="380">
        <f>SUM(COUNTIF('Plan MB'!$C98:$BE98,"H 0003")+COUNTIF('Plan WIW'!$C98:$AU98,"H 0003")+COUNTIF('Plan ET'!$C99:$BW99,"H 0003"))</f>
        <v>3</v>
      </c>
      <c r="Q98" s="364">
        <f>SUM(COUNTIF('Plan MB'!$C98:$BE98,"H 0011")+COUNTIF('Plan WIW'!$C98:$AU98,"H 0011")+COUNTIF('Plan ET'!$C99:$BW99,"H 0011"))</f>
        <v>0</v>
      </c>
      <c r="R98" s="364">
        <f>SUM(COUNTIF('Plan MB'!$C98:$BE98,"H 0102")+COUNTIF('Plan WIW'!$C98:$AU98,"H 0102")+COUNTIF('Plan ET'!$C99:$BW99,"H 0102"))</f>
        <v>0</v>
      </c>
      <c r="S98" s="364">
        <f>SUM(COUNTIF('Plan MB'!$C98:$BE98,"H 0103")+COUNTIF('Plan WIW'!$C98:$AU98,"H 0103")+COUNTIF('Plan ET'!$C99:$BW99,"H 0103"))</f>
        <v>0</v>
      </c>
      <c r="T98" s="364">
        <f>SUM(COUNTIF('Plan MB'!$C98:$BE98,"H 0111")+COUNTIF('Plan WIW'!$C98:$AU98,"H 0111")+COUNTIF('Plan ET'!$C99:$BW99,"H 0111"))</f>
        <v>0</v>
      </c>
      <c r="U98" s="364">
        <f>SUM(COUNTIF('Plan MB'!$C98:$BE98,"H 0112")+COUNTIF('Plan WIW'!$C98:$AU98,"H 0112")+COUNTIF('Plan ET'!$C99:$BW99,"H 0112"))</f>
        <v>0</v>
      </c>
      <c r="V98" s="389">
        <f>SUM(COUNTIF('Plan MB'!$C98:$BE98,"H 0113")+COUNTIF('Plan WIW'!$C98:$AU98,"H 0113")+COUNTIF('Plan ET'!$C99:$BW99,"H 0113"))</f>
        <v>1</v>
      </c>
      <c r="W98" s="364">
        <f>SUM(COUNTIF('Plan MB'!$C98:$BE98,"H 0114")+COUNTIF('Plan WIW'!$C98:$AU98,"H 0114")+COUNTIF('Plan ET'!$C99:$BW99,"H 0114"))</f>
        <v>2</v>
      </c>
      <c r="X98" s="364">
        <f>SUM(COUNTIF('Plan MB'!$C98:$BE98,"H 0115")+COUNTIF('Plan WIW'!$C98:$AU98,"H 0115")+COUNTIF('Plan ET'!$C99:$BW99,"H 0115"))</f>
        <v>0</v>
      </c>
      <c r="Y98" s="364">
        <f>SUM(COUNTIF('Plan MB'!$C98:$BE98,"H 0116")+COUNTIF('Plan WIW'!$C98:$AU98,"H 0116")+COUNTIF('Plan ET'!$C99:$BW99,"H 0116"))</f>
        <v>1</v>
      </c>
      <c r="Z98" s="340">
        <f>SUM(COUNTIF('Plan MB'!$C98:$BE98,"H 0202")+COUNTIF('Plan WIW'!$C98:$AU98,"H 0202")+COUNTIF('Plan ET'!$C99:$BW99,"H 0202"))</f>
        <v>0</v>
      </c>
      <c r="AA98" s="340">
        <f>SUM(COUNTIF('Plan MB'!$C98:$BE98,"H 0203")+COUNTIF('Plan WIW'!$C98:$AU98,"H 0203")+COUNTIF('Plan ET'!$C99:$BW99,"H 0203"))</f>
        <v>0</v>
      </c>
      <c r="AB98" s="364">
        <f>SUM(COUNTIF('Plan MB'!$C98:$BE98,"H 0211")+COUNTIF('Plan WIW'!$C98:$AU98,"H 0211")+COUNTIF('Plan ET'!$C99:$BW99,"H 0211"))</f>
        <v>0</v>
      </c>
      <c r="AC98" s="364">
        <f>SUM(COUNTIF('Plan MB'!$C98:$BE98,"H 0212")+COUNTIF('Plan WIW'!$C98:$AU98,"H 0212")+COUNTIF('Plan ET'!$C99:$BW99,"H 0212"))</f>
        <v>0</v>
      </c>
      <c r="AD98" s="364">
        <f>SUM(COUNTIF('Plan MB'!$C98:$BE98,"H 0213")+COUNTIF('Plan WIW'!$C98:$AU98,"H 0213")+COUNTIF('Plan ET'!$C99:$BW99,"H 0213"))</f>
        <v>0</v>
      </c>
      <c r="AE98" s="380">
        <f>SUM(COUNTIF('Plan MB'!$C98:$BE98,"H 0214")+COUNTIF('Plan WIW'!$C98:$AU98,"H 0214")+COUNTIF('Plan ET'!$C99:$BW99,"H 0214"))</f>
        <v>1</v>
      </c>
      <c r="AF98" s="364">
        <f>SUM(COUNTIF('Plan MB'!$C98:$BE98,"H 0215")+COUNTIF('Plan WIW'!$C98:$AU98,"H 0215")+COUNTIF('Plan ET'!$C99:$BW99,"H 0215"))</f>
        <v>2</v>
      </c>
      <c r="AG98" s="381">
        <f>SUM(COUNTIF('Plan MB'!$C98:$BE98,"H 0216")+COUNTIF('Plan WIW'!$C98:$AU98,"H 0216")+COUNTIF('Plan ET'!$C99:$BW99,"H 0216"))</f>
        <v>0</v>
      </c>
      <c r="AH98" s="364">
        <f>SUM(COUNTIF('Plan MB'!$C98:$BE98,"D 0215")+COUNTIF('Plan WIW'!$C98:$AU98,"D 0215")+COUNTIF('Plan ET'!$C99:$BW99,"D 0215"))</f>
        <v>0</v>
      </c>
      <c r="AI98" s="364">
        <f>SUM(COUNTIF('Plan MB'!$C98:$BE98,"E 0103")+COUNTIF('Plan WIW'!$C98:$AU98,"E 0103")+COUNTIF('Plan ET'!$C99:$BW99,"E 0103"))</f>
        <v>0</v>
      </c>
      <c r="AJ98" s="364">
        <f>SUM(COUNTIF('Plan MB'!$C98:$BE98,"E 0104")+COUNTIF('Plan WIW'!$C98:$AU98,"E 0104")+COUNTIF('Plan ET'!$C99:$BW99,"E 0104"))</f>
        <v>0</v>
      </c>
      <c r="AK98" s="364">
        <f>SUM(COUNTIF('Plan MB'!$C98:$BE98,"D 0201")+COUNTIF('Plan WIW'!$C98:$AU98,"D 0201")+COUNTIF('Plan ET'!$C99:$BW99,"D 0201"))</f>
        <v>0</v>
      </c>
      <c r="AL98" s="364">
        <f>SUM(COUNTIF('Plan MB'!$C98:$BE98,"D 0202")+COUNTIF('Plan WIW'!$C98:$AU98,"D 0202")+COUNTIF('Plan ET'!$C99:$BW99,"D 0202"))</f>
        <v>1</v>
      </c>
      <c r="AM98" s="364">
        <f>SUM(COUNTIF('Plan MB'!$C98:$BE98,"D 0203")+COUNTIF('Plan WIW'!$C98:$AU98,"D 0203")+COUNTIF('Plan ET'!$C99:$BW99,"D 0203"))</f>
        <v>1</v>
      </c>
      <c r="AN98" s="364">
        <f>SUM(COUNTIF('Plan MB'!$C98:$BE98,"B 0323")+COUNTIF('Plan WIW'!$C98:$AU98,"B 0323")+COUNTIF('Plan ET'!$C99:$BW99,"B 0323"))</f>
        <v>0</v>
      </c>
      <c r="AO98" s="364">
        <f>SUM(COUNTIF('Plan MB'!$C98:$BE98,"B 0406")+COUNTIF('Plan WIW'!$C98:$AU98,"B 0406")+COUNTIF('Plan ET'!$C99:$BW99,"B 0406"))</f>
        <v>0</v>
      </c>
      <c r="AP98" s="364">
        <f>SUM(COUNTIF('Plan MB'!$C98:$BE98,"B 0101")+COUNTIF('Plan WIW'!$C98:$AU98,"B 0101")+COUNTIF('Plan ET'!$C99:$BW99,"B 0101"))</f>
        <v>0</v>
      </c>
      <c r="AQ98" s="364">
        <f>SUM(COUNTIF('Plan MB'!$C98:$BE98,"B 0102")+COUNTIF('Plan WIW'!$C98:$AU98,"B 0102")+COUNTIF('Plan ET'!$C99:$BW99,"B 0102"))</f>
        <v>0</v>
      </c>
      <c r="AR98" s="364">
        <f>SUM(COUNTIF('Plan MB'!$C98:$BE98,"B 0231")+COUNTIF('Plan WIW'!$C98:$AU98,"B 0231")+COUNTIF('Plan ET'!$C99:$BW99,"B 0231"))</f>
        <v>0</v>
      </c>
      <c r="AS98" s="364">
        <f>SUM(COUNTIF('Plan MB'!$C98:$BE98,"B 0423")+COUNTIF('Plan WIW'!$C98:$AU98,"B 0423")+COUNTIF('Plan ET'!$C99:$BW99,"B 0423"))</f>
        <v>0</v>
      </c>
      <c r="AT98" s="364">
        <f>SUM(COUNTIF('Plan MB'!$C98:$BE98,"B 0422")+COUNTIF('Plan WIW'!$C98:$AU98,"B 0422")+COUNTIF('Plan ET'!$C99:$BW99,"B 0422"))</f>
        <v>0</v>
      </c>
    </row>
    <row r="99" spans="1:46" ht="12.75" customHeight="1">
      <c r="A99" s="1320"/>
      <c r="B99" s="1323"/>
      <c r="C99" s="364">
        <f>SUM(COUNTIF('Plan MB'!$C99:$BE99,"D 0107")+COUNTIF('Plan WIW'!$C99:$AU99,"D 0107")+COUNTIF('Plan ET'!$C100:$BW100,"D 0107"))</f>
        <v>1</v>
      </c>
      <c r="D99" s="364">
        <f>SUM(COUNTIF('Plan MB'!$C99:$BE99,"D 0108")+COUNTIF('Plan WIW'!$C99:$AU99,"D 0108")+COUNTIF('Plan ET'!$C100:$BW100,"D 0108"))</f>
        <v>0</v>
      </c>
      <c r="E99" s="364">
        <f>SUM(COUNTIF('Plan MB'!$C99:$BE99,"D 0110")+COUNTIF('Plan WIW'!$C99:$AU99,"D 0110")+COUNTIF('Plan ET'!$C100:$BW100,"D 0110"))</f>
        <v>0</v>
      </c>
      <c r="F99" s="364">
        <f>SUM(COUNTIF('Plan MB'!$C99:$BE99,"D 0111")+COUNTIF('Plan WIW'!$C99:$AU99,"D 0111")+COUNTIF('Plan ET'!$C100:$BW100,"D 0111"))</f>
        <v>0</v>
      </c>
      <c r="G99" s="324">
        <f>SUM(COUNTIF('Plan MB'!$C99:$BE99,"D 0113")+COUNTIF('Plan WIW'!$C99:$AU99,"D 0113")+COUNTIF('Plan ET'!$C100:$BW100,"D 0113"))</f>
        <v>0</v>
      </c>
      <c r="H99" s="364">
        <f>SUM(COUNTIF('Plan MB'!$C99:$BE99,"D 0117")+COUNTIF('Plan WIW'!$C99:$AU99,"D 0117")+COUNTIF('Plan ET'!$C100:$BW100,"D 0117"))</f>
        <v>0</v>
      </c>
      <c r="I99" s="364">
        <f>SUM(COUNTIF('Plan MB'!$C99:$BE99,"D 0207")+COUNTIF('Plan WIW'!$C99:$AU99,"D 0207")+COUNTIF('Plan ET'!$C100:$BW100,"D 0207"))</f>
        <v>0</v>
      </c>
      <c r="J99" s="364">
        <f>SUM(COUNTIF('Plan MB'!$C99:$BE99,"D 0210")+COUNTIF('Plan WIW'!$C99:$AU99,"D 0210")+COUNTIF('Plan ET'!$C100:$BW100,"D 0210"))</f>
        <v>0</v>
      </c>
      <c r="K99" s="324">
        <f>SUM(COUNTIF('Plan MB'!$C99:$BE99,"D 0214")+COUNTIF('Plan WIW'!$C99:$AU99,"D 0214")+COUNTIF('Plan ET'!$C100:$BW100,"D 0214"))</f>
        <v>0</v>
      </c>
      <c r="L99" s="364">
        <f>SUM(COUNTIF('Plan MB'!$C99:$BE99,"D 0301")+COUNTIF('Plan WIW'!$C99:$AU99,"D 0301")+COUNTIF('Plan ET'!$C100:$BW100,"D 0301"))</f>
        <v>0</v>
      </c>
      <c r="M99" s="324">
        <f>SUM(COUNTIF('Plan MB'!$C99:$BE99,"D 0302")+COUNTIF('Plan WIW'!$C99:$AU99,"D 0302")+COUNTIF('Plan ET'!$C100:$BW100,"D 0302"))</f>
        <v>0</v>
      </c>
      <c r="N99" s="392">
        <f>SUM(COUNTIF('Plan MB'!$C99:$BE99,"H 0001")+COUNTIF('Plan WIW'!$C99:$AU99,"H 0001")+COUNTIF('Plan ET'!$C100:$BW100,"H 0001"))</f>
        <v>0</v>
      </c>
      <c r="O99" s="364">
        <f>SUM(COUNTIF('Plan MB'!$C99:$BE99,"H 0002")+COUNTIF('Plan WIW'!$C99:$AU99,"H 0002")+COUNTIF('Plan ET'!$C100:$BW100,"H 0002"))</f>
        <v>0</v>
      </c>
      <c r="P99" s="364">
        <f>SUM(COUNTIF('Plan MB'!$C99:$BE99,"H 0003")+COUNTIF('Plan WIW'!$C99:$AU99,"H 0003")+COUNTIF('Plan ET'!$C100:$BW100,"H 0003"))</f>
        <v>0</v>
      </c>
      <c r="Q99" s="364">
        <f>SUM(COUNTIF('Plan MB'!$C99:$BE99,"H 0011")+COUNTIF('Plan WIW'!$C99:$AU99,"H 0011")+COUNTIF('Plan ET'!$C100:$BW100,"H 0011"))</f>
        <v>0</v>
      </c>
      <c r="R99" s="364">
        <f>SUM(COUNTIF('Plan MB'!$C99:$BE99,"H 0102")+COUNTIF('Plan WIW'!$C99:$AU99,"H 0102")+COUNTIF('Plan ET'!$C100:$BW100,"H 0102"))</f>
        <v>0</v>
      </c>
      <c r="S99" s="364">
        <f>SUM(COUNTIF('Plan MB'!$C99:$BE99,"H 0103")+COUNTIF('Plan WIW'!$C99:$AU99,"H 0103")+COUNTIF('Plan ET'!$C100:$BW100,"H 0103"))</f>
        <v>0</v>
      </c>
      <c r="T99" s="364">
        <f>SUM(COUNTIF('Plan MB'!$C99:$BE99,"H 0111")+COUNTIF('Plan WIW'!$C99:$AU99,"H 0111")+COUNTIF('Plan ET'!$C100:$BW100,"H 0111"))</f>
        <v>0</v>
      </c>
      <c r="U99" s="364">
        <f>SUM(COUNTIF('Plan MB'!$C99:$BE99,"H 0112")+COUNTIF('Plan WIW'!$C99:$AU99,"H 0112")+COUNTIF('Plan ET'!$C100:$BW100,"H 0112"))</f>
        <v>0</v>
      </c>
      <c r="V99" s="389">
        <f>SUM(COUNTIF('Plan MB'!$C99:$BE99,"H 0113")+COUNTIF('Plan WIW'!$C99:$AU99,"H 0113")+COUNTIF('Plan ET'!$C100:$BW100,"H 0113"))</f>
        <v>0</v>
      </c>
      <c r="W99" s="364">
        <f>SUM(COUNTIF('Plan MB'!$C99:$BE99,"H 0114")+COUNTIF('Plan WIW'!$C99:$AU99,"H 0114")+COUNTIF('Plan ET'!$C100:$BW100,"H 0114"))</f>
        <v>0</v>
      </c>
      <c r="X99" s="364">
        <f>SUM(COUNTIF('Plan MB'!$C99:$BE99,"H 0115")+COUNTIF('Plan WIW'!$C99:$AU99,"H 0115")+COUNTIF('Plan ET'!$C100:$BW100,"H 0115"))</f>
        <v>0</v>
      </c>
      <c r="Y99" s="364">
        <f>SUM(COUNTIF('Plan MB'!$C99:$BE99,"H 0116")+COUNTIF('Plan WIW'!$C99:$AU99,"H 0116")+COUNTIF('Plan ET'!$C100:$BW100,"H 0116"))</f>
        <v>0</v>
      </c>
      <c r="Z99" s="340">
        <f>SUM(COUNTIF('Plan MB'!$C99:$BE99,"H 0202")+COUNTIF('Plan WIW'!$C99:$AU99,"H 0202")+COUNTIF('Plan ET'!$C100:$BW100,"H 0202"))</f>
        <v>0</v>
      </c>
      <c r="AA99" s="340">
        <f>SUM(COUNTIF('Plan MB'!$C99:$BE99,"H 0203")+COUNTIF('Plan WIW'!$C99:$AU99,"H 0203")+COUNTIF('Plan ET'!$C100:$BW100,"H 0203"))</f>
        <v>0</v>
      </c>
      <c r="AB99" s="364">
        <f>SUM(COUNTIF('Plan MB'!$C99:$BE99,"H 0211")+COUNTIF('Plan WIW'!$C99:$AU99,"H 0211")+COUNTIF('Plan ET'!$C100:$BW100,"H 0211"))</f>
        <v>0</v>
      </c>
      <c r="AC99" s="364">
        <f>SUM(COUNTIF('Plan MB'!$C99:$BE99,"H 0212")+COUNTIF('Plan WIW'!$C99:$AU99,"H 0212")+COUNTIF('Plan ET'!$C100:$BW100,"H 0212"))</f>
        <v>0</v>
      </c>
      <c r="AD99" s="364">
        <f>SUM(COUNTIF('Plan MB'!$C99:$BE99,"H 0213")+COUNTIF('Plan WIW'!$C99:$AU99,"H 0213")+COUNTIF('Plan ET'!$C100:$BW100,"H 0213"))</f>
        <v>0</v>
      </c>
      <c r="AE99" s="364">
        <f>SUM(COUNTIF('Plan MB'!$C99:$BE99,"H 0214")+COUNTIF('Plan WIW'!$C99:$AU99,"H 0214")+COUNTIF('Plan ET'!$C100:$BW100,"H 0214"))</f>
        <v>0</v>
      </c>
      <c r="AF99" s="364">
        <f>SUM(COUNTIF('Plan MB'!$C99:$BE99,"H 0215")+COUNTIF('Plan WIW'!$C99:$AU99,"H 0215")+COUNTIF('Plan ET'!$C100:$BW100,"H 0215"))</f>
        <v>0</v>
      </c>
      <c r="AG99" s="381">
        <f>SUM(COUNTIF('Plan MB'!$C99:$BE99,"H 0216")+COUNTIF('Plan WIW'!$C99:$AU99,"H 0216")+COUNTIF('Plan ET'!$C100:$BW100,"H 0216"))</f>
        <v>0</v>
      </c>
      <c r="AH99" s="364">
        <f>SUM(COUNTIF('Plan MB'!$C99:$BE99,"D 0215")+COUNTIF('Plan WIW'!$C99:$AU99,"D 0215")+COUNTIF('Plan ET'!$C100:$BW100,"D 0215"))</f>
        <v>0</v>
      </c>
      <c r="AI99" s="364">
        <f>SUM(COUNTIF('Plan MB'!$C99:$BE99,"E 0103")+COUNTIF('Plan WIW'!$C99:$AU99,"E 0103")+COUNTIF('Plan ET'!$C100:$BW100,"E 0103"))</f>
        <v>0</v>
      </c>
      <c r="AJ99" s="364">
        <f>SUM(COUNTIF('Plan MB'!$C99:$BE99,"E 0104")+COUNTIF('Plan WIW'!$C99:$AU99,"E 0104")+COUNTIF('Plan ET'!$C100:$BW100,"E 0104"))</f>
        <v>0</v>
      </c>
      <c r="AK99" s="364">
        <f>SUM(COUNTIF('Plan MB'!$C99:$BE99,"D 0201")+COUNTIF('Plan WIW'!$C99:$AU99,"D 0201")+COUNTIF('Plan ET'!$C100:$BW100,"D 0201"))</f>
        <v>0</v>
      </c>
      <c r="AL99" s="364">
        <f>SUM(COUNTIF('Plan MB'!$C99:$BE99,"D 0202")+COUNTIF('Plan WIW'!$C99:$AU99,"D 0202")+COUNTIF('Plan ET'!$C100:$BW100,"D 0202"))</f>
        <v>0</v>
      </c>
      <c r="AM99" s="364">
        <f>SUM(COUNTIF('Plan MB'!$C99:$BE99,"D 0203")+COUNTIF('Plan WIW'!$C99:$AU99,"D 0203")+COUNTIF('Plan ET'!$C100:$BW100,"D 0203"))</f>
        <v>0</v>
      </c>
      <c r="AN99" s="364">
        <f>SUM(COUNTIF('Plan MB'!$C99:$BE99,"B 0323")+COUNTIF('Plan WIW'!$C99:$AU99,"B 0323")+COUNTIF('Plan ET'!$C100:$BW100,"B 0323"))</f>
        <v>0</v>
      </c>
      <c r="AO99" s="364">
        <f>SUM(COUNTIF('Plan MB'!$C99:$BE99,"B 0406")+COUNTIF('Plan WIW'!$C99:$AU99,"B 0406")+COUNTIF('Plan ET'!$C100:$BW100,"B 0406"))</f>
        <v>1</v>
      </c>
      <c r="AP99" s="364">
        <f>SUM(COUNTIF('Plan MB'!$C99:$BE99,"B 0101")+COUNTIF('Plan WIW'!$C99:$AU99,"B 0101")+COUNTIF('Plan ET'!$C100:$BW100,"B 0101"))</f>
        <v>0</v>
      </c>
      <c r="AQ99" s="364">
        <f>SUM(COUNTIF('Plan MB'!$C99:$BE99,"B 0102")+COUNTIF('Plan WIW'!$C99:$AU99,"B 0102")+COUNTIF('Plan ET'!$C100:$BW100,"B 0102"))</f>
        <v>0</v>
      </c>
      <c r="AR99" s="364">
        <f>SUM(COUNTIF('Plan MB'!$C99:$BE99,"B 0231")+COUNTIF('Plan WIW'!$C99:$AU99,"B 0231")+COUNTIF('Plan ET'!$C100:$BW100,"B 0231"))</f>
        <v>0</v>
      </c>
      <c r="AS99" s="364">
        <f>SUM(COUNTIF('Plan MB'!$C99:$BE99,"B 0423")+COUNTIF('Plan WIW'!$C99:$AU99,"B 0423")+COUNTIF('Plan ET'!$C100:$BW100,"B 0423"))</f>
        <v>0</v>
      </c>
      <c r="AT99" s="364">
        <f>SUM(COUNTIF('Plan MB'!$C99:$BE99,"B 0422")+COUNTIF('Plan WIW'!$C99:$AU99,"B 0422")+COUNTIF('Plan ET'!$C100:$BW100,"B 0422"))</f>
        <v>0</v>
      </c>
    </row>
    <row r="100" spans="1:46" s="215" customFormat="1" ht="12.75" customHeight="1">
      <c r="A100" s="1320"/>
      <c r="B100" s="1323"/>
      <c r="C100" s="364">
        <f>SUM(COUNTIF('Plan MB'!$C100:$BE100,"D 0107")+COUNTIF('Plan WIW'!$C100:$AU100,"D 0107")+COUNTIF('Plan ET'!$C101:$BW101,"D 0107"))</f>
        <v>0</v>
      </c>
      <c r="D100" s="364">
        <f>SUM(COUNTIF('Plan MB'!$C100:$BE100,"D 0108")+COUNTIF('Plan WIW'!$C100:$AU100,"D 0108")+COUNTIF('Plan ET'!$C101:$BW101,"D 0108"))</f>
        <v>0</v>
      </c>
      <c r="E100" s="364">
        <f>SUM(COUNTIF('Plan MB'!$C100:$BE100,"D 0110")+COUNTIF('Plan WIW'!$C100:$AU100,"D 0110")+COUNTIF('Plan ET'!$C101:$BW101,"D 0110"))</f>
        <v>0</v>
      </c>
      <c r="F100" s="364">
        <f>SUM(COUNTIF('Plan MB'!$C100:$BE100,"D 0111")+COUNTIF('Plan WIW'!$C100:$AU100,"D 0111")+COUNTIF('Plan ET'!$C101:$BW101,"D 0111"))</f>
        <v>0</v>
      </c>
      <c r="G100" s="324">
        <f>SUM(COUNTIF('Plan MB'!$C100:$BE100,"D 0113")+COUNTIF('Plan WIW'!$C100:$AU100,"D 0113")+COUNTIF('Plan ET'!$C101:$BW101,"D 0113"))</f>
        <v>0</v>
      </c>
      <c r="H100" s="364">
        <f>SUM(COUNTIF('Plan MB'!$C100:$BE100,"D 0117")+COUNTIF('Plan WIW'!$C100:$AU100,"D 0117")+COUNTIF('Plan ET'!$C101:$BW101,"D 0117"))</f>
        <v>0</v>
      </c>
      <c r="I100" s="364">
        <f>SUM(COUNTIF('Plan MB'!$C100:$BE100,"D 0207")+COUNTIF('Plan WIW'!$C100:$AU100,"D 0207")+COUNTIF('Plan ET'!$C101:$BW101,"D 0207"))</f>
        <v>0</v>
      </c>
      <c r="J100" s="364">
        <f>SUM(COUNTIF('Plan MB'!$C100:$BE100,"D 0210")+COUNTIF('Plan WIW'!$C100:$AU100,"D 0210")+COUNTIF('Plan ET'!$C101:$BW101,"D 0210"))</f>
        <v>0</v>
      </c>
      <c r="K100" s="324">
        <f>SUM(COUNTIF('Plan MB'!$C100:$BE100,"D 0214")+COUNTIF('Plan WIW'!$C100:$AU100,"D 0214")+COUNTIF('Plan ET'!$C101:$BW101,"D 0214"))</f>
        <v>0</v>
      </c>
      <c r="L100" s="364">
        <f>SUM(COUNTIF('Plan MB'!$C100:$BE100,"D 0301")+COUNTIF('Plan WIW'!$C100:$AU100,"D 0301")+COUNTIF('Plan ET'!$C101:$BW101,"D 0301"))</f>
        <v>0</v>
      </c>
      <c r="M100" s="324">
        <f>SUM(COUNTIF('Plan MB'!$C100:$BE100,"D 0302")+COUNTIF('Plan WIW'!$C100:$AU100,"D 0302")+COUNTIF('Plan ET'!$C101:$BW101,"D 0302"))</f>
        <v>0</v>
      </c>
      <c r="N100" s="392">
        <f>SUM(COUNTIF('Plan MB'!$C100:$BE100,"H 0001")+COUNTIF('Plan WIW'!$C100:$AU100,"H 0001")+COUNTIF('Plan ET'!$C101:$BW101,"H 0001"))</f>
        <v>0</v>
      </c>
      <c r="O100" s="364">
        <f>SUM(COUNTIF('Plan MB'!$C100:$BE100,"H 0002")+COUNTIF('Plan WIW'!$C100:$AU100,"H 0002")+COUNTIF('Plan ET'!$C101:$BW101,"H 0002"))</f>
        <v>0</v>
      </c>
      <c r="P100" s="364">
        <f>SUM(COUNTIF('Plan MB'!$C100:$BE100,"H 0003")+COUNTIF('Plan WIW'!$C100:$AU100,"H 0003")+COUNTIF('Plan ET'!$C101:$BW101,"H 0003"))</f>
        <v>0</v>
      </c>
      <c r="Q100" s="364">
        <f>SUM(COUNTIF('Plan MB'!$C100:$BE100,"H 0011")+COUNTIF('Plan WIW'!$C100:$AU100,"H 0011")+COUNTIF('Plan ET'!$C101:$BW101,"H 0011"))</f>
        <v>0</v>
      </c>
      <c r="R100" s="364">
        <f>SUM(COUNTIF('Plan MB'!$C100:$BE100,"H 0102")+COUNTIF('Plan WIW'!$C100:$AU100,"H 0102")+COUNTIF('Plan ET'!$C101:$BW101,"H 0102"))</f>
        <v>0</v>
      </c>
      <c r="S100" s="364">
        <f>SUM(COUNTIF('Plan MB'!$C100:$BE100,"H 0103")+COUNTIF('Plan WIW'!$C100:$AU100,"H 0103")+COUNTIF('Plan ET'!$C101:$BW101,"H 0103"))</f>
        <v>0</v>
      </c>
      <c r="T100" s="364">
        <f>SUM(COUNTIF('Plan MB'!$C100:$BE100,"H 0111")+COUNTIF('Plan WIW'!$C100:$AU100,"H 0111")+COUNTIF('Plan ET'!$C101:$BW101,"H 0111"))</f>
        <v>0</v>
      </c>
      <c r="U100" s="364">
        <f>SUM(COUNTIF('Plan MB'!$C100:$BE100,"H 0112")+COUNTIF('Plan WIW'!$C100:$AU100,"H 0112")+COUNTIF('Plan ET'!$C101:$BW101,"H 0112"))</f>
        <v>0</v>
      </c>
      <c r="V100" s="364">
        <f>SUM(COUNTIF('Plan MB'!$C100:$BE100,"H 0113")+COUNTIF('Plan WIW'!$C100:$AU100,"H 0113")+COUNTIF('Plan ET'!$C101:$BW101,"H 0113"))</f>
        <v>0</v>
      </c>
      <c r="W100" s="364">
        <f>SUM(COUNTIF('Plan MB'!$C100:$BE100,"H 0114")+COUNTIF('Plan WIW'!$C100:$AU100,"H 0114")+COUNTIF('Plan ET'!$C101:$BW101,"H 0114"))</f>
        <v>0</v>
      </c>
      <c r="X100" s="364">
        <f>SUM(COUNTIF('Plan MB'!$C100:$BE100,"H 0115")+COUNTIF('Plan WIW'!$C100:$AU100,"H 0115")+COUNTIF('Plan ET'!$C101:$BW101,"H 0115"))</f>
        <v>0</v>
      </c>
      <c r="Y100" s="364">
        <f>SUM(COUNTIF('Plan MB'!$C100:$BE100,"H 0116")+COUNTIF('Plan WIW'!$C100:$AU100,"H 0116")+COUNTIF('Plan ET'!$C101:$BW101,"H 0116"))</f>
        <v>0</v>
      </c>
      <c r="Z100" s="340">
        <f>SUM(COUNTIF('Plan MB'!$C100:$BE100,"H 0202")+COUNTIF('Plan WIW'!$C100:$AU100,"H 0202")+COUNTIF('Plan ET'!$C101:$BW101,"H 0202"))</f>
        <v>0</v>
      </c>
      <c r="AA100" s="340">
        <f>SUM(COUNTIF('Plan MB'!$C100:$BE100,"H 0203")+COUNTIF('Plan WIW'!$C100:$AU100,"H 0203")+COUNTIF('Plan ET'!$C101:$BW101,"H 0203"))</f>
        <v>0</v>
      </c>
      <c r="AB100" s="364">
        <f>SUM(COUNTIF('Plan MB'!$C100:$BE100,"H 0211")+COUNTIF('Plan WIW'!$C100:$AU100,"H 0211")+COUNTIF('Plan ET'!$C101:$BW101,"H 0211"))</f>
        <v>0</v>
      </c>
      <c r="AC100" s="364">
        <f>SUM(COUNTIF('Plan MB'!$C100:$BE100,"H 0212")+COUNTIF('Plan WIW'!$C100:$AU100,"H 0212")+COUNTIF('Plan ET'!$C101:$BW101,"H 0212"))</f>
        <v>0</v>
      </c>
      <c r="AD100" s="364">
        <f>SUM(COUNTIF('Plan MB'!$C100:$BE100,"H 0213")+COUNTIF('Plan WIW'!$C100:$AU100,"H 0213")+COUNTIF('Plan ET'!$C101:$BW101,"H 0213"))</f>
        <v>0</v>
      </c>
      <c r="AE100" s="380">
        <f>SUM(COUNTIF('Plan MB'!$C100:$BE100,"H 0214")+COUNTIF('Plan WIW'!$C100:$AU100,"H 0214")+COUNTIF('Plan ET'!$C101:$BW101,"H 0214"))</f>
        <v>1</v>
      </c>
      <c r="AF100" s="364">
        <f>SUM(COUNTIF('Plan MB'!$C100:$BE100,"H 0215")+COUNTIF('Plan WIW'!$C100:$AU100,"H 0215")+COUNTIF('Plan ET'!$C101:$BW101,"H 0215"))</f>
        <v>0</v>
      </c>
      <c r="AG100" s="381">
        <f>SUM(COUNTIF('Plan MB'!$C100:$BE100,"H 0216")+COUNTIF('Plan WIW'!$C100:$AU100,"H 0216")+COUNTIF('Plan ET'!$C101:$BW101,"H 0216"))</f>
        <v>0</v>
      </c>
      <c r="AH100" s="364">
        <f>SUM(COUNTIF('Plan MB'!$C100:$BE100,"D 0215")+COUNTIF('Plan WIW'!$C100:$AU100,"D 0215")+COUNTIF('Plan ET'!$C101:$BW101,"D 0215"))</f>
        <v>0</v>
      </c>
      <c r="AI100" s="364">
        <f>SUM(COUNTIF('Plan MB'!$C100:$BE100,"E 0103")+COUNTIF('Plan WIW'!$C100:$AU100,"E 0103")+COUNTIF('Plan ET'!$C101:$BW101,"E 0103"))</f>
        <v>0</v>
      </c>
      <c r="AJ100" s="364">
        <f>SUM(COUNTIF('Plan MB'!$C100:$BE100,"E 0104")+COUNTIF('Plan WIW'!$C100:$AU100,"E 0104")+COUNTIF('Plan ET'!$C101:$BW101,"E 0104"))</f>
        <v>0</v>
      </c>
      <c r="AK100" s="364">
        <f>SUM(COUNTIF('Plan MB'!$C100:$BE100,"D 0201")+COUNTIF('Plan WIW'!$C100:$AU100,"D 0201")+COUNTIF('Plan ET'!$C101:$BW101,"D 0201"))</f>
        <v>0</v>
      </c>
      <c r="AL100" s="364">
        <f>SUM(COUNTIF('Plan MB'!$C100:$BE100,"D 0202")+COUNTIF('Plan WIW'!$C100:$AU100,"D 0202")+COUNTIF('Plan ET'!$C101:$BW101,"D 0202"))</f>
        <v>0</v>
      </c>
      <c r="AM100" s="364">
        <f>SUM(COUNTIF('Plan MB'!$C100:$BE100,"D 0203")+COUNTIF('Plan WIW'!$C100:$AU100,"D 0203")+COUNTIF('Plan ET'!$C101:$BW101,"D 0203"))</f>
        <v>0</v>
      </c>
      <c r="AN100" s="364">
        <f>SUM(COUNTIF('Plan MB'!$C100:$BE100,"B 0323")+COUNTIF('Plan WIW'!$C100:$AU100,"B 0323")+COUNTIF('Plan ET'!$C101:$BW101,"B 0323"))</f>
        <v>0</v>
      </c>
      <c r="AO100" s="364">
        <f>SUM(COUNTIF('Plan MB'!$C100:$BE100,"B 0406")+COUNTIF('Plan WIW'!$C100:$AU100,"B 0406")+COUNTIF('Plan ET'!$C101:$BW101,"B 0406"))</f>
        <v>0</v>
      </c>
      <c r="AP100" s="364">
        <f>SUM(COUNTIF('Plan MB'!$C100:$BE100,"B 0101")+COUNTIF('Plan WIW'!$C100:$AU100,"B 0101")+COUNTIF('Plan ET'!$C101:$BW101,"B 0101"))</f>
        <v>0</v>
      </c>
      <c r="AQ100" s="364">
        <f>SUM(COUNTIF('Plan MB'!$C100:$BE100,"B 0102")+COUNTIF('Plan WIW'!$C100:$AU100,"B 0102")+COUNTIF('Plan ET'!$C101:$BW101,"B 0102"))</f>
        <v>0</v>
      </c>
      <c r="AR100" s="364">
        <f>SUM(COUNTIF('Plan MB'!$C100:$BE100,"B 0231")+COUNTIF('Plan WIW'!$C100:$AU100,"B 0231")+COUNTIF('Plan ET'!$C101:$BW101,"B 0231"))</f>
        <v>0</v>
      </c>
      <c r="AS100" s="364">
        <f>SUM(COUNTIF('Plan MB'!$C100:$BE100,"B 0423")+COUNTIF('Plan WIW'!$C100:$AU100,"B 0423")+COUNTIF('Plan ET'!$C101:$BW101,"B 0423"))</f>
        <v>0</v>
      </c>
      <c r="AT100" s="364">
        <f>SUM(COUNTIF('Plan MB'!$C100:$BE100,"B 0422")+COUNTIF('Plan WIW'!$C100:$AU100,"B 0422")+COUNTIF('Plan ET'!$C101:$BW101,"B 0422"))</f>
        <v>0</v>
      </c>
    </row>
    <row r="101" spans="1:46" ht="12.75" customHeight="1">
      <c r="A101" s="1320"/>
      <c r="B101" s="1323"/>
      <c r="C101" s="364">
        <f>SUM(COUNTIF('Plan MB'!$C101:$BE101,"D 0107")+COUNTIF('Plan WIW'!$C101:$AU101,"D 0107")+COUNTIF('Plan ET'!$C102:$BW102,"D 0107"))</f>
        <v>0</v>
      </c>
      <c r="D101" s="364">
        <f>SUM(COUNTIF('Plan MB'!$C101:$BE101,"D 0108")+COUNTIF('Plan WIW'!$C101:$AU101,"D 0108")+COUNTIF('Plan ET'!$C102:$BW102,"D 0108"))</f>
        <v>0</v>
      </c>
      <c r="E101" s="364">
        <f>SUM(COUNTIF('Plan MB'!$C101:$BE101,"D 0110")+COUNTIF('Plan WIW'!$C101:$AU101,"D 0110")+COUNTIF('Plan ET'!$C102:$BW102,"D 0110"))</f>
        <v>0</v>
      </c>
      <c r="F101" s="364">
        <f>SUM(COUNTIF('Plan MB'!$C101:$BE101,"D 0111")+COUNTIF('Plan WIW'!$C101:$AU101,"D 0111")+COUNTIF('Plan ET'!$C102:$BW102,"D 0111"))</f>
        <v>0</v>
      </c>
      <c r="G101" s="324">
        <f>SUM(COUNTIF('Plan MB'!$C101:$BE101,"D 0113")+COUNTIF('Plan WIW'!$C101:$AU101,"D 0113")+COUNTIF('Plan ET'!$C102:$BW102,"D 0113"))</f>
        <v>0</v>
      </c>
      <c r="H101" s="364">
        <f>SUM(COUNTIF('Plan MB'!$C101:$BE101,"D 0117")+COUNTIF('Plan WIW'!$C101:$AU101,"D 0117")+COUNTIF('Plan ET'!$C102:$BW102,"D 0117"))</f>
        <v>0</v>
      </c>
      <c r="I101" s="364">
        <f>SUM(COUNTIF('Plan MB'!$C101:$BE101,"D 0207")+COUNTIF('Plan WIW'!$C101:$AU101,"D 0207")+COUNTIF('Plan ET'!$C102:$BW102,"D 0207"))</f>
        <v>0</v>
      </c>
      <c r="J101" s="364">
        <f>SUM(COUNTIF('Plan MB'!$C101:$BE101,"D 0210")+COUNTIF('Plan WIW'!$C101:$AU101,"D 0210")+COUNTIF('Plan ET'!$C102:$BW102,"D 0210"))</f>
        <v>0</v>
      </c>
      <c r="K101" s="324">
        <f>SUM(COUNTIF('Plan MB'!$C101:$BE101,"D 0214")+COUNTIF('Plan WIW'!$C101:$AU101,"D 0214")+COUNTIF('Plan ET'!$C102:$BW102,"D 0214"))</f>
        <v>0</v>
      </c>
      <c r="L101" s="364">
        <f>SUM(COUNTIF('Plan MB'!$C101:$BE101,"D 0301")+COUNTIF('Plan WIW'!$C101:$AU101,"D 0301")+COUNTIF('Plan ET'!$C102:$BW102,"D 0301"))</f>
        <v>0</v>
      </c>
      <c r="M101" s="324">
        <f>SUM(COUNTIF('Plan MB'!$C101:$BE101,"D 0302")+COUNTIF('Plan WIW'!$C101:$AU101,"D 0302")+COUNTIF('Plan ET'!$C102:$BW102,"D 0302"))</f>
        <v>0</v>
      </c>
      <c r="N101" s="392">
        <f>SUM(COUNTIF('Plan MB'!$C101:$BE101,"H 0001")+COUNTIF('Plan WIW'!$C101:$AU101,"H 0001")+COUNTIF('Plan ET'!$C102:$BW102,"H 0001"))</f>
        <v>0</v>
      </c>
      <c r="O101" s="364">
        <f>SUM(COUNTIF('Plan MB'!$C101:$BE101,"H 0002")+COUNTIF('Plan WIW'!$C101:$AU101,"H 0002")+COUNTIF('Plan ET'!$C102:$BW102,"H 0002"))</f>
        <v>0</v>
      </c>
      <c r="P101" s="364">
        <f>SUM(COUNTIF('Plan MB'!$C101:$BE101,"H 0003")+COUNTIF('Plan WIW'!$C101:$AU101,"H 0003")+COUNTIF('Plan ET'!$C102:$BW102,"H 0003"))</f>
        <v>0</v>
      </c>
      <c r="Q101" s="364">
        <f>SUM(COUNTIF('Plan MB'!$C101:$BE101,"H 0011")+COUNTIF('Plan WIW'!$C101:$AU101,"H 0011")+COUNTIF('Plan ET'!$C102:$BW102,"H 0011"))</f>
        <v>0</v>
      </c>
      <c r="R101" s="364">
        <f>SUM(COUNTIF('Plan MB'!$C101:$BE101,"H 0102")+COUNTIF('Plan WIW'!$C101:$AU101,"H 0102")+COUNTIF('Plan ET'!$C102:$BW102,"H 0102"))</f>
        <v>0</v>
      </c>
      <c r="S101" s="364">
        <f>SUM(COUNTIF('Plan MB'!$C101:$BE101,"H 0103")+COUNTIF('Plan WIW'!$C101:$AU101,"H 0103")+COUNTIF('Plan ET'!$C102:$BW102,"H 0103"))</f>
        <v>0</v>
      </c>
      <c r="T101" s="364">
        <f>SUM(COUNTIF('Plan MB'!$C101:$BE101,"H 0111")+COUNTIF('Plan WIW'!$C101:$AU101,"H 0111")+COUNTIF('Plan ET'!$C102:$BW102,"H 0111"))</f>
        <v>0</v>
      </c>
      <c r="U101" s="364">
        <f>SUM(COUNTIF('Plan MB'!$C101:$BE101,"H 0112")+COUNTIF('Plan WIW'!$C101:$AU101,"H 0112")+COUNTIF('Plan ET'!$C102:$BW102,"H 0112"))</f>
        <v>0</v>
      </c>
      <c r="V101" s="364">
        <f>SUM(COUNTIF('Plan MB'!$C101:$BE101,"H 0113")+COUNTIF('Plan WIW'!$C101:$AU101,"H 0113")+COUNTIF('Plan ET'!$C102:$BW102,"H 0113"))</f>
        <v>0</v>
      </c>
      <c r="W101" s="364">
        <f>SUM(COUNTIF('Plan MB'!$C101:$BE101,"H 0114")+COUNTIF('Plan WIW'!$C101:$AU101,"H 0114")+COUNTIF('Plan ET'!$C102:$BW102,"H 0114"))</f>
        <v>0</v>
      </c>
      <c r="X101" s="364">
        <f>SUM(COUNTIF('Plan MB'!$C101:$BE101,"H 0115")+COUNTIF('Plan WIW'!$C101:$AU101,"H 0115")+COUNTIF('Plan ET'!$C102:$BW102,"H 0115"))</f>
        <v>0</v>
      </c>
      <c r="Y101" s="364">
        <f>SUM(COUNTIF('Plan MB'!$C101:$BE101,"H 0116")+COUNTIF('Plan WIW'!$C101:$AU101,"H 0116")+COUNTIF('Plan ET'!$C102:$BW102,"H 0116"))</f>
        <v>0</v>
      </c>
      <c r="Z101" s="340">
        <f>SUM(COUNTIF('Plan MB'!$C101:$BE101,"H 0202")+COUNTIF('Plan WIW'!$C101:$AU101,"H 0202")+COUNTIF('Plan ET'!$C102:$BW102,"H 0202"))</f>
        <v>0</v>
      </c>
      <c r="AA101" s="340">
        <f>SUM(COUNTIF('Plan MB'!$C101:$BE101,"H 0203")+COUNTIF('Plan WIW'!$C101:$AU101,"H 0203")+COUNTIF('Plan ET'!$C102:$BW102,"H 0203"))</f>
        <v>0</v>
      </c>
      <c r="AB101" s="364">
        <f>SUM(COUNTIF('Plan MB'!$C101:$BE101,"H 0211")+COUNTIF('Plan WIW'!$C101:$AU101,"H 0211")+COUNTIF('Plan ET'!$C102:$BW102,"H 0211"))</f>
        <v>0</v>
      </c>
      <c r="AC101" s="364">
        <f>SUM(COUNTIF('Plan MB'!$C101:$BE101,"H 0212")+COUNTIF('Plan WIW'!$C101:$AU101,"H 0212")+COUNTIF('Plan ET'!$C102:$BW102,"H 0212"))</f>
        <v>0</v>
      </c>
      <c r="AD101" s="364">
        <f>SUM(COUNTIF('Plan MB'!$C101:$BE101,"H 0213")+COUNTIF('Plan WIW'!$C101:$AU101,"H 0213")+COUNTIF('Plan ET'!$C102:$BW102,"H 0213"))</f>
        <v>0</v>
      </c>
      <c r="AE101" s="364">
        <f>SUM(COUNTIF('Plan MB'!$C101:$BE101,"H 0214")+COUNTIF('Plan WIW'!$C101:$AU101,"H 0214")+COUNTIF('Plan ET'!$C102:$BW102,"H 0214"))</f>
        <v>0</v>
      </c>
      <c r="AF101" s="364">
        <f>SUM(COUNTIF('Plan MB'!$C101:$BE101,"H 0215")+COUNTIF('Plan WIW'!$C101:$AU101,"H 0215")+COUNTIF('Plan ET'!$C102:$BW102,"H 0215"))</f>
        <v>0</v>
      </c>
      <c r="AG101" s="381">
        <f>SUM(COUNTIF('Plan MB'!$C101:$BE101,"H 0216")+COUNTIF('Plan WIW'!$C101:$AU101,"H 0216")+COUNTIF('Plan ET'!$C102:$BW102,"H 0216"))</f>
        <v>0</v>
      </c>
      <c r="AH101" s="364">
        <f>SUM(COUNTIF('Plan MB'!$C101:$BE101,"D 0215")+COUNTIF('Plan WIW'!$C101:$AU101,"D 0215")+COUNTIF('Plan ET'!$C102:$BW102,"D 0215"))</f>
        <v>0</v>
      </c>
      <c r="AI101" s="364">
        <f>SUM(COUNTIF('Plan MB'!$C101:$BE101,"E 0103")+COUNTIF('Plan WIW'!$C101:$AU101,"E 0103")+COUNTIF('Plan ET'!$C102:$BW102,"E 0103"))</f>
        <v>0</v>
      </c>
      <c r="AJ101" s="364">
        <f>SUM(COUNTIF('Plan MB'!$C101:$BE101,"E 0104")+COUNTIF('Plan WIW'!$C101:$AU101,"E 0104")+COUNTIF('Plan ET'!$C102:$BW102,"E 0104"))</f>
        <v>0</v>
      </c>
      <c r="AK101" s="364">
        <f>SUM(COUNTIF('Plan MB'!$C101:$BE101,"D 0201")+COUNTIF('Plan WIW'!$C101:$AU101,"D 0201")+COUNTIF('Plan ET'!$C102:$BW102,"D 0201"))</f>
        <v>0</v>
      </c>
      <c r="AL101" s="364">
        <f>SUM(COUNTIF('Plan MB'!$C101:$BE101,"D 0202")+COUNTIF('Plan WIW'!$C101:$AU101,"D 0202")+COUNTIF('Plan ET'!$C102:$BW102,"D 0202"))</f>
        <v>0</v>
      </c>
      <c r="AM101" s="364">
        <f>SUM(COUNTIF('Plan MB'!$C101:$BE101,"D 0203")+COUNTIF('Plan WIW'!$C101:$AU101,"D 0203")+COUNTIF('Plan ET'!$C102:$BW102,"D 0203"))</f>
        <v>0</v>
      </c>
      <c r="AN101" s="364">
        <f>SUM(COUNTIF('Plan MB'!$C101:$BE101,"B 0323")+COUNTIF('Plan WIW'!$C101:$AU101,"B 0323")+COUNTIF('Plan ET'!$C102:$BW102,"B 0323"))</f>
        <v>0</v>
      </c>
      <c r="AO101" s="364">
        <f>SUM(COUNTIF('Plan MB'!$C101:$BE101,"B 0406")+COUNTIF('Plan WIW'!$C101:$AU101,"B 0406")+COUNTIF('Plan ET'!$C102:$BW102,"B 0406"))</f>
        <v>0</v>
      </c>
      <c r="AP101" s="364">
        <f>SUM(COUNTIF('Plan MB'!$C101:$BE101,"B 0101")+COUNTIF('Plan WIW'!$C101:$AU101,"B 0101")+COUNTIF('Plan ET'!$C102:$BW102,"B 0101"))</f>
        <v>0</v>
      </c>
      <c r="AQ101" s="364">
        <f>SUM(COUNTIF('Plan MB'!$C101:$BE101,"B 0102")+COUNTIF('Plan WIW'!$C101:$AU101,"B 0102")+COUNTIF('Plan ET'!$C102:$BW102,"B 0102"))</f>
        <v>0</v>
      </c>
      <c r="AR101" s="364">
        <f>SUM(COUNTIF('Plan MB'!$C101:$BE101,"B 0231")+COUNTIF('Plan WIW'!$C101:$AU101,"B 0231")+COUNTIF('Plan ET'!$C102:$BW102,"B 0231"))</f>
        <v>0</v>
      </c>
      <c r="AS101" s="364">
        <f>SUM(COUNTIF('Plan MB'!$C101:$BE101,"B 0423")+COUNTIF('Plan WIW'!$C101:$AU101,"B 0423")+COUNTIF('Plan ET'!$C102:$BW102,"B 0423"))</f>
        <v>0</v>
      </c>
      <c r="AT101" s="364">
        <f>SUM(COUNTIF('Plan MB'!$C101:$BE101,"B 0422")+COUNTIF('Plan WIW'!$C101:$AU101,"B 0422")+COUNTIF('Plan ET'!$C102:$BW102,"B 0422"))</f>
        <v>0</v>
      </c>
    </row>
    <row r="102" spans="1:46" ht="12.75" customHeight="1">
      <c r="A102" s="1320"/>
      <c r="B102" s="1323"/>
      <c r="C102" s="364">
        <f>SUM(COUNTIF('Plan MB'!$C102:$BE102,"D 0107")+COUNTIF('Plan WIW'!$C102:$AU102,"D 0107")+COUNTIF('Plan ET'!$C103:$BW103,"D 0107"))</f>
        <v>0</v>
      </c>
      <c r="D102" s="364">
        <f>SUM(COUNTIF('Plan MB'!$C102:$BE102,"D 0108")+COUNTIF('Plan WIW'!$C102:$AU102,"D 0108")+COUNTIF('Plan ET'!$C103:$BW103,"D 0108"))</f>
        <v>0</v>
      </c>
      <c r="E102" s="364">
        <f>SUM(COUNTIF('Plan MB'!$C102:$BE102,"D 0110")+COUNTIF('Plan WIW'!$C102:$AU102,"D 0110")+COUNTIF('Plan ET'!$C103:$BW103,"D 0110"))</f>
        <v>0</v>
      </c>
      <c r="F102" s="364">
        <f>SUM(COUNTIF('Plan MB'!$C102:$BE102,"D 0111")+COUNTIF('Plan WIW'!$C102:$AU102,"D 0111")+COUNTIF('Plan ET'!$C103:$BW103,"D 0111"))</f>
        <v>0</v>
      </c>
      <c r="G102" s="324">
        <f>SUM(COUNTIF('Plan MB'!$C102:$BE102,"D 0113")+COUNTIF('Plan WIW'!$C102:$AU102,"D 0113")+COUNTIF('Plan ET'!$C103:$BW103,"D 0113"))</f>
        <v>0</v>
      </c>
      <c r="H102" s="364">
        <f>SUM(COUNTIF('Plan MB'!$C102:$BE102,"D 0117")+COUNTIF('Plan WIW'!$C102:$AU102,"D 0117")+COUNTIF('Plan ET'!$C103:$BW103,"D 0117"))</f>
        <v>0</v>
      </c>
      <c r="I102" s="364">
        <f>SUM(COUNTIF('Plan MB'!$C102:$BE102,"D 0207")+COUNTIF('Plan WIW'!$C102:$AU102,"D 0207")+COUNTIF('Plan ET'!$C103:$BW103,"D 0207"))</f>
        <v>0</v>
      </c>
      <c r="J102" s="364">
        <f>SUM(COUNTIF('Plan MB'!$C102:$BE102,"D 0210")+COUNTIF('Plan WIW'!$C102:$AU102,"D 0210")+COUNTIF('Plan ET'!$C103:$BW103,"D 0210"))</f>
        <v>0</v>
      </c>
      <c r="K102" s="324">
        <f>SUM(COUNTIF('Plan MB'!$C102:$BE102,"D 0214")+COUNTIF('Plan WIW'!$C102:$AU102,"D 0214")+COUNTIF('Plan ET'!$C103:$BW103,"D 0214"))</f>
        <v>0</v>
      </c>
      <c r="L102" s="364">
        <f>SUM(COUNTIF('Plan MB'!$C102:$BE102,"D 0301")+COUNTIF('Plan WIW'!$C102:$AU102,"D 0301")+COUNTIF('Plan ET'!$C103:$BW103,"D 0301"))</f>
        <v>0</v>
      </c>
      <c r="M102" s="324">
        <f>SUM(COUNTIF('Plan MB'!$C102:$BE102,"D 0302")+COUNTIF('Plan WIW'!$C102:$AU102,"D 0302")+COUNTIF('Plan ET'!$C103:$BW103,"D 0302"))</f>
        <v>0</v>
      </c>
      <c r="N102" s="392">
        <f>SUM(COUNTIF('Plan MB'!$C102:$BE102,"H 0001")+COUNTIF('Plan WIW'!$C102:$AU102,"H 0001")+COUNTIF('Plan ET'!$C103:$BW103,"H 0001"))</f>
        <v>0</v>
      </c>
      <c r="O102" s="364">
        <f>SUM(COUNTIF('Plan MB'!$C102:$BE102,"H 0002")+COUNTIF('Plan WIW'!$C102:$AU102,"H 0002")+COUNTIF('Plan ET'!$C103:$BW103,"H 0002"))</f>
        <v>0</v>
      </c>
      <c r="P102" s="364">
        <f>SUM(COUNTIF('Plan MB'!$C102:$BE102,"H 0003")+COUNTIF('Plan WIW'!$C102:$AU102,"H 0003")+COUNTIF('Plan ET'!$C103:$BW103,"H 0003"))</f>
        <v>0</v>
      </c>
      <c r="Q102" s="364">
        <f>SUM(COUNTIF('Plan MB'!$C102:$BE102,"H 0011")+COUNTIF('Plan WIW'!$C102:$AU102,"H 0011")+COUNTIF('Plan ET'!$C103:$BW103,"H 0011"))</f>
        <v>0</v>
      </c>
      <c r="R102" s="364">
        <f>SUM(COUNTIF('Plan MB'!$C102:$BE102,"H 0102")+COUNTIF('Plan WIW'!$C102:$AU102,"H 0102")+COUNTIF('Plan ET'!$C103:$BW103,"H 0102"))</f>
        <v>0</v>
      </c>
      <c r="S102" s="364">
        <f>SUM(COUNTIF('Plan MB'!$C102:$BE102,"H 0103")+COUNTIF('Plan WIW'!$C102:$AU102,"H 0103")+COUNTIF('Plan ET'!$C103:$BW103,"H 0103"))</f>
        <v>0</v>
      </c>
      <c r="T102" s="364">
        <f>SUM(COUNTIF('Plan MB'!$C102:$BE102,"H 0111")+COUNTIF('Plan WIW'!$C102:$AU102,"H 0111")+COUNTIF('Plan ET'!$C103:$BW103,"H 0111"))</f>
        <v>0</v>
      </c>
      <c r="U102" s="364">
        <f>SUM(COUNTIF('Plan MB'!$C102:$BE102,"H 0112")+COUNTIF('Plan WIW'!$C102:$AU102,"H 0112")+COUNTIF('Plan ET'!$C103:$BW103,"H 0112"))</f>
        <v>0</v>
      </c>
      <c r="V102" s="364">
        <f>SUM(COUNTIF('Plan MB'!$C102:$BE102,"H 0113")+COUNTIF('Plan WIW'!$C102:$AU102,"H 0113")+COUNTIF('Plan ET'!$C103:$BW103,"H 0113"))</f>
        <v>0</v>
      </c>
      <c r="W102" s="364">
        <f>SUM(COUNTIF('Plan MB'!$C102:$BE102,"H 0114")+COUNTIF('Plan WIW'!$C102:$AU102,"H 0114")+COUNTIF('Plan ET'!$C103:$BW103,"H 0114"))</f>
        <v>0</v>
      </c>
      <c r="X102" s="364">
        <f>SUM(COUNTIF('Plan MB'!$C102:$BE102,"H 0115")+COUNTIF('Plan WIW'!$C102:$AU102,"H 0115")+COUNTIF('Plan ET'!$C103:$BW103,"H 0115"))</f>
        <v>0</v>
      </c>
      <c r="Y102" s="364">
        <f>SUM(COUNTIF('Plan MB'!$C102:$BE102,"H 0116")+COUNTIF('Plan WIW'!$C102:$AU102,"H 0116")+COUNTIF('Plan ET'!$C103:$BW103,"H 0116"))</f>
        <v>0</v>
      </c>
      <c r="Z102" s="340">
        <f>SUM(COUNTIF('Plan MB'!$C102:$BE102,"H 0202")+COUNTIF('Plan WIW'!$C102:$AU102,"H 0202")+COUNTIF('Plan ET'!$C103:$BW103,"H 0202"))</f>
        <v>0</v>
      </c>
      <c r="AA102" s="340">
        <f>SUM(COUNTIF('Plan MB'!$C102:$BE102,"H 0203")+COUNTIF('Plan WIW'!$C102:$AU102,"H 0203")+COUNTIF('Plan ET'!$C103:$BW103,"H 0203"))</f>
        <v>0</v>
      </c>
      <c r="AB102" s="364">
        <f>SUM(COUNTIF('Plan MB'!$C102:$BE102,"H 0211")+COUNTIF('Plan WIW'!$C102:$AU102,"H 0211")+COUNTIF('Plan ET'!$C103:$BW103,"H 0211"))</f>
        <v>0</v>
      </c>
      <c r="AC102" s="364">
        <f>SUM(COUNTIF('Plan MB'!$C102:$BE102,"H 0212")+COUNTIF('Plan WIW'!$C102:$AU102,"H 0212")+COUNTIF('Plan ET'!$C103:$BW103,"H 0212"))</f>
        <v>0</v>
      </c>
      <c r="AD102" s="364">
        <f>SUM(COUNTIF('Plan MB'!$C102:$BE102,"H 0213")+COUNTIF('Plan WIW'!$C102:$AU102,"H 0213")+COUNTIF('Plan ET'!$C103:$BW103,"H 0213"))</f>
        <v>0</v>
      </c>
      <c r="AE102" s="364">
        <f>SUM(COUNTIF('Plan MB'!$C102:$BE102,"H 0214")+COUNTIF('Plan WIW'!$C102:$AU102,"H 0214")+COUNTIF('Plan ET'!$C103:$BW103,"H 0214"))</f>
        <v>0</v>
      </c>
      <c r="AF102" s="364">
        <f>SUM(COUNTIF('Plan MB'!$C102:$BE102,"H 0215")+COUNTIF('Plan WIW'!$C102:$AU102,"H 0215")+COUNTIF('Plan ET'!$C103:$BW103,"H 0215"))</f>
        <v>0</v>
      </c>
      <c r="AG102" s="381">
        <f>SUM(COUNTIF('Plan MB'!$C102:$BE102,"H 0216")+COUNTIF('Plan WIW'!$C102:$AU102,"H 0216")+COUNTIF('Plan ET'!$C103:$BW103,"H 0216"))</f>
        <v>0</v>
      </c>
      <c r="AH102" s="364">
        <f>SUM(COUNTIF('Plan MB'!$C102:$BE102,"D 0215")+COUNTIF('Plan WIW'!$C102:$AU102,"D 0215")+COUNTIF('Plan ET'!$C103:$BW103,"D 0215"))</f>
        <v>0</v>
      </c>
      <c r="AI102" s="364">
        <f>SUM(COUNTIF('Plan MB'!$C102:$BE102,"E 0103")+COUNTIF('Plan WIW'!$C102:$AU102,"E 0103")+COUNTIF('Plan ET'!$C103:$BW103,"E 0103"))</f>
        <v>0</v>
      </c>
      <c r="AJ102" s="364">
        <f>SUM(COUNTIF('Plan MB'!$C102:$BE102,"E 0104")+COUNTIF('Plan WIW'!$C102:$AU102,"E 0104")+COUNTIF('Plan ET'!$C103:$BW103,"E 0104"))</f>
        <v>0</v>
      </c>
      <c r="AK102" s="364">
        <f>SUM(COUNTIF('Plan MB'!$C102:$BE102,"D 0201")+COUNTIF('Plan WIW'!$C102:$AU102,"D 0201")+COUNTIF('Plan ET'!$C103:$BW103,"D 0201"))</f>
        <v>0</v>
      </c>
      <c r="AL102" s="364">
        <f>SUM(COUNTIF('Plan MB'!$C102:$BE102,"D 0202")+COUNTIF('Plan WIW'!$C102:$AU102,"D 0202")+COUNTIF('Plan ET'!$C103:$BW103,"D 0202"))</f>
        <v>0</v>
      </c>
      <c r="AM102" s="364">
        <f>SUM(COUNTIF('Plan MB'!$C102:$BE102,"D 0203")+COUNTIF('Plan WIW'!$C102:$AU102,"D 0203")+COUNTIF('Plan ET'!$C103:$BW103,"D 0203"))</f>
        <v>0</v>
      </c>
      <c r="AN102" s="364">
        <f>SUM(COUNTIF('Plan MB'!$C102:$BE102,"B 0323")+COUNTIF('Plan WIW'!$C102:$AU102,"B 0323")+COUNTIF('Plan ET'!$C103:$BW103,"B 0323"))</f>
        <v>0</v>
      </c>
      <c r="AO102" s="364">
        <f>SUM(COUNTIF('Plan MB'!$C102:$BE102,"B 0406")+COUNTIF('Plan WIW'!$C102:$AU102,"B 0406")+COUNTIF('Plan ET'!$C103:$BW103,"B 0406"))</f>
        <v>0</v>
      </c>
      <c r="AP102" s="364">
        <f>SUM(COUNTIF('Plan MB'!$C102:$BE102,"B 0101")+COUNTIF('Plan WIW'!$C102:$AU102,"B 0101")+COUNTIF('Plan ET'!$C103:$BW103,"B 0101"))</f>
        <v>0</v>
      </c>
      <c r="AQ102" s="364">
        <f>SUM(COUNTIF('Plan MB'!$C102:$BE102,"B 0102")+COUNTIF('Plan WIW'!$C102:$AU102,"B 0102")+COUNTIF('Plan ET'!$C103:$BW103,"B 0102"))</f>
        <v>0</v>
      </c>
      <c r="AR102" s="364">
        <f>SUM(COUNTIF('Plan MB'!$C102:$BE102,"B 0231")+COUNTIF('Plan WIW'!$C102:$AU102,"B 0231")+COUNTIF('Plan ET'!$C103:$BW103,"B 0231"))</f>
        <v>0</v>
      </c>
      <c r="AS102" s="364">
        <f>SUM(COUNTIF('Plan MB'!$C102:$BE102,"B 0423")+COUNTIF('Plan WIW'!$C102:$AU102,"B 0423")+COUNTIF('Plan ET'!$C103:$BW103,"B 0423"))</f>
        <v>0</v>
      </c>
      <c r="AT102" s="364">
        <f>SUM(COUNTIF('Plan MB'!$C102:$BE102,"B 0422")+COUNTIF('Plan WIW'!$C102:$AU102,"B 0422")+COUNTIF('Plan ET'!$C103:$BW103,"B 0422"))</f>
        <v>0</v>
      </c>
    </row>
    <row r="103" spans="1:46" ht="12.75" customHeight="1">
      <c r="A103" s="1320"/>
      <c r="B103" s="1322" t="s">
        <v>57</v>
      </c>
      <c r="C103" s="364">
        <f>SUM(COUNTIF('Plan MB'!$C103:$BE103,"D 0107")+COUNTIF('Plan WIW'!$C103:$AU103,"D 0107")+COUNTIF('Plan ET'!$C104:$BW104,"D 0107"))</f>
        <v>1</v>
      </c>
      <c r="D103" s="364">
        <f>SUM(COUNTIF('Plan MB'!$C103:$BE103,"D 0108")+COUNTIF('Plan WIW'!$C103:$AU103,"D 0108")+COUNTIF('Plan ET'!$C104:$BW104,"D 0108"))</f>
        <v>1</v>
      </c>
      <c r="E103" s="364">
        <f>SUM(COUNTIF('Plan MB'!$C103:$BE103,"D 0110")+COUNTIF('Plan WIW'!$C103:$AU103,"D 0110")+COUNTIF('Plan ET'!$C104:$BW104,"D 0110"))</f>
        <v>0</v>
      </c>
      <c r="F103" s="364">
        <f>SUM(COUNTIF('Plan MB'!$C103:$BE103,"D 0111")+COUNTIF('Plan WIW'!$C103:$AU103,"D 0111")+COUNTIF('Plan ET'!$C104:$BW104,"D 0111"))</f>
        <v>1</v>
      </c>
      <c r="G103" s="364">
        <f>SUM(COUNTIF('Plan MB'!$C103:$BE103,"D 0113")+COUNTIF('Plan WIW'!$C103:$AU103,"D 0113")+COUNTIF('Plan ET'!$C104:$BW104,"D 0113"))</f>
        <v>2</v>
      </c>
      <c r="H103" s="364">
        <f>SUM(COUNTIF('Plan MB'!$C103:$BE103,"D 0117")+COUNTIF('Plan WIW'!$C103:$AU103,"D 0117")+COUNTIF('Plan ET'!$C104:$BW104,"D 0117"))</f>
        <v>0</v>
      </c>
      <c r="I103" s="380">
        <f>SUM(COUNTIF('Plan MB'!$C103:$BE103,"D 0207")+COUNTIF('Plan WIW'!$C103:$AU103,"D 0207")+COUNTIF('Plan ET'!$C104:$BW104,"D 0207"))</f>
        <v>2</v>
      </c>
      <c r="J103" s="364">
        <f>SUM(COUNTIF('Plan MB'!$C103:$BE103,"D 0210")+COUNTIF('Plan WIW'!$C103:$AU103,"D 0210")+COUNTIF('Plan ET'!$C104:$BW104,"D 0210"))</f>
        <v>0</v>
      </c>
      <c r="K103" s="324">
        <f>SUM(COUNTIF('Plan MB'!$C103:$BE103,"D 0214")+COUNTIF('Plan WIW'!$C103:$AU103,"D 0214")+COUNTIF('Plan ET'!$C104:$BW104,"D 0214"))</f>
        <v>0</v>
      </c>
      <c r="L103" s="324">
        <f>SUM(COUNTIF('Plan MB'!$C103:$BE103,"D 0301")+COUNTIF('Plan WIW'!$C103:$AU103,"D 0301")+COUNTIF('Plan ET'!$C104:$BW104,"D 0301"))</f>
        <v>0</v>
      </c>
      <c r="M103" s="324">
        <f>SUM(COUNTIF('Plan MB'!$C103:$BE103,"D 0302")+COUNTIF('Plan WIW'!$C103:$AU103,"D 0302")+COUNTIF('Plan ET'!$C104:$BW104,"D 0302"))</f>
        <v>0</v>
      </c>
      <c r="N103" s="380">
        <f>SUM(COUNTIF('Plan MB'!$C103:$BE103,"H 0001")+COUNTIF('Plan WIW'!$C103:$AU103,"H 0001")+COUNTIF('Plan ET'!$C104:$BW104,"H 0001"))</f>
        <v>3</v>
      </c>
      <c r="O103" s="364">
        <f>SUM(COUNTIF('Plan MB'!$C103:$BE103,"H 0002")+COUNTIF('Plan WIW'!$C103:$AU103,"H 0002")+COUNTIF('Plan ET'!$C104:$BW104,"H 0002"))</f>
        <v>0</v>
      </c>
      <c r="P103" s="380">
        <f>SUM(COUNTIF('Plan MB'!$C103:$BE103,"H 0003")+COUNTIF('Plan WIW'!$C103:$AU103,"H 0003")+COUNTIF('Plan ET'!$C104:$BW104,"H 0003"))</f>
        <v>2</v>
      </c>
      <c r="Q103" s="364">
        <f>SUM(COUNTIF('Plan MB'!$C103:$BE103,"H 0011")+COUNTIF('Plan WIW'!$C103:$AU103,"H 0011")+COUNTIF('Plan ET'!$C104:$BW104,"H 0011"))</f>
        <v>0</v>
      </c>
      <c r="R103" s="364">
        <f>SUM(COUNTIF('Plan MB'!$C103:$BE103,"H 0102")+COUNTIF('Plan WIW'!$C103:$AU103,"H 0102")+COUNTIF('Plan ET'!$C104:$BW104,"H 0102"))</f>
        <v>1</v>
      </c>
      <c r="S103" s="364">
        <f>SUM(COUNTIF('Plan MB'!$C103:$BE103,"H 0103")+COUNTIF('Plan WIW'!$C103:$AU103,"H 0103")+COUNTIF('Plan ET'!$C104:$BW104,"H 0103"))</f>
        <v>0</v>
      </c>
      <c r="T103" s="364">
        <f>SUM(COUNTIF('Plan MB'!$C103:$BE103,"H 0111")+COUNTIF('Plan WIW'!$C103:$AU103,"H 0111")+COUNTIF('Plan ET'!$C104:$BW104,"H 0111"))</f>
        <v>0</v>
      </c>
      <c r="U103" s="364">
        <f>SUM(COUNTIF('Plan MB'!$C103:$BE103,"H 0112")+COUNTIF('Plan WIW'!$C103:$AU103,"H 0112")+COUNTIF('Plan ET'!$C104:$BW104,"H 0112"))</f>
        <v>0</v>
      </c>
      <c r="V103" s="364">
        <f>SUM(COUNTIF('Plan MB'!$C103:$BE103,"H 0113")+COUNTIF('Plan WIW'!$C103:$AU103,"H 0113")+COUNTIF('Plan ET'!$C104:$BW104,"H 0113"))</f>
        <v>0</v>
      </c>
      <c r="W103" s="364">
        <f>SUM(COUNTIF('Plan MB'!$C103:$BE103,"H 0114")+COUNTIF('Plan WIW'!$C103:$AU103,"H 0114")+COUNTIF('Plan ET'!$C104:$BW104,"H 0114"))</f>
        <v>1</v>
      </c>
      <c r="X103" s="364">
        <f>SUM(COUNTIF('Plan MB'!$C103:$BE103,"H 0115")+COUNTIF('Plan WIW'!$C103:$AU103,"H 0115")+COUNTIF('Plan ET'!$C104:$BW104,"H 0115"))</f>
        <v>0</v>
      </c>
      <c r="Y103" s="364">
        <f>SUM(COUNTIF('Plan MB'!$C103:$BE103,"H 0116")+COUNTIF('Plan WIW'!$C103:$AU103,"H 0116")+COUNTIF('Plan ET'!$C104:$BW104,"H 0116"))</f>
        <v>0</v>
      </c>
      <c r="Z103" s="340">
        <f>SUM(COUNTIF('Plan MB'!$C103:$BE103,"H 0202")+COUNTIF('Plan WIW'!$C103:$AU103,"H 0202")+COUNTIF('Plan ET'!$C104:$BW104,"H 0202"))</f>
        <v>0</v>
      </c>
      <c r="AA103" s="340">
        <f>SUM(COUNTIF('Plan MB'!$C103:$BE103,"H 0203")+COUNTIF('Plan WIW'!$C103:$AU103,"H 0203")+COUNTIF('Plan ET'!$C104:$BW104,"H 0203"))</f>
        <v>0</v>
      </c>
      <c r="AB103" s="364">
        <f>SUM(COUNTIF('Plan MB'!$C103:$BE103,"H 0211")+COUNTIF('Plan WIW'!$C103:$AU103,"H 0211")+COUNTIF('Plan ET'!$C104:$BW104,"H 0211"))</f>
        <v>0</v>
      </c>
      <c r="AC103" s="364">
        <f>SUM(COUNTIF('Plan MB'!$C103:$BE103,"H 0212")+COUNTIF('Plan WIW'!$C103:$AU103,"H 0212")+COUNTIF('Plan ET'!$C104:$BW104,"H 0212"))</f>
        <v>0</v>
      </c>
      <c r="AD103" s="364">
        <f>SUM(COUNTIF('Plan MB'!$C103:$BE103,"H 0213")+COUNTIF('Plan WIW'!$C103:$AU103,"H 0213")+COUNTIF('Plan ET'!$C104:$BW104,"H 0213"))</f>
        <v>0</v>
      </c>
      <c r="AE103" s="380">
        <f>SUM(COUNTIF('Plan MB'!$C103:$BE103,"H 0214")+COUNTIF('Plan WIW'!$C103:$AU103,"H 0214")+COUNTIF('Plan ET'!$C104:$BW104,"H 0214"))</f>
        <v>1</v>
      </c>
      <c r="AF103" s="364">
        <f>SUM(COUNTIF('Plan MB'!$C103:$BE103,"H 0215")+COUNTIF('Plan WIW'!$C103:$AU103,"H 0215")+COUNTIF('Plan ET'!$C104:$BW104,"H 0215"))</f>
        <v>0</v>
      </c>
      <c r="AG103" s="381">
        <f>SUM(COUNTIF('Plan MB'!$C103:$BE103,"H 0216")+COUNTIF('Plan WIW'!$C103:$AU103,"H 0216")+COUNTIF('Plan ET'!$C104:$BW104,"H 0216"))</f>
        <v>0</v>
      </c>
      <c r="AH103" s="364">
        <f>SUM(COUNTIF('Plan MB'!$C103:$BE103,"D 0215")+COUNTIF('Plan WIW'!$C103:$AU103,"D 0215")+COUNTIF('Plan ET'!$C104:$BW104,"D 0215"))</f>
        <v>0</v>
      </c>
      <c r="AI103" s="364">
        <f>SUM(COUNTIF('Plan MB'!$C103:$BE103,"E 0103")+COUNTIF('Plan WIW'!$C103:$AU103,"E 0103")+COUNTIF('Plan ET'!$C104:$BW104,"E 0103"))</f>
        <v>0</v>
      </c>
      <c r="AJ103" s="364">
        <f>SUM(COUNTIF('Plan MB'!$C103:$BE103,"E 0104")+COUNTIF('Plan WIW'!$C103:$AU103,"E 0104")+COUNTIF('Plan ET'!$C104:$BW104,"E 0104"))</f>
        <v>0</v>
      </c>
      <c r="AK103" s="364">
        <f>SUM(COUNTIF('Plan MB'!$C103:$BE103,"D 0201")+COUNTIF('Plan WIW'!$C103:$AU103,"D 0201")+COUNTIF('Plan ET'!$C104:$BW104,"D 0201"))</f>
        <v>0</v>
      </c>
      <c r="AL103" s="364">
        <f>SUM(COUNTIF('Plan MB'!$C103:$BE103,"D 0202")+COUNTIF('Plan WIW'!$C103:$AU103,"D 0202")+COUNTIF('Plan ET'!$C104:$BW104,"D 0202"))</f>
        <v>0</v>
      </c>
      <c r="AM103" s="364">
        <f>SUM(COUNTIF('Plan MB'!$C103:$BE103,"D 0203")+COUNTIF('Plan WIW'!$C103:$AU103,"D 0203")+COUNTIF('Plan ET'!$C104:$BW104,"D 0203"))</f>
        <v>0</v>
      </c>
      <c r="AN103" s="364">
        <f>SUM(COUNTIF('Plan MB'!$C103:$BE103,"B 0323")+COUNTIF('Plan WIW'!$C103:$AU103,"B 0323")+COUNTIF('Plan ET'!$C104:$BW104,"B 0323"))</f>
        <v>0</v>
      </c>
      <c r="AO103" s="364">
        <f>SUM(COUNTIF('Plan MB'!$C103:$BE103,"B 0406")+COUNTIF('Plan WIW'!$C103:$AU103,"B 0406")+COUNTIF('Plan ET'!$C104:$BW104,"B 0406"))</f>
        <v>0</v>
      </c>
      <c r="AP103" s="364">
        <f>SUM(COUNTIF('Plan MB'!$C103:$BE103,"B 0101")+COUNTIF('Plan WIW'!$C103:$AU103,"B 0101")+COUNTIF('Plan ET'!$C104:$BW104,"B 0101"))</f>
        <v>0</v>
      </c>
      <c r="AQ103" s="364">
        <f>SUM(COUNTIF('Plan MB'!$C103:$BE103,"B 0102")+COUNTIF('Plan WIW'!$C103:$AU103,"B 0102")+COUNTIF('Plan ET'!$C104:$BW104,"B 0102"))</f>
        <v>0</v>
      </c>
      <c r="AR103" s="364">
        <f>SUM(COUNTIF('Plan MB'!$C103:$BE103,"B 0231")+COUNTIF('Plan WIW'!$C103:$AU103,"B 0231")+COUNTIF('Plan ET'!$C104:$BW104,"B 0231"))</f>
        <v>0</v>
      </c>
      <c r="AS103" s="364">
        <f>SUM(COUNTIF('Plan MB'!$C103:$BE103,"B 0423")+COUNTIF('Plan WIW'!$C103:$AU103,"B 0423")+COUNTIF('Plan ET'!$C104:$BW104,"B 0423"))</f>
        <v>0</v>
      </c>
      <c r="AT103" s="364">
        <f>SUM(COUNTIF('Plan MB'!$C103:$BE103,"B 0422")+COUNTIF('Plan WIW'!$C103:$AU103,"B 0422")+COUNTIF('Plan ET'!$C104:$BW104,"B 0422"))</f>
        <v>0</v>
      </c>
    </row>
    <row r="104" spans="1:46" ht="12.75" customHeight="1">
      <c r="A104" s="1320"/>
      <c r="B104" s="1323"/>
      <c r="C104" s="364">
        <f>SUM(COUNTIF('Plan MB'!$C104:$BE104,"D 0107")+COUNTIF('Plan WIW'!$C104:$AU104,"D 0107")+COUNTIF('Plan ET'!$C105:$BW105,"D 0107"))</f>
        <v>0</v>
      </c>
      <c r="D104" s="364">
        <f>SUM(COUNTIF('Plan MB'!$C104:$BE104,"D 0108")+COUNTIF('Plan WIW'!$C104:$AU104,"D 0108")+COUNTIF('Plan ET'!$C105:$BW105,"D 0108"))</f>
        <v>0</v>
      </c>
      <c r="E104" s="364">
        <f>SUM(COUNTIF('Plan MB'!$C104:$BE104,"D 0110")+COUNTIF('Plan WIW'!$C104:$AU104,"D 0110")+COUNTIF('Plan ET'!$C105:$BW105,"D 0110"))</f>
        <v>0</v>
      </c>
      <c r="F104" s="364">
        <f>SUM(COUNTIF('Plan MB'!$C104:$BE104,"D 0111")+COUNTIF('Plan WIW'!$C104:$AU104,"D 0111")+COUNTIF('Plan ET'!$C105:$BW105,"D 0111"))</f>
        <v>0</v>
      </c>
      <c r="G104" s="364">
        <f>SUM(COUNTIF('Plan MB'!$C104:$BE104,"D 0113")+COUNTIF('Plan WIW'!$C104:$AU104,"D 0113")+COUNTIF('Plan ET'!$C105:$BW105,"D 0113"))</f>
        <v>0</v>
      </c>
      <c r="H104" s="364">
        <f>SUM(COUNTIF('Plan MB'!$C104:$BE104,"D 0117")+COUNTIF('Plan WIW'!$C104:$AU104,"D 0117")+COUNTIF('Plan ET'!$C105:$BW105,"D 0117"))</f>
        <v>0</v>
      </c>
      <c r="I104" s="364">
        <f>SUM(COUNTIF('Plan MB'!$C104:$BE104,"D 0207")+COUNTIF('Plan WIW'!$C104:$AU104,"D 0207")+COUNTIF('Plan ET'!$C105:$BW105,"D 0207"))</f>
        <v>0</v>
      </c>
      <c r="J104" s="364">
        <f>SUM(COUNTIF('Plan MB'!$C104:$BE104,"D 0210")+COUNTIF('Plan WIW'!$C104:$AU104,"D 0210")+COUNTIF('Plan ET'!$C105:$BW105,"D 0210"))</f>
        <v>1</v>
      </c>
      <c r="K104" s="324">
        <f>SUM(COUNTIF('Plan MB'!$C104:$BE104,"D 0214")+COUNTIF('Plan WIW'!$C104:$AU104,"D 0214")+COUNTIF('Plan ET'!$C105:$BW105,"D 0214"))</f>
        <v>0</v>
      </c>
      <c r="L104" s="324">
        <f>SUM(COUNTIF('Plan MB'!$C104:$BE104,"D 0301")+COUNTIF('Plan WIW'!$C104:$AU104,"D 0301")+COUNTIF('Plan ET'!$C105:$BW105,"D 0301"))</f>
        <v>0</v>
      </c>
      <c r="M104" s="324">
        <f>SUM(COUNTIF('Plan MB'!$C104:$BE104,"D 0302")+COUNTIF('Plan WIW'!$C104:$AU104,"D 0302")+COUNTIF('Plan ET'!$C105:$BW105,"D 0302"))</f>
        <v>0</v>
      </c>
      <c r="N104" s="380">
        <f>SUM(COUNTIF('Plan MB'!$C104:$BE104,"H 0001")+COUNTIF('Plan WIW'!$C104:$AU104,"H 0001")+COUNTIF('Plan ET'!$C105:$BW105,"H 0001"))</f>
        <v>1</v>
      </c>
      <c r="O104" s="364">
        <f>SUM(COUNTIF('Plan MB'!$C104:$BE104,"H 0002")+COUNTIF('Plan WIW'!$C104:$AU104,"H 0002")+COUNTIF('Plan ET'!$C105:$BW105,"H 0002"))</f>
        <v>0</v>
      </c>
      <c r="P104" s="364">
        <f>SUM(COUNTIF('Plan MB'!$C104:$BE104,"H 0003")+COUNTIF('Plan WIW'!$C104:$AU104,"H 0003")+COUNTIF('Plan ET'!$C105:$BW105,"H 0003"))</f>
        <v>0</v>
      </c>
      <c r="Q104" s="364">
        <f>SUM(COUNTIF('Plan MB'!$C104:$BE104,"H 0011")+COUNTIF('Plan WIW'!$C104:$AU104,"H 0011")+COUNTIF('Plan ET'!$C105:$BW105,"H 0011"))</f>
        <v>0</v>
      </c>
      <c r="R104" s="364">
        <f>SUM(COUNTIF('Plan MB'!$C104:$BE104,"H 0102")+COUNTIF('Plan WIW'!$C104:$AU104,"H 0102")+COUNTIF('Plan ET'!$C105:$BW105,"H 0102"))</f>
        <v>0</v>
      </c>
      <c r="S104" s="364">
        <f>SUM(COUNTIF('Plan MB'!$C104:$BE104,"H 0103")+COUNTIF('Plan WIW'!$C104:$AU104,"H 0103")+COUNTIF('Plan ET'!$C105:$BW105,"H 0103"))</f>
        <v>0</v>
      </c>
      <c r="T104" s="364">
        <f>SUM(COUNTIF('Plan MB'!$C104:$BE104,"H 0111")+COUNTIF('Plan WIW'!$C104:$AU104,"H 0111")+COUNTIF('Plan ET'!$C105:$BW105,"H 0111"))</f>
        <v>0</v>
      </c>
      <c r="U104" s="364">
        <f>SUM(COUNTIF('Plan MB'!$C104:$BE104,"H 0112")+COUNTIF('Plan WIW'!$C104:$AU104,"H 0112")+COUNTIF('Plan ET'!$C105:$BW105,"H 0112"))</f>
        <v>0</v>
      </c>
      <c r="V104" s="364">
        <f>SUM(COUNTIF('Plan MB'!$C104:$BE104,"H 0113")+COUNTIF('Plan WIW'!$C104:$AU104,"H 0113")+COUNTIF('Plan ET'!$C105:$BW105,"H 0113"))</f>
        <v>1</v>
      </c>
      <c r="W104" s="364">
        <f>SUM(COUNTIF('Plan MB'!$C104:$BE104,"H 0114")+COUNTIF('Plan WIW'!$C104:$AU104,"H 0114")+COUNTIF('Plan ET'!$C105:$BW105,"H 0114"))</f>
        <v>0</v>
      </c>
      <c r="X104" s="364">
        <f>SUM(COUNTIF('Plan MB'!$C104:$BE104,"H 0115")+COUNTIF('Plan WIW'!$C104:$AU104,"H 0115")+COUNTIF('Plan ET'!$C105:$BW105,"H 0115"))</f>
        <v>0</v>
      </c>
      <c r="Y104" s="364">
        <f>SUM(COUNTIF('Plan MB'!$C104:$BE104,"H 0116")+COUNTIF('Plan WIW'!$C104:$AU104,"H 0116")+COUNTIF('Plan ET'!$C105:$BW105,"H 0116"))</f>
        <v>0</v>
      </c>
      <c r="Z104" s="340">
        <f>SUM(COUNTIF('Plan MB'!$C104:$BE104,"H 0202")+COUNTIF('Plan WIW'!$C104:$AU104,"H 0202")+COUNTIF('Plan ET'!$C105:$BW105,"H 0202"))</f>
        <v>0</v>
      </c>
      <c r="AA104" s="340">
        <f>SUM(COUNTIF('Plan MB'!$C104:$BE104,"H 0203")+COUNTIF('Plan WIW'!$C104:$AU104,"H 0203")+COUNTIF('Plan ET'!$C105:$BW105,"H 0203"))</f>
        <v>0</v>
      </c>
      <c r="AB104" s="364">
        <f>SUM(COUNTIF('Plan MB'!$C104:$BE104,"H 0211")+COUNTIF('Plan WIW'!$C104:$AU104,"H 0211")+COUNTIF('Plan ET'!$C105:$BW105,"H 0211"))</f>
        <v>0</v>
      </c>
      <c r="AC104" s="364">
        <f>SUM(COUNTIF('Plan MB'!$C104:$BE104,"H 0212")+COUNTIF('Plan WIW'!$C104:$AU104,"H 0212")+COUNTIF('Plan ET'!$C105:$BW105,"H 0212"))</f>
        <v>0</v>
      </c>
      <c r="AD104" s="364">
        <f>SUM(COUNTIF('Plan MB'!$C104:$BE104,"H 0213")+COUNTIF('Plan WIW'!$C104:$AU104,"H 0213")+COUNTIF('Plan ET'!$C105:$BW105,"H 0213"))</f>
        <v>0</v>
      </c>
      <c r="AE104" s="380">
        <f>SUM(COUNTIF('Plan MB'!$C104:$BE104,"H 0214")+COUNTIF('Plan WIW'!$C104:$AU104,"H 0214")+COUNTIF('Plan ET'!$C105:$BW105,"H 0214"))</f>
        <v>1</v>
      </c>
      <c r="AF104" s="364">
        <f>SUM(COUNTIF('Plan MB'!$C104:$BE104,"H 0215")+COUNTIF('Plan WIW'!$C104:$AU104,"H 0215")+COUNTIF('Plan ET'!$C105:$BW105,"H 0215"))</f>
        <v>0</v>
      </c>
      <c r="AG104" s="381">
        <f>SUM(COUNTIF('Plan MB'!$C104:$BE104,"H 0216")+COUNTIF('Plan WIW'!$C104:$AU104,"H 0216")+COUNTIF('Plan ET'!$C105:$BW105,"H 0216"))</f>
        <v>0</v>
      </c>
      <c r="AH104" s="364">
        <f>SUM(COUNTIF('Plan MB'!$C104:$BE104,"D 0215")+COUNTIF('Plan WIW'!$C104:$AU104,"D 0215")+COUNTIF('Plan ET'!$C105:$BW105,"D 0215"))</f>
        <v>0</v>
      </c>
      <c r="AI104" s="364">
        <f>SUM(COUNTIF('Plan MB'!$C104:$BE104,"E 0103")+COUNTIF('Plan WIW'!$C104:$AU104,"E 0103")+COUNTIF('Plan ET'!$C105:$BW105,"E 0103"))</f>
        <v>0</v>
      </c>
      <c r="AJ104" s="364">
        <f>SUM(COUNTIF('Plan MB'!$C104:$BE104,"E 0104")+COUNTIF('Plan WIW'!$C104:$AU104,"E 0104")+COUNTIF('Plan ET'!$C105:$BW105,"E 0104"))</f>
        <v>0</v>
      </c>
      <c r="AK104" s="364">
        <f>SUM(COUNTIF('Plan MB'!$C104:$BE104,"D 0201")+COUNTIF('Plan WIW'!$C104:$AU104,"D 0201")+COUNTIF('Plan ET'!$C105:$BW105,"D 0201"))</f>
        <v>0</v>
      </c>
      <c r="AL104" s="364">
        <f>SUM(COUNTIF('Plan MB'!$C104:$BE104,"D 0202")+COUNTIF('Plan WIW'!$C104:$AU104,"D 0202")+COUNTIF('Plan ET'!$C105:$BW105,"D 0202"))</f>
        <v>0</v>
      </c>
      <c r="AM104" s="364">
        <f>SUM(COUNTIF('Plan MB'!$C104:$BE104,"D 0203")+COUNTIF('Plan WIW'!$C104:$AU104,"D 0203")+COUNTIF('Plan ET'!$C105:$BW105,"D 0203"))</f>
        <v>0</v>
      </c>
      <c r="AN104" s="364">
        <f>SUM(COUNTIF('Plan MB'!$C104:$BE104,"B 0323")+COUNTIF('Plan WIW'!$C104:$AU104,"B 0323")+COUNTIF('Plan ET'!$C105:$BW105,"B 0323"))</f>
        <v>0</v>
      </c>
      <c r="AO104" s="364">
        <f>SUM(COUNTIF('Plan MB'!$C104:$BE104,"B 0406")+COUNTIF('Plan WIW'!$C104:$AU104,"B 0406")+COUNTIF('Plan ET'!$C105:$BW105,"B 0406"))</f>
        <v>1</v>
      </c>
      <c r="AP104" s="364">
        <f>SUM(COUNTIF('Plan MB'!$C104:$BE104,"B 0101")+COUNTIF('Plan WIW'!$C104:$AU104,"B 0101")+COUNTIF('Plan ET'!$C105:$BW105,"B 0101"))</f>
        <v>0</v>
      </c>
      <c r="AQ104" s="364">
        <f>SUM(COUNTIF('Plan MB'!$C104:$BE104,"B 0102")+COUNTIF('Plan WIW'!$C104:$AU104,"B 0102")+COUNTIF('Plan ET'!$C105:$BW105,"B 0102"))</f>
        <v>0</v>
      </c>
      <c r="AR104" s="364">
        <f>SUM(COUNTIF('Plan MB'!$C104:$BE104,"B 0231")+COUNTIF('Plan WIW'!$C104:$AU104,"B 0231")+COUNTIF('Plan ET'!$C105:$BW105,"B 0231"))</f>
        <v>0</v>
      </c>
      <c r="AS104" s="364">
        <f>SUM(COUNTIF('Plan MB'!$C104:$BE104,"B 0423")+COUNTIF('Plan WIW'!$C104:$AU104,"B 0423")+COUNTIF('Plan ET'!$C105:$BW105,"B 0423"))</f>
        <v>0</v>
      </c>
      <c r="AT104" s="364">
        <f>SUM(COUNTIF('Plan MB'!$C104:$BE104,"B 0422")+COUNTIF('Plan WIW'!$C104:$AU104,"B 0422")+COUNTIF('Plan ET'!$C105:$BW105,"B 0422"))</f>
        <v>0</v>
      </c>
    </row>
    <row r="105" spans="1:46" s="215" customFormat="1" ht="12.75" customHeight="1">
      <c r="A105" s="1320"/>
      <c r="B105" s="1323"/>
      <c r="C105" s="364">
        <f>SUM(COUNTIF('Plan MB'!$C105:$BE105,"D 0107")+COUNTIF('Plan WIW'!$C105:$AU105,"D 0107")+COUNTIF('Plan ET'!$C106:$BW106,"D 0107"))</f>
        <v>0</v>
      </c>
      <c r="D105" s="364">
        <f>SUM(COUNTIF('Plan MB'!$C105:$BE105,"D 0108")+COUNTIF('Plan WIW'!$C105:$AU105,"D 0108")+COUNTIF('Plan ET'!$C106:$BW106,"D 0108"))</f>
        <v>0</v>
      </c>
      <c r="E105" s="364">
        <f>SUM(COUNTIF('Plan MB'!$C105:$BE105,"D 0110")+COUNTIF('Plan WIW'!$C105:$AU105,"D 0110")+COUNTIF('Plan ET'!$C106:$BW106,"D 0110"))</f>
        <v>0</v>
      </c>
      <c r="F105" s="364">
        <f>SUM(COUNTIF('Plan MB'!$C105:$BE105,"D 0111")+COUNTIF('Plan WIW'!$C105:$AU105,"D 0111")+COUNTIF('Plan ET'!$C106:$BW106,"D 0111"))</f>
        <v>0</v>
      </c>
      <c r="G105" s="364">
        <f>SUM(COUNTIF('Plan MB'!$C105:$BE105,"D 0113")+COUNTIF('Plan WIW'!$C105:$AU105,"D 0113")+COUNTIF('Plan ET'!$C106:$BW106,"D 0113"))</f>
        <v>0</v>
      </c>
      <c r="H105" s="364">
        <f>SUM(COUNTIF('Plan MB'!$C105:$BE105,"D 0117")+COUNTIF('Plan WIW'!$C105:$AU105,"D 0117")+COUNTIF('Plan ET'!$C106:$BW106,"D 0117"))</f>
        <v>0</v>
      </c>
      <c r="I105" s="364">
        <f>SUM(COUNTIF('Plan MB'!$C105:$BE105,"D 0207")+COUNTIF('Plan WIW'!$C105:$AU105,"D 0207")+COUNTIF('Plan ET'!$C106:$BW106,"D 0207"))</f>
        <v>0</v>
      </c>
      <c r="J105" s="364">
        <f>SUM(COUNTIF('Plan MB'!$C105:$BE105,"D 0210")+COUNTIF('Plan WIW'!$C105:$AU105,"D 0210")+COUNTIF('Plan ET'!$C106:$BW106,"D 0210"))</f>
        <v>0</v>
      </c>
      <c r="K105" s="324">
        <f>SUM(COUNTIF('Plan MB'!$C105:$BE105,"D 0214")+COUNTIF('Plan WIW'!$C105:$AU105,"D 0214")+COUNTIF('Plan ET'!$C106:$BW106,"D 0214"))</f>
        <v>0</v>
      </c>
      <c r="L105" s="324">
        <f>SUM(COUNTIF('Plan MB'!$C105:$BE105,"D 0301")+COUNTIF('Plan WIW'!$C105:$AU105,"D 0301")+COUNTIF('Plan ET'!$C106:$BW106,"D 0301"))</f>
        <v>0</v>
      </c>
      <c r="M105" s="324">
        <f>SUM(COUNTIF('Plan MB'!$C105:$BE105,"D 0302")+COUNTIF('Plan WIW'!$C105:$AU105,"D 0302")+COUNTIF('Plan ET'!$C106:$BW106,"D 0302"))</f>
        <v>0</v>
      </c>
      <c r="N105" s="364">
        <f>SUM(COUNTIF('Plan MB'!$C105:$BE105,"H 0001")+COUNTIF('Plan WIW'!$C105:$AU105,"H 0001")+COUNTIF('Plan ET'!$C106:$BW106,"H 0001"))</f>
        <v>0</v>
      </c>
      <c r="O105" s="364">
        <f>SUM(COUNTIF('Plan MB'!$C105:$BE105,"H 0002")+COUNTIF('Plan WIW'!$C105:$AU105,"H 0002")+COUNTIF('Plan ET'!$C106:$BW106,"H 0002"))</f>
        <v>0</v>
      </c>
      <c r="P105" s="364">
        <f>SUM(COUNTIF('Plan MB'!$C105:$BE105,"H 0003")+COUNTIF('Plan WIW'!$C105:$AU105,"H 0003")+COUNTIF('Plan ET'!$C106:$BW106,"H 0003"))</f>
        <v>0</v>
      </c>
      <c r="Q105" s="364">
        <f>SUM(COUNTIF('Plan MB'!$C105:$BE105,"H 0011")+COUNTIF('Plan WIW'!$C105:$AU105,"H 0011")+COUNTIF('Plan ET'!$C106:$BW106,"H 0011"))</f>
        <v>0</v>
      </c>
      <c r="R105" s="364">
        <f>SUM(COUNTIF('Plan MB'!$C105:$BE105,"H 0102")+COUNTIF('Plan WIW'!$C105:$AU105,"H 0102")+COUNTIF('Plan ET'!$C106:$BW106,"H 0102"))</f>
        <v>0</v>
      </c>
      <c r="S105" s="364">
        <f>SUM(COUNTIF('Plan MB'!$C105:$BE105,"H 0103")+COUNTIF('Plan WIW'!$C105:$AU105,"H 0103")+COUNTIF('Plan ET'!$C106:$BW106,"H 0103"))</f>
        <v>0</v>
      </c>
      <c r="T105" s="364">
        <f>SUM(COUNTIF('Plan MB'!$C105:$BE105,"H 0111")+COUNTIF('Plan WIW'!$C105:$AU105,"H 0111")+COUNTIF('Plan ET'!$C106:$BW106,"H 0111"))</f>
        <v>0</v>
      </c>
      <c r="U105" s="364">
        <f>SUM(COUNTIF('Plan MB'!$C105:$BE105,"H 0112")+COUNTIF('Plan WIW'!$C105:$AU105,"H 0112")+COUNTIF('Plan ET'!$C106:$BW106,"H 0112"))</f>
        <v>0</v>
      </c>
      <c r="V105" s="364">
        <f>SUM(COUNTIF('Plan MB'!$C105:$BE105,"H 0113")+COUNTIF('Plan WIW'!$C105:$AU105,"H 0113")+COUNTIF('Plan ET'!$C106:$BW106,"H 0113"))</f>
        <v>0</v>
      </c>
      <c r="W105" s="364">
        <f>SUM(COUNTIF('Plan MB'!$C105:$BE105,"H 0114")+COUNTIF('Plan WIW'!$C105:$AU105,"H 0114")+COUNTIF('Plan ET'!$C106:$BW106,"H 0114"))</f>
        <v>0</v>
      </c>
      <c r="X105" s="364">
        <f>SUM(COUNTIF('Plan MB'!$C105:$BE105,"H 0115")+COUNTIF('Plan WIW'!$C105:$AU105,"H 0115")+COUNTIF('Plan ET'!$C106:$BW106,"H 0115"))</f>
        <v>0</v>
      </c>
      <c r="Y105" s="364">
        <f>SUM(COUNTIF('Plan MB'!$C105:$BE105,"H 0116")+COUNTIF('Plan WIW'!$C105:$AU105,"H 0116")+COUNTIF('Plan ET'!$C106:$BW106,"H 0116"))</f>
        <v>0</v>
      </c>
      <c r="Z105" s="340">
        <f>SUM(COUNTIF('Plan MB'!$C105:$BE105,"H 0202")+COUNTIF('Plan WIW'!$C105:$AU105,"H 0202")+COUNTIF('Plan ET'!$C106:$BW106,"H 0202"))</f>
        <v>0</v>
      </c>
      <c r="AA105" s="340">
        <f>SUM(COUNTIF('Plan MB'!$C105:$BE105,"H 0203")+COUNTIF('Plan WIW'!$C105:$AU105,"H 0203")+COUNTIF('Plan ET'!$C106:$BW106,"H 0203"))</f>
        <v>0</v>
      </c>
      <c r="AB105" s="364">
        <f>SUM(COUNTIF('Plan MB'!$C105:$BE105,"H 0211")+COUNTIF('Plan WIW'!$C105:$AU105,"H 0211")+COUNTIF('Plan ET'!$C106:$BW106,"H 0211"))</f>
        <v>0</v>
      </c>
      <c r="AC105" s="364">
        <f>SUM(COUNTIF('Plan MB'!$C105:$BE105,"H 0212")+COUNTIF('Plan WIW'!$C105:$AU105,"H 0212")+COUNTIF('Plan ET'!$C106:$BW106,"H 0212"))</f>
        <v>0</v>
      </c>
      <c r="AD105" s="364">
        <f>SUM(COUNTIF('Plan MB'!$C105:$BE105,"H 0213")+COUNTIF('Plan WIW'!$C105:$AU105,"H 0213")+COUNTIF('Plan ET'!$C106:$BW106,"H 0213"))</f>
        <v>0</v>
      </c>
      <c r="AE105" s="364">
        <f>SUM(COUNTIF('Plan MB'!$C105:$BE105,"H 0214")+COUNTIF('Plan WIW'!$C105:$AU105,"H 0214")+COUNTIF('Plan ET'!$C106:$BW106,"H 0214"))</f>
        <v>0</v>
      </c>
      <c r="AF105" s="364">
        <f>SUM(COUNTIF('Plan MB'!$C105:$BE105,"H 0215")+COUNTIF('Plan WIW'!$C105:$AU105,"H 0215")+COUNTIF('Plan ET'!$C106:$BW106,"H 0215"))</f>
        <v>0</v>
      </c>
      <c r="AG105" s="381">
        <f>SUM(COUNTIF('Plan MB'!$C105:$BE105,"H 0216")+COUNTIF('Plan WIW'!$C105:$AU105,"H 0216")+COUNTIF('Plan ET'!$C106:$BW106,"H 0216"))</f>
        <v>0</v>
      </c>
      <c r="AH105" s="364">
        <f>SUM(COUNTIF('Plan MB'!$C105:$BE105,"D 0215")+COUNTIF('Plan WIW'!$C105:$AU105,"D 0215")+COUNTIF('Plan ET'!$C106:$BW106,"D 0215"))</f>
        <v>0</v>
      </c>
      <c r="AI105" s="364">
        <f>SUM(COUNTIF('Plan MB'!$C105:$BE105,"E 0103")+COUNTIF('Plan WIW'!$C105:$AU105,"E 0103")+COUNTIF('Plan ET'!$C106:$BW106,"E 0103"))</f>
        <v>0</v>
      </c>
      <c r="AJ105" s="364">
        <f>SUM(COUNTIF('Plan MB'!$C105:$BE105,"E 0104")+COUNTIF('Plan WIW'!$C105:$AU105,"E 0104")+COUNTIF('Plan ET'!$C106:$BW106,"E 0104"))</f>
        <v>0</v>
      </c>
      <c r="AK105" s="364">
        <f>SUM(COUNTIF('Plan MB'!$C105:$BE105,"D 0201")+COUNTIF('Plan WIW'!$C105:$AU105,"D 0201")+COUNTIF('Plan ET'!$C106:$BW106,"D 0201"))</f>
        <v>0</v>
      </c>
      <c r="AL105" s="364">
        <f>SUM(COUNTIF('Plan MB'!$C105:$BE105,"D 0202")+COUNTIF('Plan WIW'!$C105:$AU105,"D 0202")+COUNTIF('Plan ET'!$C106:$BW106,"D 0202"))</f>
        <v>0</v>
      </c>
      <c r="AM105" s="364">
        <f>SUM(COUNTIF('Plan MB'!$C105:$BE105,"D 0203")+COUNTIF('Plan WIW'!$C105:$AU105,"D 0203")+COUNTIF('Plan ET'!$C106:$BW106,"D 0203"))</f>
        <v>0</v>
      </c>
      <c r="AN105" s="364">
        <f>SUM(COUNTIF('Plan MB'!$C105:$BE105,"B 0323")+COUNTIF('Plan WIW'!$C105:$AU105,"B 0323")+COUNTIF('Plan ET'!$C106:$BW106,"B 0323"))</f>
        <v>0</v>
      </c>
      <c r="AO105" s="364">
        <f>SUM(COUNTIF('Plan MB'!$C105:$BE105,"B 0406")+COUNTIF('Plan WIW'!$C105:$AU105,"B 0406")+COUNTIF('Plan ET'!$C106:$BW106,"B 0406"))</f>
        <v>0</v>
      </c>
      <c r="AP105" s="364">
        <f>SUM(COUNTIF('Plan MB'!$C105:$BE105,"B 0101")+COUNTIF('Plan WIW'!$C105:$AU105,"B 0101")+COUNTIF('Plan ET'!$C106:$BW106,"B 0101"))</f>
        <v>0</v>
      </c>
      <c r="AQ105" s="364">
        <f>SUM(COUNTIF('Plan MB'!$C105:$BE105,"B 0102")+COUNTIF('Plan WIW'!$C105:$AU105,"B 0102")+COUNTIF('Plan ET'!$C106:$BW106,"B 0102"))</f>
        <v>0</v>
      </c>
      <c r="AR105" s="364">
        <f>SUM(COUNTIF('Plan MB'!$C105:$BE105,"B 0231")+COUNTIF('Plan WIW'!$C105:$AU105,"B 0231")+COUNTIF('Plan ET'!$C106:$BW106,"B 0231"))</f>
        <v>0</v>
      </c>
      <c r="AS105" s="364">
        <f>SUM(COUNTIF('Plan MB'!$C105:$BE105,"B 0423")+COUNTIF('Plan WIW'!$C105:$AU105,"B 0423")+COUNTIF('Plan ET'!$C106:$BW106,"B 0423"))</f>
        <v>0</v>
      </c>
      <c r="AT105" s="364">
        <f>SUM(COUNTIF('Plan MB'!$C105:$BE105,"B 0422")+COUNTIF('Plan WIW'!$C105:$AU105,"B 0422")+COUNTIF('Plan ET'!$C106:$BW106,"B 0422"))</f>
        <v>0</v>
      </c>
    </row>
    <row r="106" spans="1:46" ht="12.75" customHeight="1">
      <c r="A106" s="1320"/>
      <c r="B106" s="1323"/>
      <c r="C106" s="364">
        <f>SUM(COUNTIF('Plan MB'!$C106:$BE106,"D 0107")+COUNTIF('Plan WIW'!$C106:$AU106,"D 0107")+COUNTIF('Plan ET'!$C107:$BW107,"D 0107"))</f>
        <v>0</v>
      </c>
      <c r="D106" s="364">
        <f>SUM(COUNTIF('Plan MB'!$C106:$BE106,"D 0108")+COUNTIF('Plan WIW'!$C106:$AU106,"D 0108")+COUNTIF('Plan ET'!$C107:$BW107,"D 0108"))</f>
        <v>0</v>
      </c>
      <c r="E106" s="364">
        <f>SUM(COUNTIF('Plan MB'!$C106:$BE106,"D 0110")+COUNTIF('Plan WIW'!$C106:$AU106,"D 0110")+COUNTIF('Plan ET'!$C107:$BW107,"D 0110"))</f>
        <v>0</v>
      </c>
      <c r="F106" s="364">
        <f>SUM(COUNTIF('Plan MB'!$C106:$BE106,"D 0111")+COUNTIF('Plan WIW'!$C106:$AU106,"D 0111")+COUNTIF('Plan ET'!$C107:$BW107,"D 0111"))</f>
        <v>0</v>
      </c>
      <c r="G106" s="364">
        <f>SUM(COUNTIF('Plan MB'!$C106:$BE106,"D 0113")+COUNTIF('Plan WIW'!$C106:$AU106,"D 0113")+COUNTIF('Plan ET'!$C107:$BW107,"D 0113"))</f>
        <v>0</v>
      </c>
      <c r="H106" s="364">
        <f>SUM(COUNTIF('Plan MB'!$C106:$BE106,"D 0117")+COUNTIF('Plan WIW'!$C106:$AU106,"D 0117")+COUNTIF('Plan ET'!$C107:$BW107,"D 0117"))</f>
        <v>0</v>
      </c>
      <c r="I106" s="364">
        <f>SUM(COUNTIF('Plan MB'!$C106:$BE106,"D 0207")+COUNTIF('Plan WIW'!$C106:$AU106,"D 0207")+COUNTIF('Plan ET'!$C107:$BW107,"D 0207"))</f>
        <v>0</v>
      </c>
      <c r="J106" s="364">
        <f>SUM(COUNTIF('Plan MB'!$C106:$BE106,"D 0210")+COUNTIF('Plan WIW'!$C106:$AU106,"D 0210")+COUNTIF('Plan ET'!$C107:$BW107,"D 0210"))</f>
        <v>0</v>
      </c>
      <c r="K106" s="324">
        <f>SUM(COUNTIF('Plan MB'!$C106:$BE106,"D 0214")+COUNTIF('Plan WIW'!$C106:$AU106,"D 0214")+COUNTIF('Plan ET'!$C107:$BW107,"D 0214"))</f>
        <v>0</v>
      </c>
      <c r="L106" s="324">
        <f>SUM(COUNTIF('Plan MB'!$C106:$BE106,"D 0301")+COUNTIF('Plan WIW'!$C106:$AU106,"D 0301")+COUNTIF('Plan ET'!$C107:$BW107,"D 0301"))</f>
        <v>0</v>
      </c>
      <c r="M106" s="324">
        <f>SUM(COUNTIF('Plan MB'!$C106:$BE106,"D 0302")+COUNTIF('Plan WIW'!$C106:$AU106,"D 0302")+COUNTIF('Plan ET'!$C107:$BW107,"D 0302"))</f>
        <v>0</v>
      </c>
      <c r="N106" s="364">
        <f>SUM(COUNTIF('Plan MB'!$C106:$BE106,"H 0001")+COUNTIF('Plan WIW'!$C106:$AU106,"H 0001")+COUNTIF('Plan ET'!$C107:$BW107,"H 0001"))</f>
        <v>0</v>
      </c>
      <c r="O106" s="364">
        <f>SUM(COUNTIF('Plan MB'!$C106:$BE106,"H 0002")+COUNTIF('Plan WIW'!$C106:$AU106,"H 0002")+COUNTIF('Plan ET'!$C107:$BW107,"H 0002"))</f>
        <v>0</v>
      </c>
      <c r="P106" s="364">
        <f>SUM(COUNTIF('Plan MB'!$C106:$BE106,"H 0003")+COUNTIF('Plan WIW'!$C106:$AU106,"H 0003")+COUNTIF('Plan ET'!$C107:$BW107,"H 0003"))</f>
        <v>0</v>
      </c>
      <c r="Q106" s="364">
        <f>SUM(COUNTIF('Plan MB'!$C106:$BE106,"H 0011")+COUNTIF('Plan WIW'!$C106:$AU106,"H 0011")+COUNTIF('Plan ET'!$C107:$BW107,"H 0011"))</f>
        <v>0</v>
      </c>
      <c r="R106" s="364">
        <f>SUM(COUNTIF('Plan MB'!$C106:$BE106,"H 0102")+COUNTIF('Plan WIW'!$C106:$AU106,"H 0102")+COUNTIF('Plan ET'!$C107:$BW107,"H 0102"))</f>
        <v>0</v>
      </c>
      <c r="S106" s="364">
        <f>SUM(COUNTIF('Plan MB'!$C106:$BE106,"H 0103")+COUNTIF('Plan WIW'!$C106:$AU106,"H 0103")+COUNTIF('Plan ET'!$C107:$BW107,"H 0103"))</f>
        <v>0</v>
      </c>
      <c r="T106" s="364">
        <f>SUM(COUNTIF('Plan MB'!$C106:$BE106,"H 0111")+COUNTIF('Plan WIW'!$C106:$AU106,"H 0111")+COUNTIF('Plan ET'!$C107:$BW107,"H 0111"))</f>
        <v>0</v>
      </c>
      <c r="U106" s="364">
        <f>SUM(COUNTIF('Plan MB'!$C106:$BE106,"H 0112")+COUNTIF('Plan WIW'!$C106:$AU106,"H 0112")+COUNTIF('Plan ET'!$C107:$BW107,"H 0112"))</f>
        <v>0</v>
      </c>
      <c r="V106" s="364">
        <f>SUM(COUNTIF('Plan MB'!$C106:$BE106,"H 0113")+COUNTIF('Plan WIW'!$C106:$AU106,"H 0113")+COUNTIF('Plan ET'!$C107:$BW107,"H 0113"))</f>
        <v>0</v>
      </c>
      <c r="W106" s="364">
        <f>SUM(COUNTIF('Plan MB'!$C106:$BE106,"H 0114")+COUNTIF('Plan WIW'!$C106:$AU106,"H 0114")+COUNTIF('Plan ET'!$C107:$BW107,"H 0114"))</f>
        <v>0</v>
      </c>
      <c r="X106" s="364">
        <f>SUM(COUNTIF('Plan MB'!$C106:$BE106,"H 0115")+COUNTIF('Plan WIW'!$C106:$AU106,"H 0115")+COUNTIF('Plan ET'!$C107:$BW107,"H 0115"))</f>
        <v>0</v>
      </c>
      <c r="Y106" s="364">
        <f>SUM(COUNTIF('Plan MB'!$C106:$BE106,"H 0116")+COUNTIF('Plan WIW'!$C106:$AU106,"H 0116")+COUNTIF('Plan ET'!$C107:$BW107,"H 0116"))</f>
        <v>0</v>
      </c>
      <c r="Z106" s="340">
        <f>SUM(COUNTIF('Plan MB'!$C106:$BE106,"H 0202")+COUNTIF('Plan WIW'!$C106:$AU106,"H 0202")+COUNTIF('Plan ET'!$C107:$BW107,"H 0202"))</f>
        <v>0</v>
      </c>
      <c r="AA106" s="340">
        <f>SUM(COUNTIF('Plan MB'!$C106:$BE106,"H 0203")+COUNTIF('Plan WIW'!$C106:$AU106,"H 0203")+COUNTIF('Plan ET'!$C107:$BW107,"H 0203"))</f>
        <v>0</v>
      </c>
      <c r="AB106" s="364">
        <f>SUM(COUNTIF('Plan MB'!$C106:$BE106,"H 0211")+COUNTIF('Plan WIW'!$C106:$AU106,"H 0211")+COUNTIF('Plan ET'!$C107:$BW107,"H 0211"))</f>
        <v>0</v>
      </c>
      <c r="AC106" s="364">
        <f>SUM(COUNTIF('Plan MB'!$C106:$BE106,"H 0212")+COUNTIF('Plan WIW'!$C106:$AU106,"H 0212")+COUNTIF('Plan ET'!$C107:$BW107,"H 0212"))</f>
        <v>0</v>
      </c>
      <c r="AD106" s="364">
        <f>SUM(COUNTIF('Plan MB'!$C106:$BE106,"H 0213")+COUNTIF('Plan WIW'!$C106:$AU106,"H 0213")+COUNTIF('Plan ET'!$C107:$BW107,"H 0213"))</f>
        <v>0</v>
      </c>
      <c r="AE106" s="364">
        <f>SUM(COUNTIF('Plan MB'!$C106:$BE106,"H 0214")+COUNTIF('Plan WIW'!$C106:$AU106,"H 0214")+COUNTIF('Plan ET'!$C107:$BW107,"H 0214"))</f>
        <v>0</v>
      </c>
      <c r="AF106" s="364">
        <f>SUM(COUNTIF('Plan MB'!$C106:$BE106,"H 0215")+COUNTIF('Plan WIW'!$C106:$AU106,"H 0215")+COUNTIF('Plan ET'!$C107:$BW107,"H 0215"))</f>
        <v>0</v>
      </c>
      <c r="AG106" s="381">
        <f>SUM(COUNTIF('Plan MB'!$C106:$BE106,"H 0216")+COUNTIF('Plan WIW'!$C106:$AU106,"H 0216")+COUNTIF('Plan ET'!$C107:$BW107,"H 0216"))</f>
        <v>0</v>
      </c>
      <c r="AH106" s="364">
        <f>SUM(COUNTIF('Plan MB'!$C106:$BE106,"D 0215")+COUNTIF('Plan WIW'!$C106:$AU106,"D 0215")+COUNTIF('Plan ET'!$C107:$BW107,"D 0215"))</f>
        <v>0</v>
      </c>
      <c r="AI106" s="364">
        <f>SUM(COUNTIF('Plan MB'!$C106:$BE106,"E 0103")+COUNTIF('Plan WIW'!$C106:$AU106,"E 0103")+COUNTIF('Plan ET'!$C107:$BW107,"E 0103"))</f>
        <v>0</v>
      </c>
      <c r="AJ106" s="364">
        <f>SUM(COUNTIF('Plan MB'!$C106:$BE106,"E 0104")+COUNTIF('Plan WIW'!$C106:$AU106,"E 0104")+COUNTIF('Plan ET'!$C107:$BW107,"E 0104"))</f>
        <v>0</v>
      </c>
      <c r="AK106" s="364">
        <f>SUM(COUNTIF('Plan MB'!$C106:$BE106,"D 0201")+COUNTIF('Plan WIW'!$C106:$AU106,"D 0201")+COUNTIF('Plan ET'!$C107:$BW107,"D 0201"))</f>
        <v>0</v>
      </c>
      <c r="AL106" s="364">
        <f>SUM(COUNTIF('Plan MB'!$C106:$BE106,"D 0202")+COUNTIF('Plan WIW'!$C106:$AU106,"D 0202")+COUNTIF('Plan ET'!$C107:$BW107,"D 0202"))</f>
        <v>0</v>
      </c>
      <c r="AM106" s="364">
        <f>SUM(COUNTIF('Plan MB'!$C106:$BE106,"D 0203")+COUNTIF('Plan WIW'!$C106:$AU106,"D 0203")+COUNTIF('Plan ET'!$C107:$BW107,"D 0203"))</f>
        <v>0</v>
      </c>
      <c r="AN106" s="364">
        <f>SUM(COUNTIF('Plan MB'!$C106:$BE106,"B 0323")+COUNTIF('Plan WIW'!$C106:$AU106,"B 0323")+COUNTIF('Plan ET'!$C107:$BW107,"B 0323"))</f>
        <v>0</v>
      </c>
      <c r="AO106" s="364">
        <f>SUM(COUNTIF('Plan MB'!$C106:$BE106,"B 0406")+COUNTIF('Plan WIW'!$C106:$AU106,"B 0406")+COUNTIF('Plan ET'!$C107:$BW107,"B 0406"))</f>
        <v>0</v>
      </c>
      <c r="AP106" s="364">
        <f>SUM(COUNTIF('Plan MB'!$C106:$BE106,"B 0101")+COUNTIF('Plan WIW'!$C106:$AU106,"B 0101")+COUNTIF('Plan ET'!$C107:$BW107,"B 0101"))</f>
        <v>0</v>
      </c>
      <c r="AQ106" s="364">
        <f>SUM(COUNTIF('Plan MB'!$C106:$BE106,"B 0102")+COUNTIF('Plan WIW'!$C106:$AU106,"B 0102")+COUNTIF('Plan ET'!$C107:$BW107,"B 0102"))</f>
        <v>0</v>
      </c>
      <c r="AR106" s="364">
        <f>SUM(COUNTIF('Plan MB'!$C106:$BE106,"B 0231")+COUNTIF('Plan WIW'!$C106:$AU106,"B 0231")+COUNTIF('Plan ET'!$C107:$BW107,"B 0231"))</f>
        <v>0</v>
      </c>
      <c r="AS106" s="364">
        <f>SUM(COUNTIF('Plan MB'!$C106:$BE106,"B 0423")+COUNTIF('Plan WIW'!$C106:$AU106,"B 0423")+COUNTIF('Plan ET'!$C107:$BW107,"B 0423"))</f>
        <v>0</v>
      </c>
      <c r="AT106" s="364">
        <f>SUM(COUNTIF('Plan MB'!$C106:$BE106,"B 0422")+COUNTIF('Plan WIW'!$C106:$AU106,"B 0422")+COUNTIF('Plan ET'!$C107:$BW107,"B 0422"))</f>
        <v>0</v>
      </c>
    </row>
    <row r="107" spans="1:46" ht="12.75" customHeight="1">
      <c r="A107" s="1320"/>
      <c r="B107" s="1324"/>
      <c r="C107" s="364">
        <f>SUM(COUNTIF('Plan MB'!$C107:$BE107,"D 0107")+COUNTIF('Plan WIW'!$C107:$AU107,"D 0107")+COUNTIF('Plan ET'!$C108:$BW108,"D 0107"))</f>
        <v>0</v>
      </c>
      <c r="D107" s="364">
        <f>SUM(COUNTIF('Plan MB'!$C107:$BE107,"D 0108")+COUNTIF('Plan WIW'!$C107:$AU107,"D 0108")+COUNTIF('Plan ET'!$C108:$BW108,"D 0108"))</f>
        <v>0</v>
      </c>
      <c r="E107" s="364">
        <f>SUM(COUNTIF('Plan MB'!$C107:$BE107,"D 0110")+COUNTIF('Plan WIW'!$C107:$AU107,"D 0110")+COUNTIF('Plan ET'!$C108:$BW108,"D 0110"))</f>
        <v>0</v>
      </c>
      <c r="F107" s="364">
        <f>SUM(COUNTIF('Plan MB'!$C107:$BE107,"D 0111")+COUNTIF('Plan WIW'!$C107:$AU107,"D 0111")+COUNTIF('Plan ET'!$C108:$BW108,"D 0111"))</f>
        <v>0</v>
      </c>
      <c r="G107" s="364">
        <f>SUM(COUNTIF('Plan MB'!$C107:$BE107,"D 0113")+COUNTIF('Plan WIW'!$C107:$AU107,"D 0113")+COUNTIF('Plan ET'!$C108:$BW108,"D 0113"))</f>
        <v>0</v>
      </c>
      <c r="H107" s="364">
        <f>SUM(COUNTIF('Plan MB'!$C107:$BE107,"D 0117")+COUNTIF('Plan WIW'!$C107:$AU107,"D 0117")+COUNTIF('Plan ET'!$C108:$BW108,"D 0117"))</f>
        <v>0</v>
      </c>
      <c r="I107" s="364">
        <f>SUM(COUNTIF('Plan MB'!$C107:$BE107,"D 0207")+COUNTIF('Plan WIW'!$C107:$AU107,"D 0207")+COUNTIF('Plan ET'!$C108:$BW108,"D 0207"))</f>
        <v>0</v>
      </c>
      <c r="J107" s="364">
        <f>SUM(COUNTIF('Plan MB'!$C107:$BE107,"D 0210")+COUNTIF('Plan WIW'!$C107:$AU107,"D 0210")+COUNTIF('Plan ET'!$C108:$BW108,"D 0210"))</f>
        <v>0</v>
      </c>
      <c r="K107" s="324">
        <f>SUM(COUNTIF('Plan MB'!$C107:$BE107,"D 0214")+COUNTIF('Plan WIW'!$C107:$AU107,"D 0214")+COUNTIF('Plan ET'!$C108:$BW108,"D 0214"))</f>
        <v>0</v>
      </c>
      <c r="L107" s="324">
        <f>SUM(COUNTIF('Plan MB'!$C107:$BE107,"D 0301")+COUNTIF('Plan WIW'!$C107:$AU107,"D 0301")+COUNTIF('Plan ET'!$C108:$BW108,"D 0301"))</f>
        <v>0</v>
      </c>
      <c r="M107" s="324">
        <f>SUM(COUNTIF('Plan MB'!$C107:$BE107,"D 0302")+COUNTIF('Plan WIW'!$C107:$AU107,"D 0302")+COUNTIF('Plan ET'!$C108:$BW108,"D 0302"))</f>
        <v>0</v>
      </c>
      <c r="N107" s="364">
        <f>SUM(COUNTIF('Plan MB'!$C107:$BE107,"H 0001")+COUNTIF('Plan WIW'!$C107:$AU107,"H 0001")+COUNTIF('Plan ET'!$C108:$BW108,"H 0001"))</f>
        <v>0</v>
      </c>
      <c r="O107" s="364">
        <f>SUM(COUNTIF('Plan MB'!$C107:$BE107,"H 0002")+COUNTIF('Plan WIW'!$C107:$AU107,"H 0002")+COUNTIF('Plan ET'!$C108:$BW108,"H 0002"))</f>
        <v>0</v>
      </c>
      <c r="P107" s="364">
        <f>SUM(COUNTIF('Plan MB'!$C107:$BE107,"H 0003")+COUNTIF('Plan WIW'!$C107:$AU107,"H 0003")+COUNTIF('Plan ET'!$C108:$BW108,"H 0003"))</f>
        <v>0</v>
      </c>
      <c r="Q107" s="364">
        <f>SUM(COUNTIF('Plan MB'!$C107:$BE107,"H 0011")+COUNTIF('Plan WIW'!$C107:$AU107,"H 0011")+COUNTIF('Plan ET'!$C108:$BW108,"H 0011"))</f>
        <v>0</v>
      </c>
      <c r="R107" s="364">
        <f>SUM(COUNTIF('Plan MB'!$C107:$BE107,"H 0102")+COUNTIF('Plan WIW'!$C107:$AU107,"H 0102")+COUNTIF('Plan ET'!$C108:$BW108,"H 0102"))</f>
        <v>0</v>
      </c>
      <c r="S107" s="364">
        <f>SUM(COUNTIF('Plan MB'!$C107:$BE107,"H 0103")+COUNTIF('Plan WIW'!$C107:$AU107,"H 0103")+COUNTIF('Plan ET'!$C108:$BW108,"H 0103"))</f>
        <v>0</v>
      </c>
      <c r="T107" s="364">
        <f>SUM(COUNTIF('Plan MB'!$C107:$BE107,"H 0111")+COUNTIF('Plan WIW'!$C107:$AU107,"H 0111")+COUNTIF('Plan ET'!$C108:$BW108,"H 0111"))</f>
        <v>0</v>
      </c>
      <c r="U107" s="364">
        <f>SUM(COUNTIF('Plan MB'!$C107:$BE107,"H 0112")+COUNTIF('Plan WIW'!$C107:$AU107,"H 0112")+COUNTIF('Plan ET'!$C108:$BW108,"H 0112"))</f>
        <v>0</v>
      </c>
      <c r="V107" s="364">
        <f>SUM(COUNTIF('Plan MB'!$C107:$BE107,"H 0113")+COUNTIF('Plan WIW'!$C107:$AU107,"H 0113")+COUNTIF('Plan ET'!$C108:$BW108,"H 0113"))</f>
        <v>0</v>
      </c>
      <c r="W107" s="364">
        <f>SUM(COUNTIF('Plan MB'!$C107:$BE107,"H 0114")+COUNTIF('Plan WIW'!$C107:$AU107,"H 0114")+COUNTIF('Plan ET'!$C108:$BW108,"H 0114"))</f>
        <v>0</v>
      </c>
      <c r="X107" s="364">
        <f>SUM(COUNTIF('Plan MB'!$C107:$BE107,"H 0115")+COUNTIF('Plan WIW'!$C107:$AU107,"H 0115")+COUNTIF('Plan ET'!$C108:$BW108,"H 0115"))</f>
        <v>0</v>
      </c>
      <c r="Y107" s="364">
        <f>SUM(COUNTIF('Plan MB'!$C107:$BE107,"H 0116")+COUNTIF('Plan WIW'!$C107:$AU107,"H 0116")+COUNTIF('Plan ET'!$C108:$BW108,"H 0116"))</f>
        <v>0</v>
      </c>
      <c r="Z107" s="340">
        <f>SUM(COUNTIF('Plan MB'!$C107:$BE107,"H 0202")+COUNTIF('Plan WIW'!$C107:$AU107,"H 0202")+COUNTIF('Plan ET'!$C108:$BW108,"H 0202"))</f>
        <v>0</v>
      </c>
      <c r="AA107" s="340">
        <f>SUM(COUNTIF('Plan MB'!$C107:$BE107,"H 0203")+COUNTIF('Plan WIW'!$C107:$AU107,"H 0203")+COUNTIF('Plan ET'!$C108:$BW108,"H 0203"))</f>
        <v>0</v>
      </c>
      <c r="AB107" s="364">
        <f>SUM(COUNTIF('Plan MB'!$C107:$BE107,"H 0211")+COUNTIF('Plan WIW'!$C107:$AU107,"H 0211")+COUNTIF('Plan ET'!$C108:$BW108,"H 0211"))</f>
        <v>0</v>
      </c>
      <c r="AC107" s="364">
        <f>SUM(COUNTIF('Plan MB'!$C107:$BE107,"H 0212")+COUNTIF('Plan WIW'!$C107:$AU107,"H 0212")+COUNTIF('Plan ET'!$C108:$BW108,"H 0212"))</f>
        <v>0</v>
      </c>
      <c r="AD107" s="364">
        <f>SUM(COUNTIF('Plan MB'!$C107:$BE107,"H 0213")+COUNTIF('Plan WIW'!$C107:$AU107,"H 0213")+COUNTIF('Plan ET'!$C108:$BW108,"H 0213"))</f>
        <v>0</v>
      </c>
      <c r="AE107" s="364">
        <f>SUM(COUNTIF('Plan MB'!$C107:$BE107,"H 0214")+COUNTIF('Plan WIW'!$C107:$AU107,"H 0214")+COUNTIF('Plan ET'!$C108:$BW108,"H 0214"))</f>
        <v>0</v>
      </c>
      <c r="AF107" s="364">
        <f>SUM(COUNTIF('Plan MB'!$C107:$BE107,"H 0215")+COUNTIF('Plan WIW'!$C107:$AU107,"H 0215")+COUNTIF('Plan ET'!$C108:$BW108,"H 0215"))</f>
        <v>0</v>
      </c>
      <c r="AG107" s="381">
        <f>SUM(COUNTIF('Plan MB'!$C107:$BE107,"H 0216")+COUNTIF('Plan WIW'!$C107:$AU107,"H 0216")+COUNTIF('Plan ET'!$C108:$BW108,"H 0216"))</f>
        <v>0</v>
      </c>
      <c r="AH107" s="364">
        <f>SUM(COUNTIF('Plan MB'!$C107:$BE107,"D 0215")+COUNTIF('Plan WIW'!$C107:$AU107,"D 0215")+COUNTIF('Plan ET'!$C108:$BW108,"D 0215"))</f>
        <v>0</v>
      </c>
      <c r="AI107" s="364">
        <f>SUM(COUNTIF('Plan MB'!$C107:$BE107,"E 0103")+COUNTIF('Plan WIW'!$C107:$AU107,"E 0103")+COUNTIF('Plan ET'!$C108:$BW108,"E 0103"))</f>
        <v>0</v>
      </c>
      <c r="AJ107" s="364">
        <f>SUM(COUNTIF('Plan MB'!$C107:$BE107,"E 0104")+COUNTIF('Plan WIW'!$C107:$AU107,"E 0104")+COUNTIF('Plan ET'!$C108:$BW108,"E 0104"))</f>
        <v>0</v>
      </c>
      <c r="AK107" s="364">
        <f>SUM(COUNTIF('Plan MB'!$C107:$BE107,"D 0201")+COUNTIF('Plan WIW'!$C107:$AU107,"D 0201")+COUNTIF('Plan ET'!$C108:$BW108,"D 0201"))</f>
        <v>0</v>
      </c>
      <c r="AL107" s="364">
        <f>SUM(COUNTIF('Plan MB'!$C107:$BE107,"D 0202")+COUNTIF('Plan WIW'!$C107:$AU107,"D 0202")+COUNTIF('Plan ET'!$C108:$BW108,"D 0202"))</f>
        <v>0</v>
      </c>
      <c r="AM107" s="364">
        <f>SUM(COUNTIF('Plan MB'!$C107:$BE107,"D 0203")+COUNTIF('Plan WIW'!$C107:$AU107,"D 0203")+COUNTIF('Plan ET'!$C108:$BW108,"D 0203"))</f>
        <v>0</v>
      </c>
      <c r="AN107" s="364">
        <f>SUM(COUNTIF('Plan MB'!$C107:$BE107,"B 0323")+COUNTIF('Plan WIW'!$C107:$AU107,"B 0323")+COUNTIF('Plan ET'!$C108:$BW108,"B 0323"))</f>
        <v>0</v>
      </c>
      <c r="AO107" s="364">
        <f>SUM(COUNTIF('Plan MB'!$C107:$BE107,"B 0406")+COUNTIF('Plan WIW'!$C107:$AU107,"B 0406")+COUNTIF('Plan ET'!$C108:$BW108,"B 0406"))</f>
        <v>0</v>
      </c>
      <c r="AP107" s="364">
        <f>SUM(COUNTIF('Plan MB'!$C107:$BE107,"B 0101")+COUNTIF('Plan WIW'!$C107:$AU107,"B 0101")+COUNTIF('Plan ET'!$C108:$BW108,"B 0101"))</f>
        <v>0</v>
      </c>
      <c r="AQ107" s="364">
        <f>SUM(COUNTIF('Plan MB'!$C107:$BE107,"B 0102")+COUNTIF('Plan WIW'!$C107:$AU107,"B 0102")+COUNTIF('Plan ET'!$C108:$BW108,"B 0102"))</f>
        <v>0</v>
      </c>
      <c r="AR107" s="364">
        <f>SUM(COUNTIF('Plan MB'!$C107:$BE107,"B 0231")+COUNTIF('Plan WIW'!$C107:$AU107,"B 0231")+COUNTIF('Plan ET'!$C108:$BW108,"B 0231"))</f>
        <v>0</v>
      </c>
      <c r="AS107" s="364">
        <f>SUM(COUNTIF('Plan MB'!$C107:$BE107,"B 0423")+COUNTIF('Plan WIW'!$C107:$AU107,"B 0423")+COUNTIF('Plan ET'!$C108:$BW108,"B 0423"))</f>
        <v>0</v>
      </c>
      <c r="AT107" s="364">
        <f>SUM(COUNTIF('Plan MB'!$C107:$BE107,"B 0422")+COUNTIF('Plan WIW'!$C107:$AU107,"B 0422")+COUNTIF('Plan ET'!$C108:$BW108,"B 0422"))</f>
        <v>0</v>
      </c>
    </row>
    <row r="108" spans="1:46" ht="12.75" customHeight="1">
      <c r="A108" s="1320"/>
      <c r="B108" s="1322" t="s">
        <v>58</v>
      </c>
      <c r="C108" s="364">
        <f>SUM(COUNTIF('Plan MB'!$C108:$BE108,"D 0107")+COUNTIF('Plan WIW'!$C108:$AU108,"D 0107")+COUNTIF('Plan ET'!$C109:$BW109,"D 0107"))</f>
        <v>1</v>
      </c>
      <c r="D108" s="364">
        <f>SUM(COUNTIF('Plan MB'!$C108:$BE108,"D 0108")+COUNTIF('Plan WIW'!$C108:$AU108,"D 0108")+COUNTIF('Plan ET'!$C109:$BW109,"D 0108"))</f>
        <v>0</v>
      </c>
      <c r="E108" s="364">
        <f>SUM(COUNTIF('Plan MB'!$C108:$BE108,"D 0110")+COUNTIF('Plan WIW'!$C108:$AU108,"D 0110")+COUNTIF('Plan ET'!$C109:$BW109,"D 0110"))</f>
        <v>1</v>
      </c>
      <c r="F108" s="364">
        <f>SUM(COUNTIF('Plan MB'!$C108:$BE108,"D 0111")+COUNTIF('Plan WIW'!$C108:$AU108,"D 0111")+COUNTIF('Plan ET'!$C109:$BW109,"D 0111"))</f>
        <v>1</v>
      </c>
      <c r="G108" s="364">
        <f>SUM(COUNTIF('Plan MB'!$C108:$BE108,"D 0113")+COUNTIF('Plan WIW'!$C108:$AU108,"D 0113")+COUNTIF('Plan ET'!$C109:$BW109,"D 0113"))</f>
        <v>2</v>
      </c>
      <c r="H108" s="364">
        <f>SUM(COUNTIF('Plan MB'!$C108:$BE108,"D 0117")+COUNTIF('Plan WIW'!$C108:$AU108,"D 0117")+COUNTIF('Plan ET'!$C109:$BW109,"D 0117"))</f>
        <v>0</v>
      </c>
      <c r="I108" s="364">
        <f>SUM(COUNTIF('Plan MB'!$C108:$BE108,"D 0207")+COUNTIF('Plan WIW'!$C108:$AU108,"D 0207")+COUNTIF('Plan ET'!$C109:$BW109,"D 0207"))</f>
        <v>0</v>
      </c>
      <c r="J108" s="380">
        <f>SUM(COUNTIF('Plan MB'!$C108:$BE108,"D 0210")+COUNTIF('Plan WIW'!$C108:$AU108,"D 0210")+COUNTIF('Plan ET'!$C109:$BW109,"D 0210"))</f>
        <v>1</v>
      </c>
      <c r="K108" s="324">
        <f>SUM(COUNTIF('Plan MB'!$C108:$BE108,"D 0214")+COUNTIF('Plan WIW'!$C108:$AU108,"D 0214")+COUNTIF('Plan ET'!$C109:$BW109,"D 0214"))</f>
        <v>0</v>
      </c>
      <c r="L108" s="324">
        <f>SUM(COUNTIF('Plan MB'!$C108:$BE108,"D 0301")+COUNTIF('Plan WIW'!$C108:$AU108,"D 0301")+COUNTIF('Plan ET'!$C109:$BW109,"D 0301"))</f>
        <v>0</v>
      </c>
      <c r="M108" s="324">
        <f>SUM(COUNTIF('Plan MB'!$C108:$BE108,"D 0302")+COUNTIF('Plan WIW'!$C108:$AU108,"D 0302")+COUNTIF('Plan ET'!$C109:$BW109,"D 0302"))</f>
        <v>0</v>
      </c>
      <c r="N108" s="380">
        <f>SUM(COUNTIF('Plan MB'!$C108:$BE108,"H 0001")+COUNTIF('Plan WIW'!$C108:$AU108,"H 0001")+COUNTIF('Plan ET'!$C109:$BW109,"H 0001"))</f>
        <v>3</v>
      </c>
      <c r="O108" s="364">
        <f>SUM(COUNTIF('Plan MB'!$C108:$BE108,"H 0002")+COUNTIF('Plan WIW'!$C108:$AU108,"H 0002")+COUNTIF('Plan ET'!$C109:$BW109,"H 0002"))</f>
        <v>0</v>
      </c>
      <c r="P108" s="364">
        <f>SUM(COUNTIF('Plan MB'!$C108:$BE108,"H 0003")+COUNTIF('Plan WIW'!$C108:$AU108,"H 0003")+COUNTIF('Plan ET'!$C109:$BW109,"H 0003"))</f>
        <v>0</v>
      </c>
      <c r="Q108" s="364">
        <f>SUM(COUNTIF('Plan MB'!$C108:$BE108,"H 0011")+COUNTIF('Plan WIW'!$C108:$AU108,"H 0011")+COUNTIF('Plan ET'!$C109:$BW109,"H 0011"))</f>
        <v>0</v>
      </c>
      <c r="R108" s="364">
        <f>SUM(COUNTIF('Plan MB'!$C108:$BE108,"H 0102")+COUNTIF('Plan WIW'!$C108:$AU108,"H 0102")+COUNTIF('Plan ET'!$C109:$BW109,"H 0102"))</f>
        <v>1</v>
      </c>
      <c r="S108" s="364">
        <f>SUM(COUNTIF('Plan MB'!$C108:$BE108,"H 0103")+COUNTIF('Plan WIW'!$C108:$AU108,"H 0103")+COUNTIF('Plan ET'!$C109:$BW109,"H 0103"))</f>
        <v>0</v>
      </c>
      <c r="T108" s="364">
        <f>SUM(COUNTIF('Plan MB'!$C108:$BE108,"H 0111")+COUNTIF('Plan WIW'!$C108:$AU108,"H 0111")+COUNTIF('Plan ET'!$C109:$BW109,"H 0111"))</f>
        <v>0</v>
      </c>
      <c r="U108" s="364">
        <f>SUM(COUNTIF('Plan MB'!$C108:$BE108,"H 0112")+COUNTIF('Plan WIW'!$C108:$AU108,"H 0112")+COUNTIF('Plan ET'!$C109:$BW109,"H 0112"))</f>
        <v>0</v>
      </c>
      <c r="V108" s="364">
        <f>SUM(COUNTIF('Plan MB'!$C108:$BE108,"H 0113")+COUNTIF('Plan WIW'!$C108:$AU108,"H 0113")+COUNTIF('Plan ET'!$C109:$BW109,"H 0113"))</f>
        <v>0</v>
      </c>
      <c r="W108" s="364">
        <f>SUM(COUNTIF('Plan MB'!$C108:$BE108,"H 0114")+COUNTIF('Plan WIW'!$C108:$AU108,"H 0114")+COUNTIF('Plan ET'!$C109:$BW109,"H 0114"))</f>
        <v>1</v>
      </c>
      <c r="X108" s="364">
        <f>SUM(COUNTIF('Plan MB'!$C108:$BE108,"H 0115")+COUNTIF('Plan WIW'!$C108:$AU108,"H 0115")+COUNTIF('Plan ET'!$C109:$BW109,"H 0115"))</f>
        <v>0</v>
      </c>
      <c r="Y108" s="364">
        <f>SUM(COUNTIF('Plan MB'!$C108:$BE108,"H 0116")+COUNTIF('Plan WIW'!$C108:$AU108,"H 0116")+COUNTIF('Plan ET'!$C109:$BW109,"H 0116"))</f>
        <v>0</v>
      </c>
      <c r="Z108" s="340">
        <f>SUM(COUNTIF('Plan MB'!$C108:$BE108,"H 0202")+COUNTIF('Plan WIW'!$C108:$AU108,"H 0202")+COUNTIF('Plan ET'!$C109:$BW109,"H 0202"))</f>
        <v>0</v>
      </c>
      <c r="AA108" s="340">
        <f>SUM(COUNTIF('Plan MB'!$C108:$BE108,"H 0203")+COUNTIF('Plan WIW'!$C108:$AU108,"H 0203")+COUNTIF('Plan ET'!$C109:$BW109,"H 0203"))</f>
        <v>0</v>
      </c>
      <c r="AB108" s="364">
        <f>SUM(COUNTIF('Plan MB'!$C108:$BE108,"H 0211")+COUNTIF('Plan WIW'!$C108:$AU108,"H 0211")+COUNTIF('Plan ET'!$C109:$BW109,"H 0211"))</f>
        <v>0</v>
      </c>
      <c r="AC108" s="364">
        <f>SUM(COUNTIF('Plan MB'!$C108:$BE108,"H 0212")+COUNTIF('Plan WIW'!$C108:$AU108,"H 0212")+COUNTIF('Plan ET'!$C109:$BW109,"H 0212"))</f>
        <v>0</v>
      </c>
      <c r="AD108" s="364">
        <f>SUM(COUNTIF('Plan MB'!$C108:$BE108,"H 0213")+COUNTIF('Plan WIW'!$C108:$AU108,"H 0213")+COUNTIF('Plan ET'!$C109:$BW109,"H 0213"))</f>
        <v>0</v>
      </c>
      <c r="AE108" s="380">
        <f>SUM(COUNTIF('Plan MB'!$C108:$BE108,"H 0214")+COUNTIF('Plan WIW'!$C108:$AU108,"H 0214")+COUNTIF('Plan ET'!$C109:$BW109,"H 0214"))</f>
        <v>1</v>
      </c>
      <c r="AF108" s="364">
        <f>SUM(COUNTIF('Plan MB'!$C108:$BE108,"H 0215")+COUNTIF('Plan WIW'!$C108:$AU108,"H 0215")+COUNTIF('Plan ET'!$C109:$BW109,"H 0215"))</f>
        <v>0</v>
      </c>
      <c r="AG108" s="381">
        <f>SUM(COUNTIF('Plan MB'!$C108:$BE108,"H 0216")+COUNTIF('Plan WIW'!$C108:$AU108,"H 0216")+COUNTIF('Plan ET'!$C109:$BW109,"H 0216"))</f>
        <v>0</v>
      </c>
      <c r="AH108" s="364">
        <f>SUM(COUNTIF('Plan MB'!$C108:$BE108,"D 0215")+COUNTIF('Plan WIW'!$C108:$AU108,"D 0215")+COUNTIF('Plan ET'!$C109:$BW109,"D 0215"))</f>
        <v>0</v>
      </c>
      <c r="AI108" s="364">
        <f>SUM(COUNTIF('Plan MB'!$C108:$BE108,"E 0103")+COUNTIF('Plan WIW'!$C108:$AU108,"E 0103")+COUNTIF('Plan ET'!$C109:$BW109,"E 0103"))</f>
        <v>0</v>
      </c>
      <c r="AJ108" s="364">
        <f>SUM(COUNTIF('Plan MB'!$C108:$BE108,"E 0104")+COUNTIF('Plan WIW'!$C108:$AU108,"E 0104")+COUNTIF('Plan ET'!$C109:$BW109,"E 0104"))</f>
        <v>0</v>
      </c>
      <c r="AK108" s="364">
        <f>SUM(COUNTIF('Plan MB'!$C108:$BE108,"D 0201")+COUNTIF('Plan WIW'!$C108:$AU108,"D 0201")+COUNTIF('Plan ET'!$C109:$BW109,"D 0201"))</f>
        <v>0</v>
      </c>
      <c r="AL108" s="364">
        <f>SUM(COUNTIF('Plan MB'!$C108:$BE108,"D 0202")+COUNTIF('Plan WIW'!$C108:$AU108,"D 0202")+COUNTIF('Plan ET'!$C109:$BW109,"D 0202"))</f>
        <v>0</v>
      </c>
      <c r="AM108" s="364">
        <f>SUM(COUNTIF('Plan MB'!$C108:$BE108,"D 0203")+COUNTIF('Plan WIW'!$C108:$AU108,"D 0203")+COUNTIF('Plan ET'!$C109:$BW109,"D 0203"))</f>
        <v>0</v>
      </c>
      <c r="AN108" s="364">
        <f>SUM(COUNTIF('Plan MB'!$C108:$BE108,"B 0323")+COUNTIF('Plan WIW'!$C108:$AU108,"B 0323")+COUNTIF('Plan ET'!$C109:$BW109,"B 0323"))</f>
        <v>0</v>
      </c>
      <c r="AO108" s="364">
        <f>SUM(COUNTIF('Plan MB'!$C108:$BE108,"B 0406")+COUNTIF('Plan WIW'!$C108:$AU108,"B 0406")+COUNTIF('Plan ET'!$C109:$BW109,"B 0406"))</f>
        <v>0</v>
      </c>
      <c r="AP108" s="364">
        <f>SUM(COUNTIF('Plan MB'!$C108:$BE108,"B 0101")+COUNTIF('Plan WIW'!$C108:$AU108,"B 0101")+COUNTIF('Plan ET'!$C109:$BW109,"B 0101"))</f>
        <v>0</v>
      </c>
      <c r="AQ108" s="364">
        <f>SUM(COUNTIF('Plan MB'!$C108:$BE108,"B 0102")+COUNTIF('Plan WIW'!$C108:$AU108,"B 0102")+COUNTIF('Plan ET'!$C109:$BW109,"B 0102"))</f>
        <v>0</v>
      </c>
      <c r="AR108" s="364">
        <f>SUM(COUNTIF('Plan MB'!$C108:$BE108,"B 0231")+COUNTIF('Plan WIW'!$C108:$AU108,"B 0231")+COUNTIF('Plan ET'!$C109:$BW109,"B 0231"))</f>
        <v>0</v>
      </c>
      <c r="AS108" s="364">
        <f>SUM(COUNTIF('Plan MB'!$C108:$BE108,"B 0423")+COUNTIF('Plan WIW'!$C108:$AU108,"B 0423")+COUNTIF('Plan ET'!$C109:$BW109,"B 0423"))</f>
        <v>1</v>
      </c>
      <c r="AT108" s="364">
        <f>SUM(COUNTIF('Plan MB'!$C108:$BE108,"B 0422")+COUNTIF('Plan WIW'!$C108:$AU108,"B 0422")+COUNTIF('Plan ET'!$C109:$BW109,"B 0422"))</f>
        <v>0</v>
      </c>
    </row>
    <row r="109" spans="1:46" ht="12.75" customHeight="1">
      <c r="A109" s="1320"/>
      <c r="B109" s="1323"/>
      <c r="C109" s="364">
        <f>SUM(COUNTIF('Plan MB'!$C109:$BE109,"D 0107")+COUNTIF('Plan WIW'!$C109:$AU109,"D 0107")+COUNTIF('Plan ET'!$C110:$BW110,"D 0107"))</f>
        <v>0</v>
      </c>
      <c r="D109" s="364">
        <f>SUM(COUNTIF('Plan MB'!$C109:$BE109,"D 0108")+COUNTIF('Plan WIW'!$C109:$AU109,"D 0108")+COUNTIF('Plan ET'!$C110:$BW110,"D 0108"))</f>
        <v>0</v>
      </c>
      <c r="E109" s="364">
        <f>SUM(COUNTIF('Plan MB'!$C109:$BE109,"D 0110")+COUNTIF('Plan WIW'!$C109:$AU109,"D 0110")+COUNTIF('Plan ET'!$C110:$BW110,"D 0110"))</f>
        <v>0</v>
      </c>
      <c r="F109" s="364">
        <f>SUM(COUNTIF('Plan MB'!$C109:$BE109,"D 0111")+COUNTIF('Plan WIW'!$C109:$AU109,"D 0111")+COUNTIF('Plan ET'!$C110:$BW110,"D 0111"))</f>
        <v>0</v>
      </c>
      <c r="G109" s="364">
        <f>SUM(COUNTIF('Plan MB'!$C109:$BE109,"D 0113")+COUNTIF('Plan WIW'!$C109:$AU109,"D 0113")+COUNTIF('Plan ET'!$C110:$BW110,"D 0113"))</f>
        <v>0</v>
      </c>
      <c r="H109" s="364">
        <f>SUM(COUNTIF('Plan MB'!$C109:$BE109,"D 0117")+COUNTIF('Plan WIW'!$C109:$AU109,"D 0117")+COUNTIF('Plan ET'!$C110:$BW110,"D 0117"))</f>
        <v>0</v>
      </c>
      <c r="I109" s="364">
        <f>SUM(COUNTIF('Plan MB'!$C109:$BE109,"D 0207")+COUNTIF('Plan WIW'!$C109:$AU109,"D 0207")+COUNTIF('Plan ET'!$C110:$BW110,"D 0207"))</f>
        <v>0</v>
      </c>
      <c r="J109" s="380">
        <f>SUM(COUNTIF('Plan MB'!$C109:$BE109,"D 0210")+COUNTIF('Plan WIW'!$C109:$AU109,"D 0210")+COUNTIF('Plan ET'!$C110:$BW110,"D 0210"))</f>
        <v>1</v>
      </c>
      <c r="K109" s="324">
        <f>SUM(COUNTIF('Plan MB'!$C109:$BE109,"D 0214")+COUNTIF('Plan WIW'!$C109:$AU109,"D 0214")+COUNTIF('Plan ET'!$C110:$BW110,"D 0214"))</f>
        <v>0</v>
      </c>
      <c r="L109" s="324">
        <f>SUM(COUNTIF('Plan MB'!$C109:$BE109,"D 0301")+COUNTIF('Plan WIW'!$C109:$AU109,"D 0301")+COUNTIF('Plan ET'!$C110:$BW110,"D 0301"))</f>
        <v>0</v>
      </c>
      <c r="M109" s="324">
        <f>SUM(COUNTIF('Plan MB'!$C109:$BE109,"D 0302")+COUNTIF('Plan WIW'!$C109:$AU109,"D 0302")+COUNTIF('Plan ET'!$C110:$BW110,"D 0302"))</f>
        <v>0</v>
      </c>
      <c r="N109" s="380">
        <f>SUM(COUNTIF('Plan MB'!$C109:$BE109,"H 0001")+COUNTIF('Plan WIW'!$C109:$AU109,"H 0001")+COUNTIF('Plan ET'!$C110:$BW110,"H 0001"))</f>
        <v>1</v>
      </c>
      <c r="O109" s="364">
        <f>SUM(COUNTIF('Plan MB'!$C109:$BE109,"H 0002")+COUNTIF('Plan WIW'!$C109:$AU109,"H 0002")+COUNTIF('Plan ET'!$C110:$BW110,"H 0002"))</f>
        <v>0</v>
      </c>
      <c r="P109" s="364">
        <f>SUM(COUNTIF('Plan MB'!$C109:$BE109,"H 0003")+COUNTIF('Plan WIW'!$C109:$AU109,"H 0003")+COUNTIF('Plan ET'!$C110:$BW110,"H 0003"))</f>
        <v>0</v>
      </c>
      <c r="Q109" s="364">
        <f>SUM(COUNTIF('Plan MB'!$C109:$BE109,"H 0011")+COUNTIF('Plan WIW'!$C109:$AU109,"H 0011")+COUNTIF('Plan ET'!$C110:$BW110,"H 0011"))</f>
        <v>0</v>
      </c>
      <c r="R109" s="364">
        <f>SUM(COUNTIF('Plan MB'!$C109:$BE109,"H 0102")+COUNTIF('Plan WIW'!$C109:$AU109,"H 0102")+COUNTIF('Plan ET'!$C110:$BW110,"H 0102"))</f>
        <v>0</v>
      </c>
      <c r="S109" s="364">
        <f>SUM(COUNTIF('Plan MB'!$C109:$BE109,"H 0103")+COUNTIF('Plan WIW'!$C109:$AU109,"H 0103")+COUNTIF('Plan ET'!$C110:$BW110,"H 0103"))</f>
        <v>0</v>
      </c>
      <c r="T109" s="364">
        <f>SUM(COUNTIF('Plan MB'!$C109:$BE109,"H 0111")+COUNTIF('Plan WIW'!$C109:$AU109,"H 0111")+COUNTIF('Plan ET'!$C110:$BW110,"H 0111"))</f>
        <v>0</v>
      </c>
      <c r="U109" s="364">
        <f>SUM(COUNTIF('Plan MB'!$C109:$BE109,"H 0112")+COUNTIF('Plan WIW'!$C109:$AU109,"H 0112")+COUNTIF('Plan ET'!$C110:$BW110,"H 0112"))</f>
        <v>0</v>
      </c>
      <c r="V109" s="364">
        <f>SUM(COUNTIF('Plan MB'!$C109:$BE109,"H 0113")+COUNTIF('Plan WIW'!$C109:$AU109,"H 0113")+COUNTIF('Plan ET'!$C110:$BW110,"H 0113"))</f>
        <v>0</v>
      </c>
      <c r="W109" s="364">
        <f>SUM(COUNTIF('Plan MB'!$C109:$BE109,"H 0114")+COUNTIF('Plan WIW'!$C109:$AU109,"H 0114")+COUNTIF('Plan ET'!$C110:$BW110,"H 0114"))</f>
        <v>0</v>
      </c>
      <c r="X109" s="364">
        <f>SUM(COUNTIF('Plan MB'!$C109:$BE109,"H 0115")+COUNTIF('Plan WIW'!$C109:$AU109,"H 0115")+COUNTIF('Plan ET'!$C110:$BW110,"H 0115"))</f>
        <v>0</v>
      </c>
      <c r="Y109" s="364">
        <f>SUM(COUNTIF('Plan MB'!$C109:$BE109,"H 0116")+COUNTIF('Plan WIW'!$C109:$AU109,"H 0116")+COUNTIF('Plan ET'!$C110:$BW110,"H 0116"))</f>
        <v>0</v>
      </c>
      <c r="Z109" s="340">
        <f>SUM(COUNTIF('Plan MB'!$C109:$BE109,"H 0202")+COUNTIF('Plan WIW'!$C109:$AU109,"H 0202")+COUNTIF('Plan ET'!$C110:$BW110,"H 0202"))</f>
        <v>0</v>
      </c>
      <c r="AA109" s="340">
        <f>SUM(COUNTIF('Plan MB'!$C109:$BE109,"H 0203")+COUNTIF('Plan WIW'!$C109:$AU109,"H 0203")+COUNTIF('Plan ET'!$C110:$BW110,"H 0203"))</f>
        <v>0</v>
      </c>
      <c r="AB109" s="364">
        <f>SUM(COUNTIF('Plan MB'!$C109:$BE109,"H 0211")+COUNTIF('Plan WIW'!$C109:$AU109,"H 0211")+COUNTIF('Plan ET'!$C110:$BW110,"H 0211"))</f>
        <v>0</v>
      </c>
      <c r="AC109" s="364">
        <f>SUM(COUNTIF('Plan MB'!$C109:$BE109,"H 0212")+COUNTIF('Plan WIW'!$C109:$AU109,"H 0212")+COUNTIF('Plan ET'!$C110:$BW110,"H 0212"))</f>
        <v>0</v>
      </c>
      <c r="AD109" s="364">
        <f>SUM(COUNTIF('Plan MB'!$C109:$BE109,"H 0213")+COUNTIF('Plan WIW'!$C109:$AU109,"H 0213")+COUNTIF('Plan ET'!$C110:$BW110,"H 0213"))</f>
        <v>0</v>
      </c>
      <c r="AE109" s="380">
        <f>SUM(COUNTIF('Plan MB'!$C109:$BE109,"H 0214")+COUNTIF('Plan WIW'!$C109:$AU109,"H 0214")+COUNTIF('Plan ET'!$C110:$BW110,"H 0214"))</f>
        <v>1</v>
      </c>
      <c r="AF109" s="364">
        <f>SUM(COUNTIF('Plan MB'!$C109:$BE109,"H 0215")+COUNTIF('Plan WIW'!$C109:$AU109,"H 0215")+COUNTIF('Plan ET'!$C110:$BW110,"H 0215"))</f>
        <v>0</v>
      </c>
      <c r="AG109" s="381">
        <f>SUM(COUNTIF('Plan MB'!$C109:$BE109,"H 0216")+COUNTIF('Plan WIW'!$C109:$AU109,"H 0216")+COUNTIF('Plan ET'!$C110:$BW110,"H 0216"))</f>
        <v>0</v>
      </c>
      <c r="AH109" s="364">
        <f>SUM(COUNTIF('Plan MB'!$C109:$BE109,"D 0215")+COUNTIF('Plan WIW'!$C109:$AU109,"D 0215")+COUNTIF('Plan ET'!$C110:$BW110,"D 0215"))</f>
        <v>0</v>
      </c>
      <c r="AI109" s="364">
        <f>SUM(COUNTIF('Plan MB'!$C109:$BE109,"E 0103")+COUNTIF('Plan WIW'!$C109:$AU109,"E 0103")+COUNTIF('Plan ET'!$C110:$BW110,"E 0103"))</f>
        <v>0</v>
      </c>
      <c r="AJ109" s="364">
        <f>SUM(COUNTIF('Plan MB'!$C109:$BE109,"E 0104")+COUNTIF('Plan WIW'!$C109:$AU109,"E 0104")+COUNTIF('Plan ET'!$C110:$BW110,"E 0104"))</f>
        <v>0</v>
      </c>
      <c r="AK109" s="364">
        <f>SUM(COUNTIF('Plan MB'!$C109:$BE109,"D 0201")+COUNTIF('Plan WIW'!$C109:$AU109,"D 0201")+COUNTIF('Plan ET'!$C110:$BW110,"D 0201"))</f>
        <v>0</v>
      </c>
      <c r="AL109" s="364">
        <f>SUM(COUNTIF('Plan MB'!$C109:$BE109,"D 0202")+COUNTIF('Plan WIW'!$C109:$AU109,"D 0202")+COUNTIF('Plan ET'!$C110:$BW110,"D 0202"))</f>
        <v>0</v>
      </c>
      <c r="AM109" s="364">
        <f>SUM(COUNTIF('Plan MB'!$C109:$BE109,"D 0203")+COUNTIF('Plan WIW'!$C109:$AU109,"D 0203")+COUNTIF('Plan ET'!$C110:$BW110,"D 0203"))</f>
        <v>0</v>
      </c>
      <c r="AN109" s="364">
        <f>SUM(COUNTIF('Plan MB'!$C109:$BE109,"B 0323")+COUNTIF('Plan WIW'!$C109:$AU109,"B 0323")+COUNTIF('Plan ET'!$C110:$BW110,"B 0323"))</f>
        <v>0</v>
      </c>
      <c r="AO109" s="364">
        <f>SUM(COUNTIF('Plan MB'!$C109:$BE109,"B 0406")+COUNTIF('Plan WIW'!$C109:$AU109,"B 0406")+COUNTIF('Plan ET'!$C110:$BW110,"B 0406"))</f>
        <v>0</v>
      </c>
      <c r="AP109" s="364">
        <f>SUM(COUNTIF('Plan MB'!$C109:$BE109,"B 0101")+COUNTIF('Plan WIW'!$C109:$AU109,"B 0101")+COUNTIF('Plan ET'!$C110:$BW110,"B 0101"))</f>
        <v>0</v>
      </c>
      <c r="AQ109" s="364">
        <f>SUM(COUNTIF('Plan MB'!$C109:$BE109,"B 0102")+COUNTIF('Plan WIW'!$C109:$AU109,"B 0102")+COUNTIF('Plan ET'!$C110:$BW110,"B 0102"))</f>
        <v>0</v>
      </c>
      <c r="AR109" s="364">
        <f>SUM(COUNTIF('Plan MB'!$C109:$BE109,"B 0231")+COUNTIF('Plan WIW'!$C109:$AU109,"B 0231")+COUNTIF('Plan ET'!$C110:$BW110,"B 0231"))</f>
        <v>0</v>
      </c>
      <c r="AS109" s="364">
        <f>SUM(COUNTIF('Plan MB'!$C109:$BE109,"B 0423")+COUNTIF('Plan WIW'!$C109:$AU109,"B 0423")+COUNTIF('Plan ET'!$C110:$BW110,"B 0423"))</f>
        <v>0</v>
      </c>
      <c r="AT109" s="364">
        <f>SUM(COUNTIF('Plan MB'!$C109:$BE109,"B 0422")+COUNTIF('Plan WIW'!$C109:$AU109,"B 0422")+COUNTIF('Plan ET'!$C110:$BW110,"B 0422"))</f>
        <v>0</v>
      </c>
    </row>
    <row r="110" spans="1:46" s="215" customFormat="1" ht="12.75" customHeight="1">
      <c r="A110" s="1320"/>
      <c r="B110" s="1323"/>
      <c r="C110" s="364">
        <f>SUM(COUNTIF('Plan MB'!$C110:$BE110,"D 0107")+COUNTIF('Plan WIW'!$C110:$AU110,"D 0107")+COUNTIF('Plan ET'!$C111:$BW111,"D 0107"))</f>
        <v>0</v>
      </c>
      <c r="D110" s="364">
        <f>SUM(COUNTIF('Plan MB'!$C110:$BE110,"D 0108")+COUNTIF('Plan WIW'!$C110:$AU110,"D 0108")+COUNTIF('Plan ET'!$C111:$BW111,"D 0108"))</f>
        <v>0</v>
      </c>
      <c r="E110" s="364">
        <f>SUM(COUNTIF('Plan MB'!$C110:$BE110,"D 0110")+COUNTIF('Plan WIW'!$C110:$AU110,"D 0110")+COUNTIF('Plan ET'!$C111:$BW111,"D 0110"))</f>
        <v>0</v>
      </c>
      <c r="F110" s="364">
        <f>SUM(COUNTIF('Plan MB'!$C110:$BE110,"D 0111")+COUNTIF('Plan WIW'!$C110:$AU110,"D 0111")+COUNTIF('Plan ET'!$C111:$BW111,"D 0111"))</f>
        <v>0</v>
      </c>
      <c r="G110" s="364">
        <f>SUM(COUNTIF('Plan MB'!$C110:$BE110,"D 0113")+COUNTIF('Plan WIW'!$C110:$AU110,"D 0113")+COUNTIF('Plan ET'!$C111:$BW111,"D 0113"))</f>
        <v>0</v>
      </c>
      <c r="H110" s="364">
        <f>SUM(COUNTIF('Plan MB'!$C110:$BE110,"D 0117")+COUNTIF('Plan WIW'!$C110:$AU110,"D 0117")+COUNTIF('Plan ET'!$C111:$BW111,"D 0117"))</f>
        <v>0</v>
      </c>
      <c r="I110" s="364">
        <f>SUM(COUNTIF('Plan MB'!$C110:$BE110,"D 0207")+COUNTIF('Plan WIW'!$C110:$AU110,"D 0207")+COUNTIF('Plan ET'!$C111:$BW111,"D 0207"))</f>
        <v>0</v>
      </c>
      <c r="J110" s="364">
        <f>SUM(COUNTIF('Plan MB'!$C110:$BE110,"D 0210")+COUNTIF('Plan WIW'!$C110:$AU110,"D 0210")+COUNTIF('Plan ET'!$C111:$BW111,"D 0210"))</f>
        <v>0</v>
      </c>
      <c r="K110" s="324">
        <f>SUM(COUNTIF('Plan MB'!$C110:$BE110,"D 0214")+COUNTIF('Plan WIW'!$C110:$AU110,"D 0214")+COUNTIF('Plan ET'!$C111:$BW111,"D 0214"))</f>
        <v>0</v>
      </c>
      <c r="L110" s="324">
        <f>SUM(COUNTIF('Plan MB'!$C110:$BE110,"D 0301")+COUNTIF('Plan WIW'!$C110:$AU110,"D 0301")+COUNTIF('Plan ET'!$C111:$BW111,"D 0301"))</f>
        <v>0</v>
      </c>
      <c r="M110" s="324">
        <f>SUM(COUNTIF('Plan MB'!$C110:$BE110,"D 0302")+COUNTIF('Plan WIW'!$C110:$AU110,"D 0302")+COUNTIF('Plan ET'!$C111:$BW111,"D 0302"))</f>
        <v>0</v>
      </c>
      <c r="N110" s="364">
        <f>SUM(COUNTIF('Plan MB'!$C110:$BE110,"H 0001")+COUNTIF('Plan WIW'!$C110:$AU110,"H 0001")+COUNTIF('Plan ET'!$C111:$BW111,"H 0001"))</f>
        <v>0</v>
      </c>
      <c r="O110" s="364">
        <f>SUM(COUNTIF('Plan MB'!$C110:$BE110,"H 0002")+COUNTIF('Plan WIW'!$C110:$AU110,"H 0002")+COUNTIF('Plan ET'!$C111:$BW111,"H 0002"))</f>
        <v>0</v>
      </c>
      <c r="P110" s="364">
        <f>SUM(COUNTIF('Plan MB'!$C110:$BE110,"H 0003")+COUNTIF('Plan WIW'!$C110:$AU110,"H 0003")+COUNTIF('Plan ET'!$C111:$BW111,"H 0003"))</f>
        <v>0</v>
      </c>
      <c r="Q110" s="364">
        <f>SUM(COUNTIF('Plan MB'!$C110:$BE110,"H 0011")+COUNTIF('Plan WIW'!$C110:$AU110,"H 0011")+COUNTIF('Plan ET'!$C111:$BW111,"H 0011"))</f>
        <v>0</v>
      </c>
      <c r="R110" s="364">
        <f>SUM(COUNTIF('Plan MB'!$C110:$BE110,"H 0102")+COUNTIF('Plan WIW'!$C110:$AU110,"H 0102")+COUNTIF('Plan ET'!$C111:$BW111,"H 0102"))</f>
        <v>0</v>
      </c>
      <c r="S110" s="364">
        <f>SUM(COUNTIF('Plan MB'!$C110:$BE110,"H 0103")+COUNTIF('Plan WIW'!$C110:$AU110,"H 0103")+COUNTIF('Plan ET'!$C111:$BW111,"H 0103"))</f>
        <v>0</v>
      </c>
      <c r="T110" s="364">
        <f>SUM(COUNTIF('Plan MB'!$C110:$BE110,"H 0111")+COUNTIF('Plan WIW'!$C110:$AU110,"H 0111")+COUNTIF('Plan ET'!$C111:$BW111,"H 0111"))</f>
        <v>0</v>
      </c>
      <c r="U110" s="364">
        <f>SUM(COUNTIF('Plan MB'!$C110:$BE110,"H 0112")+COUNTIF('Plan WIW'!$C110:$AU110,"H 0112")+COUNTIF('Plan ET'!$C111:$BW111,"H 0112"))</f>
        <v>0</v>
      </c>
      <c r="V110" s="364">
        <f>SUM(COUNTIF('Plan MB'!$C110:$BE110,"H 0113")+COUNTIF('Plan WIW'!$C110:$AU110,"H 0113")+COUNTIF('Plan ET'!$C111:$BW111,"H 0113"))</f>
        <v>1</v>
      </c>
      <c r="W110" s="364">
        <f>SUM(COUNTIF('Plan MB'!$C110:$BE110,"H 0114")+COUNTIF('Plan WIW'!$C110:$AU110,"H 0114")+COUNTIF('Plan ET'!$C111:$BW111,"H 0114"))</f>
        <v>0</v>
      </c>
      <c r="X110" s="364">
        <f>SUM(COUNTIF('Plan MB'!$C110:$BE110,"H 0115")+COUNTIF('Plan WIW'!$C110:$AU110,"H 0115")+COUNTIF('Plan ET'!$C111:$BW111,"H 0115"))</f>
        <v>0</v>
      </c>
      <c r="Y110" s="364">
        <f>SUM(COUNTIF('Plan MB'!$C110:$BE110,"H 0116")+COUNTIF('Plan WIW'!$C110:$AU110,"H 0116")+COUNTIF('Plan ET'!$C111:$BW111,"H 0116"))</f>
        <v>0</v>
      </c>
      <c r="Z110" s="340">
        <f>SUM(COUNTIF('Plan MB'!$C110:$BE110,"H 0202")+COUNTIF('Plan WIW'!$C110:$AU110,"H 0202")+COUNTIF('Plan ET'!$C111:$BW111,"H 0202"))</f>
        <v>0</v>
      </c>
      <c r="AA110" s="340">
        <f>SUM(COUNTIF('Plan MB'!$C110:$BE110,"H 0203")+COUNTIF('Plan WIW'!$C110:$AU110,"H 0203")+COUNTIF('Plan ET'!$C111:$BW111,"H 0203"))</f>
        <v>0</v>
      </c>
      <c r="AB110" s="364">
        <f>SUM(COUNTIF('Plan MB'!$C110:$BE110,"H 0211")+COUNTIF('Plan WIW'!$C110:$AU110,"H 0211")+COUNTIF('Plan ET'!$C111:$BW111,"H 0211"))</f>
        <v>0</v>
      </c>
      <c r="AC110" s="364">
        <f>SUM(COUNTIF('Plan MB'!$C110:$BE110,"H 0212")+COUNTIF('Plan WIW'!$C110:$AU110,"H 0212")+COUNTIF('Plan ET'!$C111:$BW111,"H 0212"))</f>
        <v>0</v>
      </c>
      <c r="AD110" s="364">
        <f>SUM(COUNTIF('Plan MB'!$C110:$BE110,"H 0213")+COUNTIF('Plan WIW'!$C110:$AU110,"H 0213")+COUNTIF('Plan ET'!$C111:$BW111,"H 0213"))</f>
        <v>0</v>
      </c>
      <c r="AE110" s="364">
        <f>SUM(COUNTIF('Plan MB'!$C110:$BE110,"H 0214")+COUNTIF('Plan WIW'!$C110:$AU110,"H 0214")+COUNTIF('Plan ET'!$C111:$BW111,"H 0214"))</f>
        <v>0</v>
      </c>
      <c r="AF110" s="364">
        <f>SUM(COUNTIF('Plan MB'!$C110:$BE110,"H 0215")+COUNTIF('Plan WIW'!$C110:$AU110,"H 0215")+COUNTIF('Plan ET'!$C111:$BW111,"H 0215"))</f>
        <v>0</v>
      </c>
      <c r="AG110" s="381">
        <f>SUM(COUNTIF('Plan MB'!$C110:$BE110,"H 0216")+COUNTIF('Plan WIW'!$C110:$AU110,"H 0216")+COUNTIF('Plan ET'!$C111:$BW111,"H 0216"))</f>
        <v>0</v>
      </c>
      <c r="AH110" s="364">
        <f>SUM(COUNTIF('Plan MB'!$C110:$BE110,"D 0215")+COUNTIF('Plan WIW'!$C110:$AU110,"D 0215")+COUNTIF('Plan ET'!$C111:$BW111,"D 0215"))</f>
        <v>0</v>
      </c>
      <c r="AI110" s="364">
        <f>SUM(COUNTIF('Plan MB'!$C110:$BE110,"E 0103")+COUNTIF('Plan WIW'!$C110:$AU110,"E 0103")+COUNTIF('Plan ET'!$C111:$BW111,"E 0103"))</f>
        <v>0</v>
      </c>
      <c r="AJ110" s="364">
        <f>SUM(COUNTIF('Plan MB'!$C110:$BE110,"E 0104")+COUNTIF('Plan WIW'!$C110:$AU110,"E 0104")+COUNTIF('Plan ET'!$C111:$BW111,"E 0104"))</f>
        <v>0</v>
      </c>
      <c r="AK110" s="364">
        <f>SUM(COUNTIF('Plan MB'!$C110:$BE110,"D 0201")+COUNTIF('Plan WIW'!$C110:$AU110,"D 0201")+COUNTIF('Plan ET'!$C111:$BW111,"D 0201"))</f>
        <v>0</v>
      </c>
      <c r="AL110" s="364">
        <f>SUM(COUNTIF('Plan MB'!$C110:$BE110,"D 0202")+COUNTIF('Plan WIW'!$C110:$AU110,"D 0202")+COUNTIF('Plan ET'!$C111:$BW111,"D 0202"))</f>
        <v>0</v>
      </c>
      <c r="AM110" s="364">
        <f>SUM(COUNTIF('Plan MB'!$C110:$BE110,"D 0203")+COUNTIF('Plan WIW'!$C110:$AU110,"D 0203")+COUNTIF('Plan ET'!$C111:$BW111,"D 0203"))</f>
        <v>0</v>
      </c>
      <c r="AN110" s="364">
        <f>SUM(COUNTIF('Plan MB'!$C110:$BE110,"B 0323")+COUNTIF('Plan WIW'!$C110:$AU110,"B 0323")+COUNTIF('Plan ET'!$C111:$BW111,"B 0323"))</f>
        <v>0</v>
      </c>
      <c r="AO110" s="364">
        <f>SUM(COUNTIF('Plan MB'!$C110:$BE110,"B 0406")+COUNTIF('Plan WIW'!$C110:$AU110,"B 0406")+COUNTIF('Plan ET'!$C111:$BW111,"B 0406"))</f>
        <v>0</v>
      </c>
      <c r="AP110" s="364">
        <f>SUM(COUNTIF('Plan MB'!$C110:$BE110,"B 0101")+COUNTIF('Plan WIW'!$C110:$AU110,"B 0101")+COUNTIF('Plan ET'!$C111:$BW111,"B 0101"))</f>
        <v>0</v>
      </c>
      <c r="AQ110" s="364">
        <f>SUM(COUNTIF('Plan MB'!$C110:$BE110,"B 0102")+COUNTIF('Plan WIW'!$C110:$AU110,"B 0102")+COUNTIF('Plan ET'!$C111:$BW111,"B 0102"))</f>
        <v>0</v>
      </c>
      <c r="AR110" s="364">
        <f>SUM(COUNTIF('Plan MB'!$C110:$BE110,"B 0231")+COUNTIF('Plan WIW'!$C110:$AU110,"B 0231")+COUNTIF('Plan ET'!$C111:$BW111,"B 0231"))</f>
        <v>0</v>
      </c>
      <c r="AS110" s="364">
        <f>SUM(COUNTIF('Plan MB'!$C110:$BE110,"B 0423")+COUNTIF('Plan WIW'!$C110:$AU110,"B 0423")+COUNTIF('Plan ET'!$C111:$BW111,"B 0423"))</f>
        <v>0</v>
      </c>
      <c r="AT110" s="364">
        <f>SUM(COUNTIF('Plan MB'!$C110:$BE110,"B 0422")+COUNTIF('Plan WIW'!$C110:$AU110,"B 0422")+COUNTIF('Plan ET'!$C111:$BW111,"B 0422"))</f>
        <v>0</v>
      </c>
    </row>
    <row r="111" spans="1:46" ht="12.75" customHeight="1">
      <c r="A111" s="1320"/>
      <c r="B111" s="1323"/>
      <c r="C111" s="364">
        <f>SUM(COUNTIF('Plan MB'!$C111:$BE111,"D 0107")+COUNTIF('Plan WIW'!$C111:$AU111,"D 0107")+COUNTIF('Plan ET'!$C112:$BW112,"D 0107"))</f>
        <v>0</v>
      </c>
      <c r="D111" s="364">
        <f>SUM(COUNTIF('Plan MB'!$C111:$BE111,"D 0108")+COUNTIF('Plan WIW'!$C111:$AU111,"D 0108")+COUNTIF('Plan ET'!$C112:$BW112,"D 0108"))</f>
        <v>1</v>
      </c>
      <c r="E111" s="364">
        <f>SUM(COUNTIF('Plan MB'!$C111:$BE111,"D 0110")+COUNTIF('Plan WIW'!$C111:$AU111,"D 0110")+COUNTIF('Plan ET'!$C112:$BW112,"D 0110"))</f>
        <v>0</v>
      </c>
      <c r="F111" s="364">
        <f>SUM(COUNTIF('Plan MB'!$C111:$BE111,"D 0111")+COUNTIF('Plan WIW'!$C111:$AU111,"D 0111")+COUNTIF('Plan ET'!$C112:$BW112,"D 0111"))</f>
        <v>0</v>
      </c>
      <c r="G111" s="364">
        <f>SUM(COUNTIF('Plan MB'!$C111:$BE111,"D 0113")+COUNTIF('Plan WIW'!$C111:$AU111,"D 0113")+COUNTIF('Plan ET'!$C112:$BW112,"D 0113"))</f>
        <v>0</v>
      </c>
      <c r="H111" s="364">
        <f>SUM(COUNTIF('Plan MB'!$C111:$BE111,"D 0117")+COUNTIF('Plan WIW'!$C111:$AU111,"D 0117")+COUNTIF('Plan ET'!$C112:$BW112,"D 0117"))</f>
        <v>0</v>
      </c>
      <c r="I111" s="364">
        <f>SUM(COUNTIF('Plan MB'!$C111:$BE111,"D 0207")+COUNTIF('Plan WIW'!$C111:$AU111,"D 0207")+COUNTIF('Plan ET'!$C112:$BW112,"D 0207"))</f>
        <v>0</v>
      </c>
      <c r="J111" s="364">
        <f>SUM(COUNTIF('Plan MB'!$C111:$BE111,"D 0210")+COUNTIF('Plan WIW'!$C111:$AU111,"D 0210")+COUNTIF('Plan ET'!$C112:$BW112,"D 0210"))</f>
        <v>0</v>
      </c>
      <c r="K111" s="324">
        <f>SUM(COUNTIF('Plan MB'!$C111:$BE111,"D 0214")+COUNTIF('Plan WIW'!$C111:$AU111,"D 0214")+COUNTIF('Plan ET'!$C112:$BW112,"D 0214"))</f>
        <v>0</v>
      </c>
      <c r="L111" s="324">
        <f>SUM(COUNTIF('Plan MB'!$C111:$BE111,"D 0301")+COUNTIF('Plan WIW'!$C111:$AU111,"D 0301")+COUNTIF('Plan ET'!$C112:$BW112,"D 0301"))</f>
        <v>0</v>
      </c>
      <c r="M111" s="324">
        <f>SUM(COUNTIF('Plan MB'!$C111:$BE111,"D 0302")+COUNTIF('Plan WIW'!$C111:$AU111,"D 0302")+COUNTIF('Plan ET'!$C112:$BW112,"D 0302"))</f>
        <v>0</v>
      </c>
      <c r="N111" s="364">
        <f>SUM(COUNTIF('Plan MB'!$C111:$BE111,"H 0001")+COUNTIF('Plan WIW'!$C111:$AU111,"H 0001")+COUNTIF('Plan ET'!$C112:$BW112,"H 0001"))</f>
        <v>0</v>
      </c>
      <c r="O111" s="364">
        <f>SUM(COUNTIF('Plan MB'!$C111:$BE111,"H 0002")+COUNTIF('Plan WIW'!$C111:$AU111,"H 0002")+COUNTIF('Plan ET'!$C112:$BW112,"H 0002"))</f>
        <v>0</v>
      </c>
      <c r="P111" s="364">
        <f>SUM(COUNTIF('Plan MB'!$C111:$BE111,"H 0003")+COUNTIF('Plan WIW'!$C111:$AU111,"H 0003")+COUNTIF('Plan ET'!$C112:$BW112,"H 0003"))</f>
        <v>0</v>
      </c>
      <c r="Q111" s="364">
        <f>SUM(COUNTIF('Plan MB'!$C111:$BE111,"H 0011")+COUNTIF('Plan WIW'!$C111:$AU111,"H 0011")+COUNTIF('Plan ET'!$C112:$BW112,"H 0011"))</f>
        <v>0</v>
      </c>
      <c r="R111" s="364">
        <f>SUM(COUNTIF('Plan MB'!$C111:$BE111,"H 0102")+COUNTIF('Plan WIW'!$C111:$AU111,"H 0102")+COUNTIF('Plan ET'!$C112:$BW112,"H 0102"))</f>
        <v>0</v>
      </c>
      <c r="S111" s="364">
        <f>SUM(COUNTIF('Plan MB'!$C111:$BE111,"H 0103")+COUNTIF('Plan WIW'!$C111:$AU111,"H 0103")+COUNTIF('Plan ET'!$C112:$BW112,"H 0103"))</f>
        <v>0</v>
      </c>
      <c r="T111" s="364">
        <f>SUM(COUNTIF('Plan MB'!$C111:$BE111,"H 0111")+COUNTIF('Plan WIW'!$C111:$AU111,"H 0111")+COUNTIF('Plan ET'!$C112:$BW112,"H 0111"))</f>
        <v>0</v>
      </c>
      <c r="U111" s="364">
        <f>SUM(COUNTIF('Plan MB'!$C111:$BE111,"H 0112")+COUNTIF('Plan WIW'!$C111:$AU111,"H 0112")+COUNTIF('Plan ET'!$C112:$BW112,"H 0112"))</f>
        <v>0</v>
      </c>
      <c r="V111" s="364">
        <f>SUM(COUNTIF('Plan MB'!$C111:$BE111,"H 0113")+COUNTIF('Plan WIW'!$C111:$AU111,"H 0113")+COUNTIF('Plan ET'!$C112:$BW112,"H 0113"))</f>
        <v>0</v>
      </c>
      <c r="W111" s="364">
        <f>SUM(COUNTIF('Plan MB'!$C111:$BE111,"H 0114")+COUNTIF('Plan WIW'!$C111:$AU111,"H 0114")+COUNTIF('Plan ET'!$C112:$BW112,"H 0114"))</f>
        <v>0</v>
      </c>
      <c r="X111" s="364">
        <f>SUM(COUNTIF('Plan MB'!$C111:$BE111,"H 0115")+COUNTIF('Plan WIW'!$C111:$AU111,"H 0115")+COUNTIF('Plan ET'!$C112:$BW112,"H 0115"))</f>
        <v>0</v>
      </c>
      <c r="Y111" s="364">
        <f>SUM(COUNTIF('Plan MB'!$C111:$BE111,"H 0116")+COUNTIF('Plan WIW'!$C111:$AU111,"H 0116")+COUNTIF('Plan ET'!$C112:$BW112,"H 0116"))</f>
        <v>0</v>
      </c>
      <c r="Z111" s="340">
        <f>SUM(COUNTIF('Plan MB'!$C111:$BE111,"H 0202")+COUNTIF('Plan WIW'!$C111:$AU111,"H 0202")+COUNTIF('Plan ET'!$C112:$BW112,"H 0202"))</f>
        <v>0</v>
      </c>
      <c r="AA111" s="340">
        <f>SUM(COUNTIF('Plan MB'!$C111:$BE111,"H 0203")+COUNTIF('Plan WIW'!$C111:$AU111,"H 0203")+COUNTIF('Plan ET'!$C112:$BW112,"H 0203"))</f>
        <v>0</v>
      </c>
      <c r="AB111" s="364">
        <f>SUM(COUNTIF('Plan MB'!$C111:$BE111,"H 0211")+COUNTIF('Plan WIW'!$C111:$AU111,"H 0211")+COUNTIF('Plan ET'!$C112:$BW112,"H 0211"))</f>
        <v>0</v>
      </c>
      <c r="AC111" s="364">
        <f>SUM(COUNTIF('Plan MB'!$C111:$BE111,"H 0212")+COUNTIF('Plan WIW'!$C111:$AU111,"H 0212")+COUNTIF('Plan ET'!$C112:$BW112,"H 0212"))</f>
        <v>0</v>
      </c>
      <c r="AD111" s="364">
        <f>SUM(COUNTIF('Plan MB'!$C111:$BE111,"H 0213")+COUNTIF('Plan WIW'!$C111:$AU111,"H 0213")+COUNTIF('Plan ET'!$C112:$BW112,"H 0213"))</f>
        <v>0</v>
      </c>
      <c r="AE111" s="364">
        <f>SUM(COUNTIF('Plan MB'!$C111:$BE111,"H 0214")+COUNTIF('Plan WIW'!$C111:$AU111,"H 0214")+COUNTIF('Plan ET'!$C112:$BW112,"H 0214"))</f>
        <v>0</v>
      </c>
      <c r="AF111" s="364">
        <f>SUM(COUNTIF('Plan MB'!$C111:$BE111,"H 0215")+COUNTIF('Plan WIW'!$C111:$AU111,"H 0215")+COUNTIF('Plan ET'!$C112:$BW112,"H 0215"))</f>
        <v>0</v>
      </c>
      <c r="AG111" s="381">
        <f>SUM(COUNTIF('Plan MB'!$C111:$BE111,"H 0216")+COUNTIF('Plan WIW'!$C111:$AU111,"H 0216")+COUNTIF('Plan ET'!$C112:$BW112,"H 0216"))</f>
        <v>0</v>
      </c>
      <c r="AH111" s="364">
        <f>SUM(COUNTIF('Plan MB'!$C111:$BE111,"D 0215")+COUNTIF('Plan WIW'!$C111:$AU111,"D 0215")+COUNTIF('Plan ET'!$C112:$BW112,"D 0215"))</f>
        <v>0</v>
      </c>
      <c r="AI111" s="364">
        <f>SUM(COUNTIF('Plan MB'!$C111:$BE111,"E 0103")+COUNTIF('Plan WIW'!$C111:$AU111,"E 0103")+COUNTIF('Plan ET'!$C112:$BW112,"E 0103"))</f>
        <v>0</v>
      </c>
      <c r="AJ111" s="364">
        <f>SUM(COUNTIF('Plan MB'!$C111:$BE111,"E 0104")+COUNTIF('Plan WIW'!$C111:$AU111,"E 0104")+COUNTIF('Plan ET'!$C112:$BW112,"E 0104"))</f>
        <v>0</v>
      </c>
      <c r="AK111" s="364">
        <f>SUM(COUNTIF('Plan MB'!$C111:$BE111,"D 0201")+COUNTIF('Plan WIW'!$C111:$AU111,"D 0201")+COUNTIF('Plan ET'!$C112:$BW112,"D 0201"))</f>
        <v>0</v>
      </c>
      <c r="AL111" s="364">
        <f>SUM(COUNTIF('Plan MB'!$C111:$BE111,"D 0202")+COUNTIF('Plan WIW'!$C111:$AU111,"D 0202")+COUNTIF('Plan ET'!$C112:$BW112,"D 0202"))</f>
        <v>0</v>
      </c>
      <c r="AM111" s="364">
        <f>SUM(COUNTIF('Plan MB'!$C111:$BE111,"D 0203")+COUNTIF('Plan WIW'!$C111:$AU111,"D 0203")+COUNTIF('Plan ET'!$C112:$BW112,"D 0203"))</f>
        <v>0</v>
      </c>
      <c r="AN111" s="364">
        <f>SUM(COUNTIF('Plan MB'!$C111:$BE111,"B 0323")+COUNTIF('Plan WIW'!$C111:$AU111,"B 0323")+COUNTIF('Plan ET'!$C112:$BW112,"B 0323"))</f>
        <v>0</v>
      </c>
      <c r="AO111" s="364">
        <f>SUM(COUNTIF('Plan MB'!$C111:$BE111,"B 0406")+COUNTIF('Plan WIW'!$C111:$AU111,"B 0406")+COUNTIF('Plan ET'!$C112:$BW112,"B 0406"))</f>
        <v>0</v>
      </c>
      <c r="AP111" s="364">
        <f>SUM(COUNTIF('Plan MB'!$C111:$BE111,"B 0101")+COUNTIF('Plan WIW'!$C111:$AU111,"B 0101")+COUNTIF('Plan ET'!$C112:$BW112,"B 0101"))</f>
        <v>0</v>
      </c>
      <c r="AQ111" s="364">
        <f>SUM(COUNTIF('Plan MB'!$C111:$BE111,"B 0102")+COUNTIF('Plan WIW'!$C111:$AU111,"B 0102")+COUNTIF('Plan ET'!$C112:$BW112,"B 0102"))</f>
        <v>0</v>
      </c>
      <c r="AR111" s="364">
        <f>SUM(COUNTIF('Plan MB'!$C111:$BE111,"B 0231")+COUNTIF('Plan WIW'!$C111:$AU111,"B 0231")+COUNTIF('Plan ET'!$C112:$BW112,"B 0231"))</f>
        <v>0</v>
      </c>
      <c r="AS111" s="364">
        <f>SUM(COUNTIF('Plan MB'!$C111:$BE111,"B 0423")+COUNTIF('Plan WIW'!$C111:$AU111,"B 0423")+COUNTIF('Plan ET'!$C112:$BW112,"B 0423"))</f>
        <v>0</v>
      </c>
      <c r="AT111" s="364">
        <f>SUM(COUNTIF('Plan MB'!$C111:$BE111,"B 0422")+COUNTIF('Plan WIW'!$C111:$AU111,"B 0422")+COUNTIF('Plan ET'!$C112:$BW112,"B 0422"))</f>
        <v>0</v>
      </c>
    </row>
    <row r="112" spans="1:46" ht="12.75" customHeight="1">
      <c r="A112" s="1320"/>
      <c r="B112" s="1323"/>
      <c r="C112" s="364">
        <f>SUM(COUNTIF('Plan MB'!$C112:$BE112,"D 0107")+COUNTIF('Plan WIW'!$C112:$AU112,"D 0107")+COUNTIF('Plan ET'!$C113:$BW113,"D 0107"))</f>
        <v>0</v>
      </c>
      <c r="D112" s="364">
        <f>SUM(COUNTIF('Plan MB'!$C112:$BE112,"D 0108")+COUNTIF('Plan WIW'!$C112:$AU112,"D 0108")+COUNTIF('Plan ET'!$C113:$BW113,"D 0108"))</f>
        <v>0</v>
      </c>
      <c r="E112" s="364">
        <f>SUM(COUNTIF('Plan MB'!$C112:$BE112,"D 0110")+COUNTIF('Plan WIW'!$C112:$AU112,"D 0110")+COUNTIF('Plan ET'!$C113:$BW113,"D 0110"))</f>
        <v>0</v>
      </c>
      <c r="F112" s="364">
        <f>SUM(COUNTIF('Plan MB'!$C112:$BE112,"D 0111")+COUNTIF('Plan WIW'!$C112:$AU112,"D 0111")+COUNTIF('Plan ET'!$C113:$BW113,"D 0111"))</f>
        <v>0</v>
      </c>
      <c r="G112" s="364">
        <f>SUM(COUNTIF('Plan MB'!$C112:$BE112,"D 0113")+COUNTIF('Plan WIW'!$C112:$AU112,"D 0113")+COUNTIF('Plan ET'!$C113:$BW113,"D 0113"))</f>
        <v>0</v>
      </c>
      <c r="H112" s="364">
        <f>SUM(COUNTIF('Plan MB'!$C112:$BE112,"D 0117")+COUNTIF('Plan WIW'!$C112:$AU112,"D 0117")+COUNTIF('Plan ET'!$C113:$BW113,"D 0117"))</f>
        <v>0</v>
      </c>
      <c r="I112" s="364">
        <f>SUM(COUNTIF('Plan MB'!$C112:$BE112,"D 0207")+COUNTIF('Plan WIW'!$C112:$AU112,"D 0207")+COUNTIF('Plan ET'!$C113:$BW113,"D 0207"))</f>
        <v>0</v>
      </c>
      <c r="J112" s="364">
        <f>SUM(COUNTIF('Plan MB'!$C112:$BE112,"D 0210")+COUNTIF('Plan WIW'!$C112:$AU112,"D 0210")+COUNTIF('Plan ET'!$C113:$BW113,"D 0210"))</f>
        <v>0</v>
      </c>
      <c r="K112" s="324">
        <f>SUM(COUNTIF('Plan MB'!$C112:$BE112,"D 0214")+COUNTIF('Plan WIW'!$C112:$AU112,"D 0214")+COUNTIF('Plan ET'!$C113:$BW113,"D 0214"))</f>
        <v>0</v>
      </c>
      <c r="L112" s="324">
        <f>SUM(COUNTIF('Plan MB'!$C112:$BE112,"D 0301")+COUNTIF('Plan WIW'!$C112:$AU112,"D 0301")+COUNTIF('Plan ET'!$C113:$BW113,"D 0301"))</f>
        <v>0</v>
      </c>
      <c r="M112" s="324">
        <f>SUM(COUNTIF('Plan MB'!$C112:$BE112,"D 0302")+COUNTIF('Plan WIW'!$C112:$AU112,"D 0302")+COUNTIF('Plan ET'!$C113:$BW113,"D 0302"))</f>
        <v>0</v>
      </c>
      <c r="N112" s="364">
        <f>SUM(COUNTIF('Plan MB'!$C112:$BE112,"H 0001")+COUNTIF('Plan WIW'!$C112:$AU112,"H 0001")+COUNTIF('Plan ET'!$C113:$BW113,"H 0001"))</f>
        <v>0</v>
      </c>
      <c r="O112" s="364">
        <f>SUM(COUNTIF('Plan MB'!$C112:$BE112,"H 0002")+COUNTIF('Plan WIW'!$C112:$AU112,"H 0002")+COUNTIF('Plan ET'!$C113:$BW113,"H 0002"))</f>
        <v>0</v>
      </c>
      <c r="P112" s="364">
        <f>SUM(COUNTIF('Plan MB'!$C112:$BE112,"H 0003")+COUNTIF('Plan WIW'!$C112:$AU112,"H 0003")+COUNTIF('Plan ET'!$C113:$BW113,"H 0003"))</f>
        <v>0</v>
      </c>
      <c r="Q112" s="364">
        <f>SUM(COUNTIF('Plan MB'!$C112:$BE112,"H 0011")+COUNTIF('Plan WIW'!$C112:$AU112,"H 0011")+COUNTIF('Plan ET'!$C113:$BW113,"H 0011"))</f>
        <v>0</v>
      </c>
      <c r="R112" s="364">
        <f>SUM(COUNTIF('Plan MB'!$C112:$BE112,"H 0102")+COUNTIF('Plan WIW'!$C112:$AU112,"H 0102")+COUNTIF('Plan ET'!$C113:$BW113,"H 0102"))</f>
        <v>0</v>
      </c>
      <c r="S112" s="364">
        <f>SUM(COUNTIF('Plan MB'!$C112:$BE112,"H 0103")+COUNTIF('Plan WIW'!$C112:$AU112,"H 0103")+COUNTIF('Plan ET'!$C113:$BW113,"H 0103"))</f>
        <v>0</v>
      </c>
      <c r="T112" s="364">
        <f>SUM(COUNTIF('Plan MB'!$C112:$BE112,"H 0111")+COUNTIF('Plan WIW'!$C112:$AU112,"H 0111")+COUNTIF('Plan ET'!$C113:$BW113,"H 0111"))</f>
        <v>0</v>
      </c>
      <c r="U112" s="364">
        <f>SUM(COUNTIF('Plan MB'!$C112:$BE112,"H 0112")+COUNTIF('Plan WIW'!$C112:$AU112,"H 0112")+COUNTIF('Plan ET'!$C113:$BW113,"H 0112"))</f>
        <v>0</v>
      </c>
      <c r="V112" s="364">
        <f>SUM(COUNTIF('Plan MB'!$C112:$BE112,"H 0113")+COUNTIF('Plan WIW'!$C112:$AU112,"H 0113")+COUNTIF('Plan ET'!$C113:$BW113,"H 0113"))</f>
        <v>0</v>
      </c>
      <c r="W112" s="364">
        <f>SUM(COUNTIF('Plan MB'!$C112:$BE112,"H 0114")+COUNTIF('Plan WIW'!$C112:$AU112,"H 0114")+COUNTIF('Plan ET'!$C113:$BW113,"H 0114"))</f>
        <v>0</v>
      </c>
      <c r="X112" s="364">
        <f>SUM(COUNTIF('Plan MB'!$C112:$BE112,"H 0115")+COUNTIF('Plan WIW'!$C112:$AU112,"H 0115")+COUNTIF('Plan ET'!$C113:$BW113,"H 0115"))</f>
        <v>0</v>
      </c>
      <c r="Y112" s="364">
        <f>SUM(COUNTIF('Plan MB'!$C112:$BE112,"H 0116")+COUNTIF('Plan WIW'!$C112:$AU112,"H 0116")+COUNTIF('Plan ET'!$C113:$BW113,"H 0116"))</f>
        <v>0</v>
      </c>
      <c r="Z112" s="340">
        <f>SUM(COUNTIF('Plan MB'!$C112:$BE112,"H 0202")+COUNTIF('Plan WIW'!$C112:$AU112,"H 0202")+COUNTIF('Plan ET'!$C113:$BW113,"H 0202"))</f>
        <v>0</v>
      </c>
      <c r="AA112" s="340">
        <f>SUM(COUNTIF('Plan MB'!$C112:$BE112,"H 0203")+COUNTIF('Plan WIW'!$C112:$AU112,"H 0203")+COUNTIF('Plan ET'!$C113:$BW113,"H 0203"))</f>
        <v>0</v>
      </c>
      <c r="AB112" s="364">
        <f>SUM(COUNTIF('Plan MB'!$C112:$BE112,"H 0211")+COUNTIF('Plan WIW'!$C112:$AU112,"H 0211")+COUNTIF('Plan ET'!$C113:$BW113,"H 0211"))</f>
        <v>0</v>
      </c>
      <c r="AC112" s="364">
        <f>SUM(COUNTIF('Plan MB'!$C112:$BE112,"H 0212")+COUNTIF('Plan WIW'!$C112:$AU112,"H 0212")+COUNTIF('Plan ET'!$C113:$BW113,"H 0212"))</f>
        <v>0</v>
      </c>
      <c r="AD112" s="364">
        <f>SUM(COUNTIF('Plan MB'!$C112:$BE112,"H 0213")+COUNTIF('Plan WIW'!$C112:$AU112,"H 0213")+COUNTIF('Plan ET'!$C113:$BW113,"H 0213"))</f>
        <v>0</v>
      </c>
      <c r="AE112" s="364">
        <f>SUM(COUNTIF('Plan MB'!$C112:$BE112,"H 0214")+COUNTIF('Plan WIW'!$C112:$AU112,"H 0214")+COUNTIF('Plan ET'!$C113:$BW113,"H 0214"))</f>
        <v>0</v>
      </c>
      <c r="AF112" s="364">
        <f>SUM(COUNTIF('Plan MB'!$C112:$BE112,"H 0215")+COUNTIF('Plan WIW'!$C112:$AU112,"H 0215")+COUNTIF('Plan ET'!$C113:$BW113,"H 0215"))</f>
        <v>0</v>
      </c>
      <c r="AG112" s="381">
        <f>SUM(COUNTIF('Plan MB'!$C112:$BE112,"H 0216")+COUNTIF('Plan WIW'!$C112:$AU112,"H 0216")+COUNTIF('Plan ET'!$C113:$BW113,"H 0216"))</f>
        <v>0</v>
      </c>
      <c r="AH112" s="364">
        <f>SUM(COUNTIF('Plan MB'!$C112:$BE112,"D 0215")+COUNTIF('Plan WIW'!$C112:$AU112,"D 0215")+COUNTIF('Plan ET'!$C113:$BW113,"D 0215"))</f>
        <v>0</v>
      </c>
      <c r="AI112" s="364">
        <f>SUM(COUNTIF('Plan MB'!$C112:$BE112,"E 0103")+COUNTIF('Plan WIW'!$C112:$AU112,"E 0103")+COUNTIF('Plan ET'!$C113:$BW113,"E 0103"))</f>
        <v>0</v>
      </c>
      <c r="AJ112" s="364">
        <f>SUM(COUNTIF('Plan MB'!$C112:$BE112,"E 0104")+COUNTIF('Plan WIW'!$C112:$AU112,"E 0104")+COUNTIF('Plan ET'!$C113:$BW113,"E 0104"))</f>
        <v>0</v>
      </c>
      <c r="AK112" s="364">
        <f>SUM(COUNTIF('Plan MB'!$C112:$BE112,"D 0201")+COUNTIF('Plan WIW'!$C112:$AU112,"D 0201")+COUNTIF('Plan ET'!$C113:$BW113,"D 0201"))</f>
        <v>0</v>
      </c>
      <c r="AL112" s="364">
        <f>SUM(COUNTIF('Plan MB'!$C112:$BE112,"D 0202")+COUNTIF('Plan WIW'!$C112:$AU112,"D 0202")+COUNTIF('Plan ET'!$C113:$BW113,"D 0202"))</f>
        <v>0</v>
      </c>
      <c r="AM112" s="364">
        <f>SUM(COUNTIF('Plan MB'!$C112:$BE112,"D 0203")+COUNTIF('Plan WIW'!$C112:$AU112,"D 0203")+COUNTIF('Plan ET'!$C113:$BW113,"D 0203"))</f>
        <v>0</v>
      </c>
      <c r="AN112" s="364">
        <f>SUM(COUNTIF('Plan MB'!$C112:$BE112,"B 0323")+COUNTIF('Plan WIW'!$C112:$AU112,"B 0323")+COUNTIF('Plan ET'!$C113:$BW113,"B 0323"))</f>
        <v>0</v>
      </c>
      <c r="AO112" s="364">
        <f>SUM(COUNTIF('Plan MB'!$C112:$BE112,"B 0406")+COUNTIF('Plan WIW'!$C112:$AU112,"B 0406")+COUNTIF('Plan ET'!$C113:$BW113,"B 0406"))</f>
        <v>0</v>
      </c>
      <c r="AP112" s="364">
        <f>SUM(COUNTIF('Plan MB'!$C112:$BE112,"B 0101")+COUNTIF('Plan WIW'!$C112:$AU112,"B 0101")+COUNTIF('Plan ET'!$C113:$BW113,"B 0101"))</f>
        <v>0</v>
      </c>
      <c r="AQ112" s="364">
        <f>SUM(COUNTIF('Plan MB'!$C112:$BE112,"B 0102")+COUNTIF('Plan WIW'!$C112:$AU112,"B 0102")+COUNTIF('Plan ET'!$C113:$BW113,"B 0102"))</f>
        <v>0</v>
      </c>
      <c r="AR112" s="364">
        <f>SUM(COUNTIF('Plan MB'!$C112:$BE112,"B 0231")+COUNTIF('Plan WIW'!$C112:$AU112,"B 0231")+COUNTIF('Plan ET'!$C113:$BW113,"B 0231"))</f>
        <v>0</v>
      </c>
      <c r="AS112" s="364">
        <f>SUM(COUNTIF('Plan MB'!$C112:$BE112,"B 0423")+COUNTIF('Plan WIW'!$C112:$AU112,"B 0423")+COUNTIF('Plan ET'!$C113:$BW113,"B 0423"))</f>
        <v>0</v>
      </c>
      <c r="AT112" s="364">
        <f>SUM(COUNTIF('Plan MB'!$C112:$BE112,"B 0422")+COUNTIF('Plan WIW'!$C112:$AU112,"B 0422")+COUNTIF('Plan ET'!$C113:$BW113,"B 0422"))</f>
        <v>0</v>
      </c>
    </row>
    <row r="113" spans="1:46" ht="12.75" customHeight="1">
      <c r="A113" s="1320"/>
      <c r="B113" s="1322" t="s">
        <v>59</v>
      </c>
      <c r="C113" s="364">
        <f>SUM(COUNTIF('Plan MB'!$C113:$BE113,"D 0107")+COUNTIF('Plan WIW'!$C113:$AU113,"D 0107")+COUNTIF('Plan ET'!$C114:$BW114,"D 0107"))</f>
        <v>1</v>
      </c>
      <c r="D113" s="364">
        <f>SUM(COUNTIF('Plan MB'!$C113:$BE113,"D 0108")+COUNTIF('Plan WIW'!$C113:$AU113,"D 0108")+COUNTIF('Plan ET'!$C114:$BW114,"D 0108"))</f>
        <v>0</v>
      </c>
      <c r="E113" s="364">
        <f>SUM(COUNTIF('Plan MB'!$C113:$BE113,"D 0110")+COUNTIF('Plan WIW'!$C113:$AU113,"D 0110")+COUNTIF('Plan ET'!$C114:$BW114,"D 0110"))</f>
        <v>0</v>
      </c>
      <c r="F113" s="364">
        <f>SUM(COUNTIF('Plan MB'!$C113:$BE113,"D 0111")+COUNTIF('Plan WIW'!$C113:$AU113,"D 0111")+COUNTIF('Plan ET'!$C114:$BW114,"D 0111"))</f>
        <v>0</v>
      </c>
      <c r="G113" s="364">
        <f>SUM(COUNTIF('Plan MB'!$C113:$BE113,"D 0113")+COUNTIF('Plan WIW'!$C113:$AU113,"D 0113")+COUNTIF('Plan ET'!$C114:$BW114,"D 0113"))</f>
        <v>0</v>
      </c>
      <c r="H113" s="364">
        <f>SUM(COUNTIF('Plan MB'!$C113:$BE113,"D 0117")+COUNTIF('Plan WIW'!$C113:$AU113,"D 0117")+COUNTIF('Plan ET'!$C114:$BW114,"D 0117"))</f>
        <v>0</v>
      </c>
      <c r="I113" s="364">
        <f>SUM(COUNTIF('Plan MB'!$C113:$BE113,"D 0207")+COUNTIF('Plan WIW'!$C113:$AU113,"D 0207")+COUNTIF('Plan ET'!$C114:$BW114,"D 0207"))</f>
        <v>0</v>
      </c>
      <c r="J113" s="380">
        <f>SUM(COUNTIF('Plan MB'!$C113:$BE113,"D 0210")+COUNTIF('Plan WIW'!$C113:$AU113,"D 0210")+COUNTIF('Plan ET'!$C114:$BW114,"D 0210"))</f>
        <v>1</v>
      </c>
      <c r="K113" s="364">
        <f>SUM(COUNTIF('Plan MB'!$C113:$BE113,"D 0214")+COUNTIF('Plan WIW'!$C113:$AU113,"D 0214")+COUNTIF('Plan ET'!$C114:$BW114,"D 0214"))</f>
        <v>0</v>
      </c>
      <c r="L113" s="324">
        <f>SUM(COUNTIF('Plan MB'!$C113:$BE113,"D 0301")+COUNTIF('Plan WIW'!$C113:$AU113,"D 0301")+COUNTIF('Plan ET'!$C114:$BW114,"D 0301"))</f>
        <v>0</v>
      </c>
      <c r="M113" s="324">
        <f>SUM(COUNTIF('Plan MB'!$C113:$BE113,"D 0302")+COUNTIF('Plan WIW'!$C113:$AU113,"D 0302")+COUNTIF('Plan ET'!$C114:$BW114,"D 0302"))</f>
        <v>0</v>
      </c>
      <c r="N113" s="364">
        <f>SUM(COUNTIF('Plan MB'!$C113:$BE113,"H 0001")+COUNTIF('Plan WIW'!$C113:$AU113,"H 0001")+COUNTIF('Plan ET'!$C114:$BW114,"H 0001"))</f>
        <v>0</v>
      </c>
      <c r="O113" s="364">
        <f>SUM(COUNTIF('Plan MB'!$C113:$BE113,"H 0002")+COUNTIF('Plan WIW'!$C113:$AU113,"H 0002")+COUNTIF('Plan ET'!$C114:$BW114,"H 0002"))</f>
        <v>0</v>
      </c>
      <c r="P113" s="364">
        <f>SUM(COUNTIF('Plan MB'!$C113:$BE113,"H 0003")+COUNTIF('Plan WIW'!$C113:$AU113,"H 0003")+COUNTIF('Plan ET'!$C114:$BW114,"H 0003"))</f>
        <v>0</v>
      </c>
      <c r="Q113" s="364">
        <f>SUM(COUNTIF('Plan MB'!$C113:$BE113,"H 0011")+COUNTIF('Plan WIW'!$C113:$AU113,"H 0011")+COUNTIF('Plan ET'!$C114:$BW114,"H 0011"))</f>
        <v>0</v>
      </c>
      <c r="R113" s="364">
        <f>SUM(COUNTIF('Plan MB'!$C113:$BE113,"H 0102")+COUNTIF('Plan WIW'!$C113:$AU113,"H 0102")+COUNTIF('Plan ET'!$C114:$BW114,"H 0102"))</f>
        <v>0</v>
      </c>
      <c r="S113" s="364">
        <f>SUM(COUNTIF('Plan MB'!$C113:$BE113,"H 0103")+COUNTIF('Plan WIW'!$C113:$AU113,"H 0103")+COUNTIF('Plan ET'!$C114:$BW114,"H 0103"))</f>
        <v>0</v>
      </c>
      <c r="T113" s="364">
        <f>SUM(COUNTIF('Plan MB'!$C113:$BE113,"H 0111")+COUNTIF('Plan WIW'!$C113:$AU113,"H 0111")+COUNTIF('Plan ET'!$C114:$BW114,"H 0111"))</f>
        <v>0</v>
      </c>
      <c r="U113" s="364">
        <f>SUM(COUNTIF('Plan MB'!$C113:$BE113,"H 0112")+COUNTIF('Plan WIW'!$C113:$AU113,"H 0112")+COUNTIF('Plan ET'!$C114:$BW114,"H 0112"))</f>
        <v>0</v>
      </c>
      <c r="V113" s="364">
        <f>SUM(COUNTIF('Plan MB'!$C113:$BE113,"H 0113")+COUNTIF('Plan WIW'!$C113:$AU113,"H 0113")+COUNTIF('Plan ET'!$C114:$BW114,"H 0113"))</f>
        <v>0</v>
      </c>
      <c r="W113" s="364">
        <f>SUM(COUNTIF('Plan MB'!$C113:$BE113,"H 0114")+COUNTIF('Plan WIW'!$C113:$AU113,"H 0114")+COUNTIF('Plan ET'!$C114:$BW114,"H 0114"))</f>
        <v>0</v>
      </c>
      <c r="X113" s="364">
        <f>SUM(COUNTIF('Plan MB'!$C113:$BE113,"H 0115")+COUNTIF('Plan WIW'!$C113:$AU113,"H 0115")+COUNTIF('Plan ET'!$C114:$BW114,"H 0115"))</f>
        <v>0</v>
      </c>
      <c r="Y113" s="364">
        <f>SUM(COUNTIF('Plan MB'!$C113:$BE113,"H 0116")+COUNTIF('Plan WIW'!$C113:$AU113,"H 0116")+COUNTIF('Plan ET'!$C114:$BW114,"H 0116"))</f>
        <v>0</v>
      </c>
      <c r="Z113" s="340">
        <f>SUM(COUNTIF('Plan MB'!$C113:$BE113,"H 0202")+COUNTIF('Plan WIW'!$C113:$AU113,"H 0202")+COUNTIF('Plan ET'!$C114:$BW114,"H 0202"))</f>
        <v>0</v>
      </c>
      <c r="AA113" s="340">
        <f>SUM(COUNTIF('Plan MB'!$C113:$BE113,"H 0203")+COUNTIF('Plan WIW'!$C113:$AU113,"H 0203")+COUNTIF('Plan ET'!$C114:$BW114,"H 0203"))</f>
        <v>0</v>
      </c>
      <c r="AB113" s="364">
        <f>SUM(COUNTIF('Plan MB'!$C113:$BE113,"H 0211")+COUNTIF('Plan WIW'!$C113:$AU113,"H 0211")+COUNTIF('Plan ET'!$C114:$BW114,"H 0211"))</f>
        <v>0</v>
      </c>
      <c r="AC113" s="364">
        <f>SUM(COUNTIF('Plan MB'!$C113:$BE113,"H 0212")+COUNTIF('Plan WIW'!$C113:$AU113,"H 0212")+COUNTIF('Plan ET'!$C114:$BW114,"H 0212"))</f>
        <v>0</v>
      </c>
      <c r="AD113" s="364">
        <f>SUM(COUNTIF('Plan MB'!$C113:$BE113,"H 0213")+COUNTIF('Plan WIW'!$C113:$AU113,"H 0213")+COUNTIF('Plan ET'!$C114:$BW114,"H 0213"))</f>
        <v>0</v>
      </c>
      <c r="AE113" s="364">
        <f>SUM(COUNTIF('Plan MB'!$C113:$BE113,"H 0214")+COUNTIF('Plan WIW'!$C113:$AU113,"H 0214")+COUNTIF('Plan ET'!$C114:$BW114,"H 0214"))</f>
        <v>0</v>
      </c>
      <c r="AF113" s="340">
        <f>SUM(COUNTIF('Plan MB'!$C113:$BE113,"H 0215")+COUNTIF('Plan WIW'!$C113:$AU113,"H 0215")+COUNTIF('Plan ET'!$C114:$BW114,"H 0215"))</f>
        <v>0</v>
      </c>
      <c r="AG113" s="381">
        <f>SUM(COUNTIF('Plan MB'!$C113:$BE113,"H 0216")+COUNTIF('Plan WIW'!$C113:$AU113,"H 0216")+COUNTIF('Plan ET'!$C114:$BW114,"H 0216"))</f>
        <v>0</v>
      </c>
      <c r="AH113" s="364">
        <f>SUM(COUNTIF('Plan MB'!$C113:$BE113,"D 0215")+COUNTIF('Plan WIW'!$C113:$AU113,"D 0215")+COUNTIF('Plan ET'!$C114:$BW114,"D 0215"))</f>
        <v>0</v>
      </c>
      <c r="AI113" s="364">
        <f>SUM(COUNTIF('Plan MB'!$C113:$BE113,"E 0103")+COUNTIF('Plan WIW'!$C113:$AU113,"E 0103")+COUNTIF('Plan ET'!$C114:$BW114,"E 0103"))</f>
        <v>0</v>
      </c>
      <c r="AJ113" s="364">
        <f>SUM(COUNTIF('Plan MB'!$C113:$BE113,"E 0104")+COUNTIF('Plan WIW'!$C113:$AU113,"E 0104")+COUNTIF('Plan ET'!$C114:$BW114,"E 0104"))</f>
        <v>0</v>
      </c>
      <c r="AK113" s="364">
        <f>SUM(COUNTIF('Plan MB'!$C113:$BE113,"D 0201")+COUNTIF('Plan WIW'!$C113:$AU113,"D 0201")+COUNTIF('Plan ET'!$C114:$BW114,"D 0201"))</f>
        <v>0</v>
      </c>
      <c r="AL113" s="364">
        <f>SUM(COUNTIF('Plan MB'!$C113:$BE113,"D 0202")+COUNTIF('Plan WIW'!$C113:$AU113,"D 0202")+COUNTIF('Plan ET'!$C114:$BW114,"D 0202"))</f>
        <v>0</v>
      </c>
      <c r="AM113" s="364">
        <f>SUM(COUNTIF('Plan MB'!$C113:$BE113,"D 0203")+COUNTIF('Plan WIW'!$C113:$AU113,"D 0203")+COUNTIF('Plan ET'!$C114:$BW114,"D 0203"))</f>
        <v>0</v>
      </c>
      <c r="AN113" s="364">
        <f>SUM(COUNTIF('Plan MB'!$C113:$BE113,"B 0323")+COUNTIF('Plan WIW'!$C113:$AU113,"B 0323")+COUNTIF('Plan ET'!$C114:$BW114,"B 0323"))</f>
        <v>0</v>
      </c>
      <c r="AO113" s="364">
        <f>SUM(COUNTIF('Plan MB'!$C113:$BE113,"B 0406")+COUNTIF('Plan WIW'!$C113:$AU113,"B 0406")+COUNTIF('Plan ET'!$C114:$BW114,"B 0406"))</f>
        <v>0</v>
      </c>
      <c r="AP113" s="364">
        <f>SUM(COUNTIF('Plan MB'!$C113:$BE113,"B 0101")+COUNTIF('Plan WIW'!$C113:$AU113,"B 0101")+COUNTIF('Plan ET'!$C114:$BW114,"B 0101"))</f>
        <v>0</v>
      </c>
      <c r="AQ113" s="364">
        <f>SUM(COUNTIF('Plan MB'!$C113:$BE113,"B 0102")+COUNTIF('Plan WIW'!$C113:$AU113,"B 0102")+COUNTIF('Plan ET'!$C114:$BW114,"B 0102"))</f>
        <v>0</v>
      </c>
      <c r="AR113" s="364">
        <f>SUM(COUNTIF('Plan MB'!$C113:$BE113,"B 0231")+COUNTIF('Plan WIW'!$C113:$AU113,"B 0231")+COUNTIF('Plan ET'!$C114:$BW114,"B 0231"))</f>
        <v>0</v>
      </c>
      <c r="AS113" s="364">
        <f>SUM(COUNTIF('Plan MB'!$C113:$BE113,"B 0423")+COUNTIF('Plan WIW'!$C113:$AU113,"B 0423")+COUNTIF('Plan ET'!$C114:$BW114,"B 0423"))</f>
        <v>0</v>
      </c>
      <c r="AT113" s="364">
        <f>SUM(COUNTIF('Plan MB'!$C113:$BE113,"B 0422")+COUNTIF('Plan WIW'!$C113:$AU113,"B 0422")+COUNTIF('Plan ET'!$C114:$BW114,"B 0422"))</f>
        <v>0</v>
      </c>
    </row>
    <row r="114" spans="1:46" ht="12.75" customHeight="1">
      <c r="A114" s="1320"/>
      <c r="B114" s="1323"/>
      <c r="C114" s="364">
        <f>SUM(COUNTIF('Plan MB'!$C114:$BE114,"D 0107")+COUNTIF('Plan WIW'!$C114:$AU114,"D 0107")+COUNTIF('Plan ET'!$C115:$BW115,"D 0107"))</f>
        <v>0</v>
      </c>
      <c r="D114" s="364">
        <f>SUM(COUNTIF('Plan MB'!$C114:$BE114,"D 0108")+COUNTIF('Plan WIW'!$C114:$AU114,"D 0108")+COUNTIF('Plan ET'!$C115:$BW115,"D 0108"))</f>
        <v>0</v>
      </c>
      <c r="E114" s="364">
        <f>SUM(COUNTIF('Plan MB'!$C114:$BE114,"D 0110")+COUNTIF('Plan WIW'!$C114:$AU114,"D 0110")+COUNTIF('Plan ET'!$C115:$BW115,"D 0110"))</f>
        <v>0</v>
      </c>
      <c r="F114" s="364">
        <f>SUM(COUNTIF('Plan MB'!$C114:$BE114,"D 0111")+COUNTIF('Plan WIW'!$C114:$AU114,"D 0111")+COUNTIF('Plan ET'!$C115:$BW115,"D 0111"))</f>
        <v>0</v>
      </c>
      <c r="G114" s="364">
        <f>SUM(COUNTIF('Plan MB'!$C114:$BE114,"D 0113")+COUNTIF('Plan WIW'!$C114:$AU114,"D 0113")+COUNTIF('Plan ET'!$C115:$BW115,"D 0113"))</f>
        <v>0</v>
      </c>
      <c r="H114" s="364">
        <f>SUM(COUNTIF('Plan MB'!$C114:$BE114,"D 0117")+COUNTIF('Plan WIW'!$C114:$AU114,"D 0117")+COUNTIF('Plan ET'!$C115:$BW115,"D 0117"))</f>
        <v>0</v>
      </c>
      <c r="I114" s="364">
        <f>SUM(COUNTIF('Plan MB'!$C114:$BE114,"D 0207")+COUNTIF('Plan WIW'!$C114:$AU114,"D 0207")+COUNTIF('Plan ET'!$C115:$BW115,"D 0207"))</f>
        <v>0</v>
      </c>
      <c r="J114" s="364">
        <f>SUM(COUNTIF('Plan MB'!$C114:$BE114,"D 0210")+COUNTIF('Plan WIW'!$C114:$AU114,"D 0210")+COUNTIF('Plan ET'!$C115:$BW115,"D 0210"))</f>
        <v>0</v>
      </c>
      <c r="K114" s="364">
        <f>SUM(COUNTIF('Plan MB'!$C114:$BE114,"D 0214")+COUNTIF('Plan WIW'!$C114:$AU114,"D 0214")+COUNTIF('Plan ET'!$C115:$BW115,"D 0214"))</f>
        <v>0</v>
      </c>
      <c r="L114" s="324">
        <f>SUM(COUNTIF('Plan MB'!$C114:$BE114,"D 0301")+COUNTIF('Plan WIW'!$C114:$AU114,"D 0301")+COUNTIF('Plan ET'!$C115:$BW115,"D 0301"))</f>
        <v>0</v>
      </c>
      <c r="M114" s="324">
        <f>SUM(COUNTIF('Plan MB'!$C114:$BE114,"D 0302")+COUNTIF('Plan WIW'!$C114:$AU114,"D 0302")+COUNTIF('Plan ET'!$C115:$BW115,"D 0302"))</f>
        <v>0</v>
      </c>
      <c r="N114" s="364">
        <f>SUM(COUNTIF('Plan MB'!$C114:$BE114,"H 0001")+COUNTIF('Plan WIW'!$C114:$AU114,"H 0001")+COUNTIF('Plan ET'!$C115:$BW115,"H 0001"))</f>
        <v>0</v>
      </c>
      <c r="O114" s="364">
        <f>SUM(COUNTIF('Plan MB'!$C114:$BE114,"H 0002")+COUNTIF('Plan WIW'!$C114:$AU114,"H 0002")+COUNTIF('Plan ET'!$C115:$BW115,"H 0002"))</f>
        <v>0</v>
      </c>
      <c r="P114" s="364">
        <f>SUM(COUNTIF('Plan MB'!$C114:$BE114,"H 0003")+COUNTIF('Plan WIW'!$C114:$AU114,"H 0003")+COUNTIF('Plan ET'!$C115:$BW115,"H 0003"))</f>
        <v>0</v>
      </c>
      <c r="Q114" s="364">
        <f>SUM(COUNTIF('Plan MB'!$C114:$BE114,"H 0011")+COUNTIF('Plan WIW'!$C114:$AU114,"H 0011")+COUNTIF('Plan ET'!$C115:$BW115,"H 0011"))</f>
        <v>0</v>
      </c>
      <c r="R114" s="364">
        <f>SUM(COUNTIF('Plan MB'!$C114:$BE114,"H 0102")+COUNTIF('Plan WIW'!$C114:$AU114,"H 0102")+COUNTIF('Plan ET'!$C115:$BW115,"H 0102"))</f>
        <v>0</v>
      </c>
      <c r="S114" s="364">
        <f>SUM(COUNTIF('Plan MB'!$C114:$BE114,"H 0103")+COUNTIF('Plan WIW'!$C114:$AU114,"H 0103")+COUNTIF('Plan ET'!$C115:$BW115,"H 0103"))</f>
        <v>0</v>
      </c>
      <c r="T114" s="364">
        <f>SUM(COUNTIF('Plan MB'!$C114:$BE114,"H 0111")+COUNTIF('Plan WIW'!$C114:$AU114,"H 0111")+COUNTIF('Plan ET'!$C115:$BW115,"H 0111"))</f>
        <v>0</v>
      </c>
      <c r="U114" s="364">
        <f>SUM(COUNTIF('Plan MB'!$C114:$BE114,"H 0112")+COUNTIF('Plan WIW'!$C114:$AU114,"H 0112")+COUNTIF('Plan ET'!$C115:$BW115,"H 0112"))</f>
        <v>0</v>
      </c>
      <c r="V114" s="364">
        <f>SUM(COUNTIF('Plan MB'!$C114:$BE114,"H 0113")+COUNTIF('Plan WIW'!$C114:$AU114,"H 0113")+COUNTIF('Plan ET'!$C115:$BW115,"H 0113"))</f>
        <v>1</v>
      </c>
      <c r="W114" s="364">
        <f>SUM(COUNTIF('Plan MB'!$C114:$BE114,"H 0114")+COUNTIF('Plan WIW'!$C114:$AU114,"H 0114")+COUNTIF('Plan ET'!$C115:$BW115,"H 0114"))</f>
        <v>0</v>
      </c>
      <c r="X114" s="364">
        <f>SUM(COUNTIF('Plan MB'!$C114:$BE114,"H 0115")+COUNTIF('Plan WIW'!$C114:$AU114,"H 0115")+COUNTIF('Plan ET'!$C115:$BW115,"H 0115"))</f>
        <v>0</v>
      </c>
      <c r="Y114" s="364">
        <f>SUM(COUNTIF('Plan MB'!$C114:$BE114,"H 0116")+COUNTIF('Plan WIW'!$C114:$AU114,"H 0116")+COUNTIF('Plan ET'!$C115:$BW115,"H 0116"))</f>
        <v>0</v>
      </c>
      <c r="Z114" s="340">
        <f>SUM(COUNTIF('Plan MB'!$C114:$BE114,"H 0202")+COUNTIF('Plan WIW'!$C114:$AU114,"H 0202")+COUNTIF('Plan ET'!$C115:$BW115,"H 0202"))</f>
        <v>0</v>
      </c>
      <c r="AA114" s="340">
        <f>SUM(COUNTIF('Plan MB'!$C114:$BE114,"H 0203")+COUNTIF('Plan WIW'!$C114:$AU114,"H 0203")+COUNTIF('Plan ET'!$C115:$BW115,"H 0203"))</f>
        <v>0</v>
      </c>
      <c r="AB114" s="364">
        <f>SUM(COUNTIF('Plan MB'!$C114:$BE114,"H 0211")+COUNTIF('Plan WIW'!$C114:$AU114,"H 0211")+COUNTIF('Plan ET'!$C115:$BW115,"H 0211"))</f>
        <v>0</v>
      </c>
      <c r="AC114" s="364">
        <f>SUM(COUNTIF('Plan MB'!$C114:$BE114,"H 0212")+COUNTIF('Plan WIW'!$C114:$AU114,"H 0212")+COUNTIF('Plan ET'!$C115:$BW115,"H 0212"))</f>
        <v>0</v>
      </c>
      <c r="AD114" s="364">
        <f>SUM(COUNTIF('Plan MB'!$C114:$BE114,"H 0213")+COUNTIF('Plan WIW'!$C114:$AU114,"H 0213")+COUNTIF('Plan ET'!$C115:$BW115,"H 0213"))</f>
        <v>0</v>
      </c>
      <c r="AE114" s="364">
        <f>SUM(COUNTIF('Plan MB'!$C114:$BE114,"H 0214")+COUNTIF('Plan WIW'!$C114:$AU114,"H 0214")+COUNTIF('Plan ET'!$C115:$BW115,"H 0214"))</f>
        <v>0</v>
      </c>
      <c r="AF114" s="340">
        <f>SUM(COUNTIF('Plan MB'!$C114:$BE114,"H 0215")+COUNTIF('Plan WIW'!$C114:$AU114,"H 0215")+COUNTIF('Plan ET'!$C115:$BW115,"H 0215"))</f>
        <v>0</v>
      </c>
      <c r="AG114" s="381">
        <f>SUM(COUNTIF('Plan MB'!$C114:$BE114,"H 0216")+COUNTIF('Plan WIW'!$C114:$AU114,"H 0216")+COUNTIF('Plan ET'!$C115:$BW115,"H 0216"))</f>
        <v>0</v>
      </c>
      <c r="AH114" s="364">
        <f>SUM(COUNTIF('Plan MB'!$C114:$BE114,"D 0215")+COUNTIF('Plan WIW'!$C114:$AU114,"D 0215")+COUNTIF('Plan ET'!$C115:$BW115,"D 0215"))</f>
        <v>0</v>
      </c>
      <c r="AI114" s="364">
        <f>SUM(COUNTIF('Plan MB'!$C114:$BE114,"E 0103")+COUNTIF('Plan WIW'!$C114:$AU114,"E 0103")+COUNTIF('Plan ET'!$C115:$BW115,"E 0103"))</f>
        <v>0</v>
      </c>
      <c r="AJ114" s="364">
        <f>SUM(COUNTIF('Plan MB'!$C114:$BE114,"E 0104")+COUNTIF('Plan WIW'!$C114:$AU114,"E 0104")+COUNTIF('Plan ET'!$C115:$BW115,"E 0104"))</f>
        <v>0</v>
      </c>
      <c r="AK114" s="364">
        <f>SUM(COUNTIF('Plan MB'!$C114:$BE114,"D 0201")+COUNTIF('Plan WIW'!$C114:$AU114,"D 0201")+COUNTIF('Plan ET'!$C115:$BW115,"D 0201"))</f>
        <v>0</v>
      </c>
      <c r="AL114" s="364">
        <f>SUM(COUNTIF('Plan MB'!$C114:$BE114,"D 0202")+COUNTIF('Plan WIW'!$C114:$AU114,"D 0202")+COUNTIF('Plan ET'!$C115:$BW115,"D 0202"))</f>
        <v>0</v>
      </c>
      <c r="AM114" s="364">
        <f>SUM(COUNTIF('Plan MB'!$C114:$BE114,"D 0203")+COUNTIF('Plan WIW'!$C114:$AU114,"D 0203")+COUNTIF('Plan ET'!$C115:$BW115,"D 0203"))</f>
        <v>0</v>
      </c>
      <c r="AN114" s="364">
        <f>SUM(COUNTIF('Plan MB'!$C114:$BE114,"B 0323")+COUNTIF('Plan WIW'!$C114:$AU114,"B 0323")+COUNTIF('Plan ET'!$C115:$BW115,"B 0323"))</f>
        <v>0</v>
      </c>
      <c r="AO114" s="364">
        <f>SUM(COUNTIF('Plan MB'!$C114:$BE114,"B 0406")+COUNTIF('Plan WIW'!$C114:$AU114,"B 0406")+COUNTIF('Plan ET'!$C115:$BW115,"B 0406"))</f>
        <v>0</v>
      </c>
      <c r="AP114" s="364">
        <f>SUM(COUNTIF('Plan MB'!$C114:$BE114,"B 0101")+COUNTIF('Plan WIW'!$C114:$AU114,"B 0101")+COUNTIF('Plan ET'!$C115:$BW115,"B 0101"))</f>
        <v>0</v>
      </c>
      <c r="AQ114" s="364">
        <f>SUM(COUNTIF('Plan MB'!$C114:$BE114,"B 0102")+COUNTIF('Plan WIW'!$C114:$AU114,"B 0102")+COUNTIF('Plan ET'!$C115:$BW115,"B 0102"))</f>
        <v>0</v>
      </c>
      <c r="AR114" s="364">
        <f>SUM(COUNTIF('Plan MB'!$C114:$BE114,"B 0231")+COUNTIF('Plan WIW'!$C114:$AU114,"B 0231")+COUNTIF('Plan ET'!$C115:$BW115,"B 0231"))</f>
        <v>0</v>
      </c>
      <c r="AS114" s="364">
        <f>SUM(COUNTIF('Plan MB'!$C114:$BE114,"B 0423")+COUNTIF('Plan WIW'!$C114:$AU114,"B 0423")+COUNTIF('Plan ET'!$C115:$BW115,"B 0423"))</f>
        <v>0</v>
      </c>
      <c r="AT114" s="364">
        <f>SUM(COUNTIF('Plan MB'!$C114:$BE114,"B 0422")+COUNTIF('Plan WIW'!$C114:$AU114,"B 0422")+COUNTIF('Plan ET'!$C115:$BW115,"B 0422"))</f>
        <v>0</v>
      </c>
    </row>
    <row r="115" spans="1:46" s="215" customFormat="1" ht="12.75" customHeight="1">
      <c r="A115" s="1320"/>
      <c r="B115" s="1323"/>
      <c r="C115" s="364">
        <f>SUM(COUNTIF('Plan MB'!$C115:$BE115,"D 0107")+COUNTIF('Plan WIW'!$C115:$AU115,"D 0107")+COUNTIF('Plan ET'!$C116:$BW116,"D 0107"))</f>
        <v>0</v>
      </c>
      <c r="D115" s="364">
        <f>SUM(COUNTIF('Plan MB'!$C115:$BE115,"D 0108")+COUNTIF('Plan WIW'!$C115:$AU115,"D 0108")+COUNTIF('Plan ET'!$C116:$BW116,"D 0108"))</f>
        <v>0</v>
      </c>
      <c r="E115" s="364">
        <f>SUM(COUNTIF('Plan MB'!$C115:$BE115,"D 0110")+COUNTIF('Plan WIW'!$C115:$AU115,"D 0110")+COUNTIF('Plan ET'!$C116:$BW116,"D 0110"))</f>
        <v>0</v>
      </c>
      <c r="F115" s="364">
        <f>SUM(COUNTIF('Plan MB'!$C115:$BE115,"D 0111")+COUNTIF('Plan WIW'!$C115:$AU115,"D 0111")+COUNTIF('Plan ET'!$C116:$BW116,"D 0111"))</f>
        <v>0</v>
      </c>
      <c r="G115" s="364">
        <f>SUM(COUNTIF('Plan MB'!$C115:$BE115,"D 0113")+COUNTIF('Plan WIW'!$C115:$AU115,"D 0113")+COUNTIF('Plan ET'!$C116:$BW116,"D 0113"))</f>
        <v>0</v>
      </c>
      <c r="H115" s="364">
        <f>SUM(COUNTIF('Plan MB'!$C115:$BE115,"D 0117")+COUNTIF('Plan WIW'!$C115:$AU115,"D 0117")+COUNTIF('Plan ET'!$C116:$BW116,"D 0117"))</f>
        <v>0</v>
      </c>
      <c r="I115" s="364">
        <f>SUM(COUNTIF('Plan MB'!$C115:$BE115,"D 0207")+COUNTIF('Plan WIW'!$C115:$AU115,"D 0207")+COUNTIF('Plan ET'!$C116:$BW116,"D 0207"))</f>
        <v>0</v>
      </c>
      <c r="J115" s="380">
        <f>SUM(COUNTIF('Plan MB'!$C115:$BE115,"D 0210")+COUNTIF('Plan WIW'!$C115:$AU115,"D 0210")+COUNTIF('Plan ET'!$C116:$BW116,"D 0210"))</f>
        <v>1</v>
      </c>
      <c r="K115" s="364">
        <f>SUM(COUNTIF('Plan MB'!$C115:$BE115,"D 0214")+COUNTIF('Plan WIW'!$C115:$AU115,"D 0214")+COUNTIF('Plan ET'!$C116:$BW116,"D 0214"))</f>
        <v>0</v>
      </c>
      <c r="L115" s="324">
        <f>SUM(COUNTIF('Plan MB'!$C115:$BE115,"D 0301")+COUNTIF('Plan WIW'!$C115:$AU115,"D 0301")+COUNTIF('Plan ET'!$C116:$BW116,"D 0301"))</f>
        <v>0</v>
      </c>
      <c r="M115" s="324">
        <f>SUM(COUNTIF('Plan MB'!$C115:$BE115,"D 0302")+COUNTIF('Plan WIW'!$C115:$AU115,"D 0302")+COUNTIF('Plan ET'!$C116:$BW116,"D 0302"))</f>
        <v>0</v>
      </c>
      <c r="N115" s="364">
        <f>SUM(COUNTIF('Plan MB'!$C115:$BE115,"H 0001")+COUNTIF('Plan WIW'!$C115:$AU115,"H 0001")+COUNTIF('Plan ET'!$C116:$BW116,"H 0001"))</f>
        <v>0</v>
      </c>
      <c r="O115" s="364">
        <f>SUM(COUNTIF('Plan MB'!$C115:$BE115,"H 0002")+COUNTIF('Plan WIW'!$C115:$AU115,"H 0002")+COUNTIF('Plan ET'!$C116:$BW116,"H 0002"))</f>
        <v>0</v>
      </c>
      <c r="P115" s="364">
        <f>SUM(COUNTIF('Plan MB'!$C115:$BE115,"H 0003")+COUNTIF('Plan WIW'!$C115:$AU115,"H 0003")+COUNTIF('Plan ET'!$C116:$BW116,"H 0003"))</f>
        <v>0</v>
      </c>
      <c r="Q115" s="364">
        <f>SUM(COUNTIF('Plan MB'!$C115:$BE115,"H 0011")+COUNTIF('Plan WIW'!$C115:$AU115,"H 0011")+COUNTIF('Plan ET'!$C116:$BW116,"H 0011"))</f>
        <v>0</v>
      </c>
      <c r="R115" s="364">
        <f>SUM(COUNTIF('Plan MB'!$C115:$BE115,"H 0102")+COUNTIF('Plan WIW'!$C115:$AU115,"H 0102")+COUNTIF('Plan ET'!$C116:$BW116,"H 0102"))</f>
        <v>0</v>
      </c>
      <c r="S115" s="364">
        <f>SUM(COUNTIF('Plan MB'!$C115:$BE115,"H 0103")+COUNTIF('Plan WIW'!$C115:$AU115,"H 0103")+COUNTIF('Plan ET'!$C116:$BW116,"H 0103"))</f>
        <v>0</v>
      </c>
      <c r="T115" s="364">
        <f>SUM(COUNTIF('Plan MB'!$C115:$BE115,"H 0111")+COUNTIF('Plan WIW'!$C115:$AU115,"H 0111")+COUNTIF('Plan ET'!$C116:$BW116,"H 0111"))</f>
        <v>0</v>
      </c>
      <c r="U115" s="364">
        <f>SUM(COUNTIF('Plan MB'!$C115:$BE115,"H 0112")+COUNTIF('Plan WIW'!$C115:$AU115,"H 0112")+COUNTIF('Plan ET'!$C116:$BW116,"H 0112"))</f>
        <v>0</v>
      </c>
      <c r="V115" s="364">
        <f>SUM(COUNTIF('Plan MB'!$C115:$BE115,"H 0113")+COUNTIF('Plan WIW'!$C115:$AU115,"H 0113")+COUNTIF('Plan ET'!$C116:$BW116,"H 0113"))</f>
        <v>0</v>
      </c>
      <c r="W115" s="364">
        <f>SUM(COUNTIF('Plan MB'!$C115:$BE115,"H 0114")+COUNTIF('Plan WIW'!$C115:$AU115,"H 0114")+COUNTIF('Plan ET'!$C116:$BW116,"H 0114"))</f>
        <v>0</v>
      </c>
      <c r="X115" s="364">
        <f>SUM(COUNTIF('Plan MB'!$C115:$BE115,"H 0115")+COUNTIF('Plan WIW'!$C115:$AU115,"H 0115")+COUNTIF('Plan ET'!$C116:$BW116,"H 0115"))</f>
        <v>0</v>
      </c>
      <c r="Y115" s="364">
        <f>SUM(COUNTIF('Plan MB'!$C115:$BE115,"H 0116")+COUNTIF('Plan WIW'!$C115:$AU115,"H 0116")+COUNTIF('Plan ET'!$C116:$BW116,"H 0116"))</f>
        <v>0</v>
      </c>
      <c r="Z115" s="340">
        <f>SUM(COUNTIF('Plan MB'!$C115:$BE115,"H 0202")+COUNTIF('Plan WIW'!$C115:$AU115,"H 0202")+COUNTIF('Plan ET'!$C116:$BW116,"H 0202"))</f>
        <v>0</v>
      </c>
      <c r="AA115" s="340">
        <f>SUM(COUNTIF('Plan MB'!$C115:$BE115,"H 0203")+COUNTIF('Plan WIW'!$C115:$AU115,"H 0203")+COUNTIF('Plan ET'!$C116:$BW116,"H 0203"))</f>
        <v>0</v>
      </c>
      <c r="AB115" s="364">
        <f>SUM(COUNTIF('Plan MB'!$C115:$BE115,"H 0211")+COUNTIF('Plan WIW'!$C115:$AU115,"H 0211")+COUNTIF('Plan ET'!$C116:$BW116,"H 0211"))</f>
        <v>0</v>
      </c>
      <c r="AC115" s="364">
        <f>SUM(COUNTIF('Plan MB'!$C115:$BE115,"H 0212")+COUNTIF('Plan WIW'!$C115:$AU115,"H 0212")+COUNTIF('Plan ET'!$C116:$BW116,"H 0212"))</f>
        <v>0</v>
      </c>
      <c r="AD115" s="364">
        <f>SUM(COUNTIF('Plan MB'!$C115:$BE115,"H 0213")+COUNTIF('Plan WIW'!$C115:$AU115,"H 0213")+COUNTIF('Plan ET'!$C116:$BW116,"H 0213"))</f>
        <v>0</v>
      </c>
      <c r="AE115" s="364">
        <f>SUM(COUNTIF('Plan MB'!$C115:$BE115,"H 0214")+COUNTIF('Plan WIW'!$C115:$AU115,"H 0214")+COUNTIF('Plan ET'!$C116:$BW116,"H 0214"))</f>
        <v>0</v>
      </c>
      <c r="AF115" s="340">
        <f>SUM(COUNTIF('Plan MB'!$C115:$BE115,"H 0215")+COUNTIF('Plan WIW'!$C115:$AU115,"H 0215")+COUNTIF('Plan ET'!$C116:$BW116,"H 0215"))</f>
        <v>0</v>
      </c>
      <c r="AG115" s="381">
        <f>SUM(COUNTIF('Plan MB'!$C115:$BE115,"H 0216")+COUNTIF('Plan WIW'!$C115:$AU115,"H 0216")+COUNTIF('Plan ET'!$C116:$BW116,"H 0216"))</f>
        <v>0</v>
      </c>
      <c r="AH115" s="364">
        <f>SUM(COUNTIF('Plan MB'!$C115:$BE115,"D 0215")+COUNTIF('Plan WIW'!$C115:$AU115,"D 0215")+COUNTIF('Plan ET'!$C116:$BW116,"D 0215"))</f>
        <v>0</v>
      </c>
      <c r="AI115" s="364">
        <f>SUM(COUNTIF('Plan MB'!$C115:$BE115,"E 0103")+COUNTIF('Plan WIW'!$C115:$AU115,"E 0103")+COUNTIF('Plan ET'!$C116:$BW116,"E 0103"))</f>
        <v>0</v>
      </c>
      <c r="AJ115" s="364">
        <f>SUM(COUNTIF('Plan MB'!$C115:$BE115,"E 0104")+COUNTIF('Plan WIW'!$C115:$AU115,"E 0104")+COUNTIF('Plan ET'!$C116:$BW116,"E 0104"))</f>
        <v>0</v>
      </c>
      <c r="AK115" s="364">
        <f>SUM(COUNTIF('Plan MB'!$C115:$BE115,"D 0201")+COUNTIF('Plan WIW'!$C115:$AU115,"D 0201")+COUNTIF('Plan ET'!$C116:$BW116,"D 0201"))</f>
        <v>0</v>
      </c>
      <c r="AL115" s="364">
        <f>SUM(COUNTIF('Plan MB'!$C115:$BE115,"D 0202")+COUNTIF('Plan WIW'!$C115:$AU115,"D 0202")+COUNTIF('Plan ET'!$C116:$BW116,"D 0202"))</f>
        <v>0</v>
      </c>
      <c r="AM115" s="364">
        <f>SUM(COUNTIF('Plan MB'!$C115:$BE115,"D 0203")+COUNTIF('Plan WIW'!$C115:$AU115,"D 0203")+COUNTIF('Plan ET'!$C116:$BW116,"D 0203"))</f>
        <v>0</v>
      </c>
      <c r="AN115" s="364">
        <f>SUM(COUNTIF('Plan MB'!$C115:$BE115,"B 0323")+COUNTIF('Plan WIW'!$C115:$AU115,"B 0323")+COUNTIF('Plan ET'!$C116:$BW116,"B 0323"))</f>
        <v>0</v>
      </c>
      <c r="AO115" s="364">
        <f>SUM(COUNTIF('Plan MB'!$C115:$BE115,"B 0406")+COUNTIF('Plan WIW'!$C115:$AU115,"B 0406")+COUNTIF('Plan ET'!$C116:$BW116,"B 0406"))</f>
        <v>0</v>
      </c>
      <c r="AP115" s="364">
        <f>SUM(COUNTIF('Plan MB'!$C115:$BE115,"B 0101")+COUNTIF('Plan WIW'!$C115:$AU115,"B 0101")+COUNTIF('Plan ET'!$C116:$BW116,"B 0101"))</f>
        <v>0</v>
      </c>
      <c r="AQ115" s="364">
        <f>SUM(COUNTIF('Plan MB'!$C115:$BE115,"B 0102")+COUNTIF('Plan WIW'!$C115:$AU115,"B 0102")+COUNTIF('Plan ET'!$C116:$BW116,"B 0102"))</f>
        <v>0</v>
      </c>
      <c r="AR115" s="364">
        <f>SUM(COUNTIF('Plan MB'!$C115:$BE115,"B 0231")+COUNTIF('Plan WIW'!$C115:$AU115,"B 0231")+COUNTIF('Plan ET'!$C116:$BW116,"B 0231"))</f>
        <v>0</v>
      </c>
      <c r="AS115" s="364">
        <f>SUM(COUNTIF('Plan MB'!$C115:$BE115,"B 0423")+COUNTIF('Plan WIW'!$C115:$AU115,"B 0423")+COUNTIF('Plan ET'!$C116:$BW116,"B 0423"))</f>
        <v>0</v>
      </c>
      <c r="AT115" s="364">
        <f>SUM(COUNTIF('Plan MB'!$C115:$BE115,"B 0422")+COUNTIF('Plan WIW'!$C115:$AU115,"B 0422")+COUNTIF('Plan ET'!$C116:$BW116,"B 0422"))</f>
        <v>0</v>
      </c>
    </row>
    <row r="116" spans="1:46" ht="12.75" customHeight="1">
      <c r="A116" s="1320"/>
      <c r="B116" s="1323"/>
      <c r="C116" s="364">
        <f>SUM(COUNTIF('Plan MB'!$C116:$BE116,"D 0107")+COUNTIF('Plan WIW'!$C116:$AU116,"D 0107")+COUNTIF('Plan ET'!$C117:$BW117,"D 0107"))</f>
        <v>0</v>
      </c>
      <c r="D116" s="364">
        <f>SUM(COUNTIF('Plan MB'!$C116:$BE116,"D 0108")+COUNTIF('Plan WIW'!$C116:$AU116,"D 0108")+COUNTIF('Plan ET'!$C117:$BW117,"D 0108"))</f>
        <v>0</v>
      </c>
      <c r="E116" s="364">
        <f>SUM(COUNTIF('Plan MB'!$C116:$BE116,"D 0110")+COUNTIF('Plan WIW'!$C116:$AU116,"D 0110")+COUNTIF('Plan ET'!$C117:$BW117,"D 0110"))</f>
        <v>0</v>
      </c>
      <c r="F116" s="364">
        <f>SUM(COUNTIF('Plan MB'!$C116:$BE116,"D 0111")+COUNTIF('Plan WIW'!$C116:$AU116,"D 0111")+COUNTIF('Plan ET'!$C117:$BW117,"D 0111"))</f>
        <v>0</v>
      </c>
      <c r="G116" s="364">
        <f>SUM(COUNTIF('Plan MB'!$C116:$BE116,"D 0113")+COUNTIF('Plan WIW'!$C116:$AU116,"D 0113")+COUNTIF('Plan ET'!$C117:$BW117,"D 0113"))</f>
        <v>0</v>
      </c>
      <c r="H116" s="364">
        <f>SUM(COUNTIF('Plan MB'!$C116:$BE116,"D 0117")+COUNTIF('Plan WIW'!$C116:$AU116,"D 0117")+COUNTIF('Plan ET'!$C117:$BW117,"D 0117"))</f>
        <v>0</v>
      </c>
      <c r="I116" s="364">
        <f>SUM(COUNTIF('Plan MB'!$C116:$BE116,"D 0207")+COUNTIF('Plan WIW'!$C116:$AU116,"D 0207")+COUNTIF('Plan ET'!$C117:$BW117,"D 0207"))</f>
        <v>0</v>
      </c>
      <c r="J116" s="364">
        <f>SUM(COUNTIF('Plan MB'!$C116:$BE116,"D 0210")+COUNTIF('Plan WIW'!$C116:$AU116,"D 0210")+COUNTIF('Plan ET'!$C117:$BW117,"D 0210"))</f>
        <v>0</v>
      </c>
      <c r="K116" s="364">
        <f>SUM(COUNTIF('Plan MB'!$C116:$BE116,"D 0214")+COUNTIF('Plan WIW'!$C116:$AU116,"D 0214")+COUNTIF('Plan ET'!$C117:$BW117,"D 0214"))</f>
        <v>0</v>
      </c>
      <c r="L116" s="324">
        <f>SUM(COUNTIF('Plan MB'!$C116:$BE116,"D 0301")+COUNTIF('Plan WIW'!$C116:$AU116,"D 0301")+COUNTIF('Plan ET'!$C117:$BW117,"D 0301"))</f>
        <v>0</v>
      </c>
      <c r="M116" s="324">
        <f>SUM(COUNTIF('Plan MB'!$C116:$BE116,"D 0302")+COUNTIF('Plan WIW'!$C116:$AU116,"D 0302")+COUNTIF('Plan ET'!$C117:$BW117,"D 0302"))</f>
        <v>0</v>
      </c>
      <c r="N116" s="364">
        <f>SUM(COUNTIF('Plan MB'!$C116:$BE116,"H 0001")+COUNTIF('Plan WIW'!$C116:$AU116,"H 0001")+COUNTIF('Plan ET'!$C117:$BW117,"H 0001"))</f>
        <v>0</v>
      </c>
      <c r="O116" s="364">
        <f>SUM(COUNTIF('Plan MB'!$C116:$BE116,"H 0002")+COUNTIF('Plan WIW'!$C116:$AU116,"H 0002")+COUNTIF('Plan ET'!$C117:$BW117,"H 0002"))</f>
        <v>0</v>
      </c>
      <c r="P116" s="364">
        <f>SUM(COUNTIF('Plan MB'!$C116:$BE116,"H 0003")+COUNTIF('Plan WIW'!$C116:$AU116,"H 0003")+COUNTIF('Plan ET'!$C117:$BW117,"H 0003"))</f>
        <v>0</v>
      </c>
      <c r="Q116" s="364">
        <f>SUM(COUNTIF('Plan MB'!$C116:$BE116,"H 0011")+COUNTIF('Plan WIW'!$C116:$AU116,"H 0011")+COUNTIF('Plan ET'!$C117:$BW117,"H 0011"))</f>
        <v>0</v>
      </c>
      <c r="R116" s="364">
        <f>SUM(COUNTIF('Plan MB'!$C116:$BE116,"H 0102")+COUNTIF('Plan WIW'!$C116:$AU116,"H 0102")+COUNTIF('Plan ET'!$C117:$BW117,"H 0102"))</f>
        <v>0</v>
      </c>
      <c r="S116" s="364">
        <f>SUM(COUNTIF('Plan MB'!$C116:$BE116,"H 0103")+COUNTIF('Plan WIW'!$C116:$AU116,"H 0103")+COUNTIF('Plan ET'!$C117:$BW117,"H 0103"))</f>
        <v>0</v>
      </c>
      <c r="T116" s="364">
        <f>SUM(COUNTIF('Plan MB'!$C116:$BE116,"H 0111")+COUNTIF('Plan WIW'!$C116:$AU116,"H 0111")+COUNTIF('Plan ET'!$C117:$BW117,"H 0111"))</f>
        <v>0</v>
      </c>
      <c r="U116" s="364">
        <f>SUM(COUNTIF('Plan MB'!$C116:$BE116,"H 0112")+COUNTIF('Plan WIW'!$C116:$AU116,"H 0112")+COUNTIF('Plan ET'!$C117:$BW117,"H 0112"))</f>
        <v>0</v>
      </c>
      <c r="V116" s="364">
        <f>SUM(COUNTIF('Plan MB'!$C116:$BE116,"H 0113")+COUNTIF('Plan WIW'!$C116:$AU116,"H 0113")+COUNTIF('Plan ET'!$C117:$BW117,"H 0113"))</f>
        <v>0</v>
      </c>
      <c r="W116" s="364">
        <f>SUM(COUNTIF('Plan MB'!$C116:$BE116,"H 0114")+COUNTIF('Plan WIW'!$C116:$AU116,"H 0114")+COUNTIF('Plan ET'!$C117:$BW117,"H 0114"))</f>
        <v>0</v>
      </c>
      <c r="X116" s="364">
        <f>SUM(COUNTIF('Plan MB'!$C116:$BE116,"H 0115")+COUNTIF('Plan WIW'!$C116:$AU116,"H 0115")+COUNTIF('Plan ET'!$C117:$BW117,"H 0115"))</f>
        <v>0</v>
      </c>
      <c r="Y116" s="364">
        <f>SUM(COUNTIF('Plan MB'!$C116:$BE116,"H 0116")+COUNTIF('Plan WIW'!$C116:$AU116,"H 0116")+COUNTIF('Plan ET'!$C117:$BW117,"H 0116"))</f>
        <v>0</v>
      </c>
      <c r="Z116" s="340">
        <f>SUM(COUNTIF('Plan MB'!$C116:$BE116,"H 0202")+COUNTIF('Plan WIW'!$C116:$AU116,"H 0202")+COUNTIF('Plan ET'!$C117:$BW117,"H 0202"))</f>
        <v>0</v>
      </c>
      <c r="AA116" s="340">
        <f>SUM(COUNTIF('Plan MB'!$C116:$BE116,"H 0203")+COUNTIF('Plan WIW'!$C116:$AU116,"H 0203")+COUNTIF('Plan ET'!$C117:$BW117,"H 0203"))</f>
        <v>0</v>
      </c>
      <c r="AB116" s="364">
        <f>SUM(COUNTIF('Plan MB'!$C116:$BE116,"H 0211")+COUNTIF('Plan WIW'!$C116:$AU116,"H 0211")+COUNTIF('Plan ET'!$C117:$BW117,"H 0211"))</f>
        <v>0</v>
      </c>
      <c r="AC116" s="364">
        <f>SUM(COUNTIF('Plan MB'!$C116:$BE116,"H 0212")+COUNTIF('Plan WIW'!$C116:$AU116,"H 0212")+COUNTIF('Plan ET'!$C117:$BW117,"H 0212"))</f>
        <v>0</v>
      </c>
      <c r="AD116" s="364">
        <f>SUM(COUNTIF('Plan MB'!$C116:$BE116,"H 0213")+COUNTIF('Plan WIW'!$C116:$AU116,"H 0213")+COUNTIF('Plan ET'!$C117:$BW117,"H 0213"))</f>
        <v>0</v>
      </c>
      <c r="AE116" s="364">
        <f>SUM(COUNTIF('Plan MB'!$C116:$BE116,"H 0214")+COUNTIF('Plan WIW'!$C116:$AU116,"H 0214")+COUNTIF('Plan ET'!$C117:$BW117,"H 0214"))</f>
        <v>0</v>
      </c>
      <c r="AF116" s="340">
        <f>SUM(COUNTIF('Plan MB'!$C116:$BE116,"H 0215")+COUNTIF('Plan WIW'!$C116:$AU116,"H 0215")+COUNTIF('Plan ET'!$C117:$BW117,"H 0215"))</f>
        <v>0</v>
      </c>
      <c r="AG116" s="381">
        <f>SUM(COUNTIF('Plan MB'!$C116:$BE116,"H 0216")+COUNTIF('Plan WIW'!$C116:$AU116,"H 0216")+COUNTIF('Plan ET'!$C117:$BW117,"H 0216"))</f>
        <v>0</v>
      </c>
      <c r="AH116" s="364">
        <f>SUM(COUNTIF('Plan MB'!$C116:$BE116,"D 0215")+COUNTIF('Plan WIW'!$C116:$AU116,"D 0215")+COUNTIF('Plan ET'!$C117:$BW117,"D 0215"))</f>
        <v>0</v>
      </c>
      <c r="AI116" s="364">
        <f>SUM(COUNTIF('Plan MB'!$C116:$BE116,"E 0103")+COUNTIF('Plan WIW'!$C116:$AU116,"E 0103")+COUNTIF('Plan ET'!$C117:$BW117,"E 0103"))</f>
        <v>0</v>
      </c>
      <c r="AJ116" s="364">
        <f>SUM(COUNTIF('Plan MB'!$C116:$BE116,"E 0104")+COUNTIF('Plan WIW'!$C116:$AU116,"E 0104")+COUNTIF('Plan ET'!$C117:$BW117,"E 0104"))</f>
        <v>0</v>
      </c>
      <c r="AK116" s="364">
        <f>SUM(COUNTIF('Plan MB'!$C116:$BE116,"D 0201")+COUNTIF('Plan WIW'!$C116:$AU116,"D 0201")+COUNTIF('Plan ET'!$C117:$BW117,"D 0201"))</f>
        <v>0</v>
      </c>
      <c r="AL116" s="364">
        <f>SUM(COUNTIF('Plan MB'!$C116:$BE116,"D 0202")+COUNTIF('Plan WIW'!$C116:$AU116,"D 0202")+COUNTIF('Plan ET'!$C117:$BW117,"D 0202"))</f>
        <v>0</v>
      </c>
      <c r="AM116" s="364">
        <f>SUM(COUNTIF('Plan MB'!$C116:$BE116,"D 0203")+COUNTIF('Plan WIW'!$C116:$AU116,"D 0203")+COUNTIF('Plan ET'!$C117:$BW117,"D 0203"))</f>
        <v>0</v>
      </c>
      <c r="AN116" s="364">
        <f>SUM(COUNTIF('Plan MB'!$C116:$BE116,"B 0323")+COUNTIF('Plan WIW'!$C116:$AU116,"B 0323")+COUNTIF('Plan ET'!$C117:$BW117,"B 0323"))</f>
        <v>0</v>
      </c>
      <c r="AO116" s="364">
        <f>SUM(COUNTIF('Plan MB'!$C116:$BE116,"B 0406")+COUNTIF('Plan WIW'!$C116:$AU116,"B 0406")+COUNTIF('Plan ET'!$C117:$BW117,"B 0406"))</f>
        <v>0</v>
      </c>
      <c r="AP116" s="364">
        <f>SUM(COUNTIF('Plan MB'!$C116:$BE116,"B 0101")+COUNTIF('Plan WIW'!$C116:$AU116,"B 0101")+COUNTIF('Plan ET'!$C117:$BW117,"B 0101"))</f>
        <v>0</v>
      </c>
      <c r="AQ116" s="364">
        <f>SUM(COUNTIF('Plan MB'!$C116:$BE116,"B 0102")+COUNTIF('Plan WIW'!$C116:$AU116,"B 0102")+COUNTIF('Plan ET'!$C117:$BW117,"B 0102"))</f>
        <v>0</v>
      </c>
      <c r="AR116" s="364">
        <f>SUM(COUNTIF('Plan MB'!$C116:$BE116,"B 0231")+COUNTIF('Plan WIW'!$C116:$AU116,"B 0231")+COUNTIF('Plan ET'!$C117:$BW117,"B 0231"))</f>
        <v>0</v>
      </c>
      <c r="AS116" s="364">
        <f>SUM(COUNTIF('Plan MB'!$C116:$BE116,"B 0423")+COUNTIF('Plan WIW'!$C116:$AU116,"B 0423")+COUNTIF('Plan ET'!$C117:$BW117,"B 0423"))</f>
        <v>0</v>
      </c>
      <c r="AT116" s="364">
        <f>SUM(COUNTIF('Plan MB'!$C116:$BE116,"B 0422")+COUNTIF('Plan WIW'!$C116:$AU116,"B 0422")+COUNTIF('Plan ET'!$C117:$BW117,"B 0422"))</f>
        <v>0</v>
      </c>
    </row>
    <row r="117" spans="1:46" ht="12.75" customHeight="1">
      <c r="A117" s="1321"/>
      <c r="B117" s="1324"/>
      <c r="C117" s="364">
        <f>SUM(COUNTIF('Plan MB'!$C117:$BE117,"D 0107")+COUNTIF('Plan WIW'!$C117:$AU117,"D 0107")+COUNTIF('Plan ET'!$C118:$BW118,"D 0107"))</f>
        <v>0</v>
      </c>
      <c r="D117" s="364">
        <f>SUM(COUNTIF('Plan MB'!$C117:$BE117,"D 0108")+COUNTIF('Plan WIW'!$C117:$AU117,"D 0108")+COUNTIF('Plan ET'!$C118:$BW118,"D 0108"))</f>
        <v>0</v>
      </c>
      <c r="E117" s="364">
        <f>SUM(COUNTIF('Plan MB'!$C117:$BE117,"D 0110")+COUNTIF('Plan WIW'!$C117:$AU117,"D 0110")+COUNTIF('Plan ET'!$C118:$BW118,"D 0110"))</f>
        <v>0</v>
      </c>
      <c r="F117" s="364">
        <f>SUM(COUNTIF('Plan MB'!$C117:$BE117,"D 0111")+COUNTIF('Plan WIW'!$C117:$AU117,"D 0111")+COUNTIF('Plan ET'!$C118:$BW118,"D 0111"))</f>
        <v>0</v>
      </c>
      <c r="G117" s="364">
        <f>SUM(COUNTIF('Plan MB'!$C117:$BE117,"D 0113")+COUNTIF('Plan WIW'!$C117:$AU117,"D 0113")+COUNTIF('Plan ET'!$C118:$BW118,"D 0113"))</f>
        <v>0</v>
      </c>
      <c r="H117" s="364">
        <f>SUM(COUNTIF('Plan MB'!$C117:$BE117,"D 0117")+COUNTIF('Plan WIW'!$C117:$AU117,"D 0117")+COUNTIF('Plan ET'!$C118:$BW118,"D 0117"))</f>
        <v>0</v>
      </c>
      <c r="I117" s="364">
        <f>SUM(COUNTIF('Plan MB'!$C117:$BE117,"D 0207")+COUNTIF('Plan WIW'!$C117:$AU117,"D 0207")+COUNTIF('Plan ET'!$C118:$BW118,"D 0207"))</f>
        <v>0</v>
      </c>
      <c r="J117" s="364">
        <f>SUM(COUNTIF('Plan MB'!$C117:$BE117,"D 0210")+COUNTIF('Plan WIW'!$C117:$AU117,"D 0210")+COUNTIF('Plan ET'!$C118:$BW118,"D 0210"))</f>
        <v>0</v>
      </c>
      <c r="K117" s="364">
        <f>SUM(COUNTIF('Plan MB'!$C117:$BE117,"D 0214")+COUNTIF('Plan WIW'!$C117:$AU117,"D 0214")+COUNTIF('Plan ET'!$C118:$BW118,"D 0214"))</f>
        <v>0</v>
      </c>
      <c r="L117" s="324">
        <f>SUM(COUNTIF('Plan MB'!$C117:$BE117,"D 0301")+COUNTIF('Plan WIW'!$C117:$AU117,"D 0301")+COUNTIF('Plan ET'!$C118:$BW118,"D 0301"))</f>
        <v>0</v>
      </c>
      <c r="M117" s="324">
        <f>SUM(COUNTIF('Plan MB'!$C117:$BE117,"D 0302")+COUNTIF('Plan WIW'!$C117:$AU117,"D 0302")+COUNTIF('Plan ET'!$C118:$BW118,"D 0302"))</f>
        <v>0</v>
      </c>
      <c r="N117" s="364">
        <f>SUM(COUNTIF('Plan MB'!$C117:$BE117,"H 0001")+COUNTIF('Plan WIW'!$C117:$AU117,"H 0001")+COUNTIF('Plan ET'!$C118:$BW118,"H 0001"))</f>
        <v>0</v>
      </c>
      <c r="O117" s="364">
        <f>SUM(COUNTIF('Plan MB'!$C117:$BE117,"H 0002")+COUNTIF('Plan WIW'!$C117:$AU117,"H 0002")+COUNTIF('Plan ET'!$C118:$BW118,"H 0002"))</f>
        <v>0</v>
      </c>
      <c r="P117" s="364">
        <f>SUM(COUNTIF('Plan MB'!$C117:$BE117,"H 0003")+COUNTIF('Plan WIW'!$C117:$AU117,"H 0003")+COUNTIF('Plan ET'!$C118:$BW118,"H 0003"))</f>
        <v>0</v>
      </c>
      <c r="Q117" s="364">
        <f>SUM(COUNTIF('Plan MB'!$C117:$BE117,"H 0011")+COUNTIF('Plan WIW'!$C117:$AU117,"H 0011")+COUNTIF('Plan ET'!$C118:$BW118,"H 0011"))</f>
        <v>0</v>
      </c>
      <c r="R117" s="364">
        <f>SUM(COUNTIF('Plan MB'!$C117:$BE117,"H 0102")+COUNTIF('Plan WIW'!$C117:$AU117,"H 0102")+COUNTIF('Plan ET'!$C118:$BW118,"H 0102"))</f>
        <v>0</v>
      </c>
      <c r="S117" s="364">
        <f>SUM(COUNTIF('Plan MB'!$C117:$BE117,"H 0103")+COUNTIF('Plan WIW'!$C117:$AU117,"H 0103")+COUNTIF('Plan ET'!$C118:$BW118,"H 0103"))</f>
        <v>0</v>
      </c>
      <c r="T117" s="364">
        <f>SUM(COUNTIF('Plan MB'!$C117:$BE117,"H 0111")+COUNTIF('Plan WIW'!$C117:$AU117,"H 0111")+COUNTIF('Plan ET'!$C118:$BW118,"H 0111"))</f>
        <v>0</v>
      </c>
      <c r="U117" s="364">
        <f>SUM(COUNTIF('Plan MB'!$C117:$BE117,"H 0112")+COUNTIF('Plan WIW'!$C117:$AU117,"H 0112")+COUNTIF('Plan ET'!$C118:$BW118,"H 0112"))</f>
        <v>0</v>
      </c>
      <c r="V117" s="364">
        <f>SUM(COUNTIF('Plan MB'!$C117:$BE117,"H 0113")+COUNTIF('Plan WIW'!$C117:$AU117,"H 0113")+COUNTIF('Plan ET'!$C118:$BW118,"H 0113"))</f>
        <v>0</v>
      </c>
      <c r="W117" s="364">
        <f>SUM(COUNTIF('Plan MB'!$C117:$BE117,"H 0114")+COUNTIF('Plan WIW'!$C117:$AU117,"H 0114")+COUNTIF('Plan ET'!$C118:$BW118,"H 0114"))</f>
        <v>0</v>
      </c>
      <c r="X117" s="364">
        <f>SUM(COUNTIF('Plan MB'!$C117:$BE117,"H 0115")+COUNTIF('Plan WIW'!$C117:$AU117,"H 0115")+COUNTIF('Plan ET'!$C118:$BW118,"H 0115"))</f>
        <v>0</v>
      </c>
      <c r="Y117" s="364">
        <f>SUM(COUNTIF('Plan MB'!$C117:$BE117,"H 0116")+COUNTIF('Plan WIW'!$C117:$AU117,"H 0116")+COUNTIF('Plan ET'!$C118:$BW118,"H 0116"))</f>
        <v>0</v>
      </c>
      <c r="Z117" s="340">
        <f>SUM(COUNTIF('Plan MB'!$C117:$BE117,"H 0202")+COUNTIF('Plan WIW'!$C117:$AU117,"H 0202")+COUNTIF('Plan ET'!$C118:$BW118,"H 0202"))</f>
        <v>0</v>
      </c>
      <c r="AA117" s="340">
        <f>SUM(COUNTIF('Plan MB'!$C117:$BE117,"H 0203")+COUNTIF('Plan WIW'!$C117:$AU117,"H 0203")+COUNTIF('Plan ET'!$C118:$BW118,"H 0203"))</f>
        <v>0</v>
      </c>
      <c r="AB117" s="364">
        <f>SUM(COUNTIF('Plan MB'!$C117:$BE117,"H 0211")+COUNTIF('Plan WIW'!$C117:$AU117,"H 0211")+COUNTIF('Plan ET'!$C118:$BW118,"H 0211"))</f>
        <v>0</v>
      </c>
      <c r="AC117" s="364">
        <f>SUM(COUNTIF('Plan MB'!$C117:$BE117,"H 0212")+COUNTIF('Plan WIW'!$C117:$AU117,"H 0212")+COUNTIF('Plan ET'!$C118:$BW118,"H 0212"))</f>
        <v>0</v>
      </c>
      <c r="AD117" s="364">
        <f>SUM(COUNTIF('Plan MB'!$C117:$BE117,"H 0213")+COUNTIF('Plan WIW'!$C117:$AU117,"H 0213")+COUNTIF('Plan ET'!$C118:$BW118,"H 0213"))</f>
        <v>0</v>
      </c>
      <c r="AE117" s="364">
        <f>SUM(COUNTIF('Plan MB'!$C117:$BE117,"H 0214")+COUNTIF('Plan WIW'!$C117:$AU117,"H 0214")+COUNTIF('Plan ET'!$C118:$BW118,"H 0214"))</f>
        <v>0</v>
      </c>
      <c r="AF117" s="340">
        <f>SUM(COUNTIF('Plan MB'!$C117:$BE117,"H 0215")+COUNTIF('Plan WIW'!$C117:$AU117,"H 0215")+COUNTIF('Plan ET'!$C118:$BW118,"H 0215"))</f>
        <v>0</v>
      </c>
      <c r="AG117" s="381">
        <f>SUM(COUNTIF('Plan MB'!$C117:$BE117,"H 0216")+COUNTIF('Plan WIW'!$C117:$AU117,"H 0216")+COUNTIF('Plan ET'!$C118:$BW118,"H 0216"))</f>
        <v>0</v>
      </c>
      <c r="AH117" s="364">
        <f>SUM(COUNTIF('Plan MB'!$C117:$BE117,"D 0215")+COUNTIF('Plan WIW'!$C117:$AU117,"D 0215")+COUNTIF('Plan ET'!$C118:$BW118,"D 0215"))</f>
        <v>0</v>
      </c>
      <c r="AI117" s="364">
        <f>SUM(COUNTIF('Plan MB'!$C117:$BE117,"E 0103")+COUNTIF('Plan WIW'!$C117:$AU117,"E 0103")+COUNTIF('Plan ET'!$C118:$BW118,"E 0103"))</f>
        <v>0</v>
      </c>
      <c r="AJ117" s="364">
        <f>SUM(COUNTIF('Plan MB'!$C117:$BE117,"E 0104")+COUNTIF('Plan WIW'!$C117:$AU117,"E 0104")+COUNTIF('Plan ET'!$C118:$BW118,"E 0104"))</f>
        <v>0</v>
      </c>
      <c r="AK117" s="364">
        <f>SUM(COUNTIF('Plan MB'!$C117:$BE117,"D 0201")+COUNTIF('Plan WIW'!$C117:$AU117,"D 0201")+COUNTIF('Plan ET'!$C118:$BW118,"D 0201"))</f>
        <v>0</v>
      </c>
      <c r="AL117" s="364">
        <f>SUM(COUNTIF('Plan MB'!$C117:$BE117,"D 0202")+COUNTIF('Plan WIW'!$C117:$AU117,"D 0202")+COUNTIF('Plan ET'!$C118:$BW118,"D 0202"))</f>
        <v>0</v>
      </c>
      <c r="AM117" s="364">
        <f>SUM(COUNTIF('Plan MB'!$C117:$BE117,"D 0203")+COUNTIF('Plan WIW'!$C117:$AU117,"D 0203")+COUNTIF('Plan ET'!$C118:$BW118,"D 0203"))</f>
        <v>0</v>
      </c>
      <c r="AN117" s="364">
        <f>SUM(COUNTIF('Plan MB'!$C117:$BE117,"B 0323")+COUNTIF('Plan WIW'!$C117:$AU117,"B 0323")+COUNTIF('Plan ET'!$C118:$BW118,"B 0323"))</f>
        <v>0</v>
      </c>
      <c r="AO117" s="364">
        <f>SUM(COUNTIF('Plan MB'!$C117:$BE117,"B 0406")+COUNTIF('Plan WIW'!$C117:$AU117,"B 0406")+COUNTIF('Plan ET'!$C118:$BW118,"B 0406"))</f>
        <v>0</v>
      </c>
      <c r="AP117" s="364">
        <f>SUM(COUNTIF('Plan MB'!$C117:$BE117,"B 0101")+COUNTIF('Plan WIW'!$C117:$AU117,"B 0101")+COUNTIF('Plan ET'!$C118:$BW118,"B 0101"))</f>
        <v>0</v>
      </c>
      <c r="AQ117" s="364">
        <f>SUM(COUNTIF('Plan MB'!$C117:$BE117,"B 0102")+COUNTIF('Plan WIW'!$C117:$AU117,"B 0102")+COUNTIF('Plan ET'!$C118:$BW118,"B 0102"))</f>
        <v>0</v>
      </c>
      <c r="AR117" s="364">
        <f>SUM(COUNTIF('Plan MB'!$C117:$BE117,"B 0231")+COUNTIF('Plan WIW'!$C117:$AU117,"B 0231")+COUNTIF('Plan ET'!$C118:$BW118,"B 0231"))</f>
        <v>0</v>
      </c>
      <c r="AS117" s="364">
        <f>SUM(COUNTIF('Plan MB'!$C117:$BE117,"B 0423")+COUNTIF('Plan WIW'!$C117:$AU117,"B 0423")+COUNTIF('Plan ET'!$C118:$BW118,"B 0423"))</f>
        <v>0</v>
      </c>
      <c r="AT117" s="364">
        <f>SUM(COUNTIF('Plan MB'!$C117:$BE117,"B 0422")+COUNTIF('Plan WIW'!$C117:$AU117,"B 0422")+COUNTIF('Plan ET'!$C118:$BW118,"B 0422"))</f>
        <v>0</v>
      </c>
    </row>
    <row r="118" spans="1:46" ht="12.75" customHeight="1">
      <c r="A118" s="146"/>
      <c r="B118" s="281"/>
      <c r="C118" s="324">
        <f>SUM(COUNTIF('Plan MB'!$C118:$BE118,"D 0107")+COUNTIF('Plan WIW'!$C118:$AU118,"D 0107")+COUNTIF('Plan ET'!$C119:$BW119,"D 0107"))</f>
        <v>0</v>
      </c>
      <c r="D118" s="324">
        <f>SUM(COUNTIF('Plan MB'!$C118:$BE118,"D 0108")+COUNTIF('Plan WIW'!$C118:$AU118,"D 0108")+COUNTIF('Plan ET'!$C119:$BW119,"D 0108"))</f>
        <v>0</v>
      </c>
      <c r="E118" s="324">
        <f>SUM(COUNTIF('Plan MB'!$C118:$BE118,"D 0110")+COUNTIF('Plan WIW'!$C118:$AU118,"D 0110")+COUNTIF('Plan ET'!$C119:$BW119,"D 0110"))</f>
        <v>0</v>
      </c>
      <c r="F118" s="324">
        <f>SUM(COUNTIF('Plan MB'!$C118:$BE118,"D 0111")+COUNTIF('Plan WIW'!$C118:$AU118,"D 0111")+COUNTIF('Plan ET'!$C119:$BW119,"D 0111"))</f>
        <v>0</v>
      </c>
      <c r="G118" s="324">
        <f>SUM(COUNTIF('Plan MB'!$C118:$BE118,"D 0113")+COUNTIF('Plan WIW'!$C118:$AU118,"D 0113")+COUNTIF('Plan ET'!$C119:$BW119,"D 0113"))</f>
        <v>0</v>
      </c>
      <c r="H118" s="324">
        <f>SUM(COUNTIF('Plan MB'!$C118:$BE118,"D 0117")+COUNTIF('Plan WIW'!$C118:$AU118,"D 0117")+COUNTIF('Plan ET'!$C119:$BW119,"D 0117"))</f>
        <v>0</v>
      </c>
      <c r="I118" s="324">
        <f>SUM(COUNTIF('Plan MB'!$C118:$BE118,"D 0207")+COUNTIF('Plan WIW'!$C118:$AU118,"D 0207")+COUNTIF('Plan ET'!$C119:$BW119,"D 0207"))</f>
        <v>0</v>
      </c>
      <c r="J118" s="324">
        <f>SUM(COUNTIF('Plan MB'!$C118:$BE118,"D 0210")+COUNTIF('Plan WIW'!$C118:$AU118,"D 0210")+COUNTIF('Plan ET'!$C119:$BW119,"D 0210"))</f>
        <v>0</v>
      </c>
      <c r="K118" s="324">
        <f>SUM(COUNTIF('Plan MB'!$C118:$BE118,"D 0214")+COUNTIF('Plan WIW'!$C118:$AU118,"D 0214")+COUNTIF('Plan ET'!$C119:$BW119,"D 0214"))</f>
        <v>0</v>
      </c>
      <c r="L118" s="324">
        <f>SUM(COUNTIF('Plan MB'!$C118:$BE118,"D 0301")+COUNTIF('Plan WIW'!$C118:$AU118,"D 0301")+COUNTIF('Plan ET'!$C119:$BW119,"D 0301"))</f>
        <v>0</v>
      </c>
      <c r="M118" s="324">
        <f>SUM(COUNTIF('Plan MB'!$C118:$BE118,"D 0302")+COUNTIF('Plan WIW'!$C118:$AU118,"D 0302")+COUNTIF('Plan ET'!$C119:$BW119,"D 0302"))</f>
        <v>0</v>
      </c>
      <c r="N118" s="324">
        <f>SUM(COUNTIF('Plan MB'!$C118:$BE118,"H 0001")+COUNTIF('Plan WIW'!$C118:$AU118,"H 0001")+COUNTIF('Plan ET'!$C119:$BW119,"H 0001"))</f>
        <v>0</v>
      </c>
      <c r="O118" s="324">
        <f>SUM(COUNTIF('Plan MB'!$C118:$BE118,"H 0002")+COUNTIF('Plan WIW'!$C118:$AU118,"H 0002")+COUNTIF('Plan ET'!$C119:$BW119,"H 0002"))</f>
        <v>0</v>
      </c>
      <c r="P118" s="324">
        <f>SUM(COUNTIF('Plan MB'!$C118:$BE118,"H 0003")+COUNTIF('Plan WIW'!$C118:$AU118,"H 0003")+COUNTIF('Plan ET'!$C119:$BW119,"H 0003"))</f>
        <v>0</v>
      </c>
      <c r="Q118" s="324">
        <f>SUM(COUNTIF('Plan MB'!$C118:$BE118,"H 0011")+COUNTIF('Plan WIW'!$C118:$AU118,"H 0011")+COUNTIF('Plan ET'!$C119:$BW119,"H 0011"))</f>
        <v>0</v>
      </c>
      <c r="R118" s="324">
        <f>SUM(COUNTIF('Plan MB'!$C118:$BE118,"H 0102")+COUNTIF('Plan WIW'!$C118:$AU118,"H 0102")+COUNTIF('Plan ET'!$C119:$BW119,"H 0102"))</f>
        <v>0</v>
      </c>
      <c r="S118" s="324">
        <f>SUM(COUNTIF('Plan MB'!$C118:$BE118,"H 0103")+COUNTIF('Plan WIW'!$C118:$AU118,"H 0103")+COUNTIF('Plan ET'!$C119:$BW119,"H 0103"))</f>
        <v>0</v>
      </c>
      <c r="T118" s="324">
        <f>SUM(COUNTIF('Plan MB'!$C118:$BE118,"H 0111")+COUNTIF('Plan WIW'!$C118:$AU118,"H 0111")+COUNTIF('Plan ET'!$C119:$BW119,"H 0111"))</f>
        <v>0</v>
      </c>
      <c r="U118" s="324">
        <f>SUM(COUNTIF('Plan MB'!$C118:$BE118,"H 0112")+COUNTIF('Plan WIW'!$C118:$AU118,"H 0112")+COUNTIF('Plan ET'!$C119:$BW119,"H 0112"))</f>
        <v>0</v>
      </c>
      <c r="V118" s="324">
        <f>SUM(COUNTIF('Plan MB'!$C118:$BE118,"H 0113")+COUNTIF('Plan WIW'!$C118:$AU118,"H 0113")+COUNTIF('Plan ET'!$C119:$BW119,"H 0113"))</f>
        <v>0</v>
      </c>
      <c r="W118" s="324">
        <f>SUM(COUNTIF('Plan MB'!$C118:$BE118,"H 0114")+COUNTIF('Plan WIW'!$C118:$AU118,"H 0114")+COUNTIF('Plan ET'!$C119:$BW119,"H 0114"))</f>
        <v>0</v>
      </c>
      <c r="X118" s="324">
        <f>SUM(COUNTIF('Plan MB'!$C118:$BE118,"H 0115")+COUNTIF('Plan WIW'!$C118:$AU118,"H 0115")+COUNTIF('Plan ET'!$C119:$BW119,"H 0115"))</f>
        <v>0</v>
      </c>
      <c r="Y118" s="324">
        <f>SUM(COUNTIF('Plan MB'!$C118:$BE118,"H 0116")+COUNTIF('Plan WIW'!$C118:$AU118,"H 0116")+COUNTIF('Plan ET'!$C119:$BW119,"H 0116"))</f>
        <v>0</v>
      </c>
      <c r="Z118" s="324">
        <f>SUM(COUNTIF('Plan MB'!$C118:$BE118,"H 0202")+COUNTIF('Plan WIW'!$C118:$AU118,"H 0202")+COUNTIF('Plan ET'!$C119:$BW119,"H 0202"))</f>
        <v>0</v>
      </c>
      <c r="AA118" s="324">
        <f>SUM(COUNTIF('Plan MB'!$C118:$BE118,"H 0203")+COUNTIF('Plan WIW'!$C118:$AU118,"H 0203")+COUNTIF('Plan ET'!$C119:$BW119,"H 0203"))</f>
        <v>0</v>
      </c>
      <c r="AB118" s="324">
        <f>SUM(COUNTIF('Plan MB'!$C118:$BE118,"H 0211")+COUNTIF('Plan WIW'!$C118:$AU118,"H 0211")+COUNTIF('Plan ET'!$C119:$BW119,"H 0211"))</f>
        <v>0</v>
      </c>
      <c r="AC118" s="324">
        <f>SUM(COUNTIF('Plan MB'!$C118:$BE118,"H 0212")+COUNTIF('Plan WIW'!$C118:$AU118,"H 0212")+COUNTIF('Plan ET'!$C119:$BW119,"H 0212"))</f>
        <v>0</v>
      </c>
      <c r="AD118" s="324">
        <f>SUM(COUNTIF('Plan MB'!$C118:$BE118,"H 0213")+COUNTIF('Plan WIW'!$C118:$AU118,"H 0213")+COUNTIF('Plan ET'!$C119:$BW119,"H 0213"))</f>
        <v>0</v>
      </c>
      <c r="AE118" s="324">
        <f>SUM(COUNTIF('Plan MB'!$C118:$BE118,"H 0214")+COUNTIF('Plan WIW'!$C118:$AU118,"H 0214")+COUNTIF('Plan ET'!$C119:$BW119,"H 0214"))</f>
        <v>0</v>
      </c>
      <c r="AF118" s="324">
        <f>SUM(COUNTIF('Plan MB'!$C118:$BE118,"H 0215")+COUNTIF('Plan WIW'!$C118:$AU118,"H 0215")+COUNTIF('Plan ET'!$C119:$BW119,"H 0215"))</f>
        <v>0</v>
      </c>
      <c r="AG118" s="324">
        <f>SUM(COUNTIF('Plan MB'!$C118:$BE118,"H 0216")+COUNTIF('Plan WIW'!$C118:$AU118,"H 0216")+COUNTIF('Plan ET'!$C119:$BW119,"H 0216"))</f>
        <v>0</v>
      </c>
      <c r="AH118" s="324">
        <f>SUM(COUNTIF('Plan MB'!$C118:$BE118,"D 0215")+COUNTIF('Plan WIW'!$C118:$AU118,"D 0215")+COUNTIF('Plan ET'!$C119:$BW119,"D 0215"))</f>
        <v>0</v>
      </c>
      <c r="AI118" s="324">
        <f>SUM(COUNTIF('Plan MB'!$C118:$BE118,"E 0103")+COUNTIF('Plan WIW'!$C118:$AU118,"E 0103")+COUNTIF('Plan ET'!$C119:$BW119,"E 0103"))</f>
        <v>0</v>
      </c>
      <c r="AJ118" s="324">
        <f>SUM(COUNTIF('Plan MB'!$C118:$BE118,"E 0104")+COUNTIF('Plan WIW'!$C118:$AU118,"E 0104")+COUNTIF('Plan ET'!$C119:$BW119,"E 0104"))</f>
        <v>0</v>
      </c>
      <c r="AK118" s="324">
        <f>SUM(COUNTIF('Plan MB'!$C118:$BE118,"D 0201")+COUNTIF('Plan WIW'!$C118:$AU118,"D 0201")+COUNTIF('Plan ET'!$C119:$BW119,"D 0201"))</f>
        <v>0</v>
      </c>
      <c r="AL118" s="324">
        <f>SUM(COUNTIF('Plan MB'!$C118:$BE118,"D 0202")+COUNTIF('Plan WIW'!$C118:$AU118,"D 0202")+COUNTIF('Plan ET'!$C119:$BW119,"D 0202"))</f>
        <v>0</v>
      </c>
      <c r="AM118" s="324">
        <f>SUM(COUNTIF('Plan MB'!$C118:$BE118,"D 0203")+COUNTIF('Plan WIW'!$C118:$AU118,"D 0203")+COUNTIF('Plan ET'!$C119:$BW119,"D 0203"))</f>
        <v>0</v>
      </c>
      <c r="AN118" s="324">
        <f>SUM(COUNTIF('Plan MB'!$C118:$BE118,"B 0323")+COUNTIF('Plan WIW'!$C118:$AU118,"B 0323")+COUNTIF('Plan ET'!$C119:$BW119,"B 0323"))</f>
        <v>0</v>
      </c>
      <c r="AO118" s="324">
        <f>SUM(COUNTIF('Plan MB'!$C118:$BE118,"B 0406")+COUNTIF('Plan WIW'!$C118:$AU118,"B 0406")+COUNTIF('Plan ET'!$C119:$BW119,"B 0406"))</f>
        <v>0</v>
      </c>
      <c r="AP118" s="324">
        <f>SUM(COUNTIF('Plan MB'!$C118:$BE118,"B 0101")+COUNTIF('Plan WIW'!$C118:$AU118,"B 0101")+COUNTIF('Plan ET'!$C119:$BW119,"B 0101"))</f>
        <v>0</v>
      </c>
      <c r="AQ118" s="324">
        <f>SUM(COUNTIF('Plan MB'!$C118:$BE118,"B 0102")+COUNTIF('Plan WIW'!$C118:$AU118,"B 0102")+COUNTIF('Plan ET'!$C119:$BW119,"B 0102"))</f>
        <v>0</v>
      </c>
      <c r="AR118" s="324">
        <f>SUM(COUNTIF('Plan MB'!$C118:$BE118,"B 0231")+COUNTIF('Plan WIW'!$C118:$AU118,"B 0231")+COUNTIF('Plan ET'!$C119:$BW119,"B 0231"))</f>
        <v>0</v>
      </c>
      <c r="AS118" s="324">
        <f>SUM(COUNTIF('Plan MB'!$C118:$BE118,"B 0423")+COUNTIF('Plan WIW'!$C118:$AU118,"B 0423")+COUNTIF('Plan ET'!$C119:$BW119,"B 0423"))</f>
        <v>0</v>
      </c>
      <c r="AT118" s="324">
        <f>SUM(COUNTIF('Plan MB'!$C118:$BE118,"B 0422")+COUNTIF('Plan WIW'!$C118:$AU118,"B 0422")+COUNTIF('Plan ET'!$C119:$BW119,"B 0422"))</f>
        <v>0</v>
      </c>
    </row>
    <row r="119" spans="1:46" ht="12.75" customHeight="1">
      <c r="A119" s="1319" t="s">
        <v>53</v>
      </c>
      <c r="B119" s="1322" t="s">
        <v>54</v>
      </c>
      <c r="C119" s="364">
        <f>SUM(COUNTIF('Plan MB'!$C119:$BE119,"D 0107")+COUNTIF('Plan WIW'!$C119:$AU119,"D 0107")+COUNTIF('Plan ET'!$C120:$BW120,"D 0107"))</f>
        <v>0</v>
      </c>
      <c r="D119" s="364">
        <f>SUM(COUNTIF('Plan MB'!$C119:$BE119,"D 0108")+COUNTIF('Plan WIW'!$C119:$AU119,"D 0108")+COUNTIF('Plan ET'!$C120:$BW120,"D 0108"))</f>
        <v>1</v>
      </c>
      <c r="E119" s="364">
        <f>SUM(COUNTIF('Plan MB'!$C119:$BE119,"D 0110")+COUNTIF('Plan WIW'!$C119:$AU119,"D 0110")+COUNTIF('Plan ET'!$C120:$BW120,"D 0110"))</f>
        <v>0</v>
      </c>
      <c r="F119" s="364">
        <f>SUM(COUNTIF('Plan MB'!$C119:$BE119,"D 0111")+COUNTIF('Plan WIW'!$C119:$AU119,"D 0111")+COUNTIF('Plan ET'!$C120:$BW120,"D 0111"))</f>
        <v>0</v>
      </c>
      <c r="G119" s="364">
        <f>SUM(COUNTIF('Plan MB'!$C119:$BE119,"D 0113")+COUNTIF('Plan WIW'!$C119:$AU119,"D 0113")+COUNTIF('Plan ET'!$C120:$BW120,"D 0113"))</f>
        <v>1</v>
      </c>
      <c r="H119" s="364">
        <f>SUM(COUNTIF('Plan MB'!$C119:$BE119,"D 0117")+COUNTIF('Plan WIW'!$C119:$AU119,"D 0117")+COUNTIF('Plan ET'!$C120:$BW120,"D 0117"))</f>
        <v>0</v>
      </c>
      <c r="I119" s="380">
        <f>SUM(COUNTIF('Plan MB'!$C119:$BE119,"D 0207")+COUNTIF('Plan WIW'!$C119:$AU119,"D 0207")+COUNTIF('Plan ET'!$C120:$BW120,"D 0207"))</f>
        <v>2</v>
      </c>
      <c r="J119" s="364">
        <f>SUM(COUNTIF('Plan MB'!$C119:$BE119,"D 0210")+COUNTIF('Plan WIW'!$C119:$AU119,"D 0210")+COUNTIF('Plan ET'!$C120:$BW120,"D 0210"))</f>
        <v>1</v>
      </c>
      <c r="K119" s="324">
        <f>SUM(COUNTIF('Plan MB'!$C119:$BE119,"D 0214")+COUNTIF('Plan WIW'!$C119:$AU119,"D 0214")+COUNTIF('Plan ET'!$C120:$BW120,"D 0214"))</f>
        <v>0</v>
      </c>
      <c r="L119" s="324">
        <f>SUM(COUNTIF('Plan MB'!$C119:$BE119,"D 0301")+COUNTIF('Plan WIW'!$C119:$AU119,"D 0301")+COUNTIF('Plan ET'!$C120:$BW120,"D 0301"))</f>
        <v>0</v>
      </c>
      <c r="M119" s="364">
        <f>SUM(COUNTIF('Plan MB'!$C119:$BE119,"D 0302")+COUNTIF('Plan WIW'!$C119:$AU119,"D 0302")+COUNTIF('Plan ET'!$C120:$BW120,"D 0302"))</f>
        <v>0</v>
      </c>
      <c r="N119" s="392">
        <f>SUM(COUNTIF('Plan MB'!$C119:$BE119,"H 0001")+COUNTIF('Plan WIW'!$C119:$AU119,"H 0001")+COUNTIF('Plan ET'!$C120:$BW120,"H 0001"))</f>
        <v>0</v>
      </c>
      <c r="O119" s="340">
        <f>SUM(COUNTIF('Plan MB'!$C119:$BE119,"H 0002")+COUNTIF('Plan WIW'!$C119:$AU119,"H 0002")+COUNTIF('Plan ET'!$C120:$BW120,"H 0002"))</f>
        <v>0</v>
      </c>
      <c r="P119" s="380">
        <f>SUM(COUNTIF('Plan MB'!$C119:$BE119,"H 0003")+COUNTIF('Plan WIW'!$C119:$AU119,"H 0003")+COUNTIF('Plan ET'!$C120:$BW120,"H 0003"))</f>
        <v>1</v>
      </c>
      <c r="Q119" s="364">
        <f>SUM(COUNTIF('Plan MB'!$C119:$BE119,"H 0011")+COUNTIF('Plan WIW'!$C119:$AU119,"H 0011")+COUNTIF('Plan ET'!$C120:$BW120,"H 0011"))</f>
        <v>0</v>
      </c>
      <c r="R119" s="324">
        <f>SUM(COUNTIF('Plan MB'!$C119:$BE119,"H 0102")+COUNTIF('Plan WIW'!$C119:$AU119,"H 0102")+COUNTIF('Plan ET'!$C120:$BW120,"H 0102"))</f>
        <v>0</v>
      </c>
      <c r="S119" s="391">
        <f>SUM(COUNTIF('Plan MB'!$C119:$BE119,"H 0103")+COUNTIF('Plan WIW'!$C119:$AU119,"H 0103")+COUNTIF('Plan ET'!$C120:$BW120,"H 0103"))</f>
        <v>4</v>
      </c>
      <c r="T119" s="364">
        <f>SUM(COUNTIF('Plan MB'!$C119:$BE119,"H 0111")+COUNTIF('Plan WIW'!$C119:$AU119,"H 0111")+COUNTIF('Plan ET'!$C120:$BW120,"H 0111"))</f>
        <v>0</v>
      </c>
      <c r="U119" s="364">
        <f>SUM(COUNTIF('Plan MB'!$C119:$BE119,"H 0112")+COUNTIF('Plan WIW'!$C119:$AU119,"H 0112")+COUNTIF('Plan ET'!$C120:$BW120,"H 0112"))</f>
        <v>0</v>
      </c>
      <c r="V119" s="364">
        <f>SUM(COUNTIF('Plan MB'!$C119:$BE119,"H 0113")+COUNTIF('Plan WIW'!$C119:$AU119,"H 0113")+COUNTIF('Plan ET'!$C120:$BW120,"H 0113"))</f>
        <v>0</v>
      </c>
      <c r="W119" s="364">
        <f>SUM(COUNTIF('Plan MB'!$C119:$BE119,"H 0114")+COUNTIF('Plan WIW'!$C119:$AU119,"H 0114")+COUNTIF('Plan ET'!$C120:$BW120,"H 0114"))</f>
        <v>0</v>
      </c>
      <c r="X119" s="364">
        <f>SUM(COUNTIF('Plan MB'!$C119:$BE119,"H 0115")+COUNTIF('Plan WIW'!$C119:$AU119,"H 0115")+COUNTIF('Plan ET'!$C120:$BW120,"H 0115"))</f>
        <v>0</v>
      </c>
      <c r="Y119" s="364">
        <f>SUM(COUNTIF('Plan MB'!$C119:$BE119,"H 0116")+COUNTIF('Plan WIW'!$C119:$AU119,"H 0116")+COUNTIF('Plan ET'!$C120:$BW120,"H 0116"))</f>
        <v>0</v>
      </c>
      <c r="Z119" s="340">
        <f>SUM(COUNTIF('Plan MB'!$C119:$BE119,"H 0202")+COUNTIF('Plan WIW'!$C119:$AU119,"H 0202")+COUNTIF('Plan ET'!$C120:$BW120,"H 0202"))</f>
        <v>0</v>
      </c>
      <c r="AA119" s="340">
        <f>SUM(COUNTIF('Plan MB'!$C119:$BE119,"H 0203")+COUNTIF('Plan WIW'!$C119:$AU119,"H 0203")+COUNTIF('Plan ET'!$C120:$BW120,"H 0203"))</f>
        <v>0</v>
      </c>
      <c r="AB119" s="364">
        <f>SUM(COUNTIF('Plan MB'!$C119:$BE119,"H 0211")+COUNTIF('Plan WIW'!$C119:$AU119,"H 0211")+COUNTIF('Plan ET'!$C120:$BW120,"H 0211"))</f>
        <v>0</v>
      </c>
      <c r="AC119" s="364">
        <f>SUM(COUNTIF('Plan MB'!$C119:$BE119,"H 0212")+COUNTIF('Plan WIW'!$C119:$AU119,"H 0212")+COUNTIF('Plan ET'!$C120:$BW120,"H 0212"))</f>
        <v>0</v>
      </c>
      <c r="AD119" s="364">
        <f>SUM(COUNTIF('Plan MB'!$C119:$BE119,"H 0213")+COUNTIF('Plan WIW'!$C119:$AU119,"H 0213")+COUNTIF('Plan ET'!$C120:$BW120,"H 0213"))</f>
        <v>0</v>
      </c>
      <c r="AE119" s="364">
        <f>SUM(COUNTIF('Plan MB'!$C119:$BE119,"H 0214")+COUNTIF('Plan WIW'!$C119:$AU119,"H 0214")+COUNTIF('Plan ET'!$C120:$BW120,"H 0214"))</f>
        <v>0</v>
      </c>
      <c r="AF119" s="364">
        <f>SUM(COUNTIF('Plan MB'!$C119:$BE119,"H 0215")+COUNTIF('Plan WIW'!$C119:$AU119,"H 0215")+COUNTIF('Plan ET'!$C120:$BW120,"H 0215"))</f>
        <v>0</v>
      </c>
      <c r="AG119" s="381">
        <f>SUM(COUNTIF('Plan MB'!$C119:$BE119,"H 0216")+COUNTIF('Plan WIW'!$C119:$AU119,"H 0216")+COUNTIF('Plan ET'!$C120:$BW120,"H 0216"))</f>
        <v>0</v>
      </c>
      <c r="AH119" s="364">
        <f>SUM(COUNTIF('Plan MB'!$C119:$BE119,"D 0215")+COUNTIF('Plan WIW'!$C119:$AU119,"D 0215")+COUNTIF('Plan ET'!$C120:$BW120,"D 0215"))</f>
        <v>0</v>
      </c>
      <c r="AI119" s="364">
        <f>SUM(COUNTIF('Plan MB'!$C119:$BE119,"E 0103")+COUNTIF('Plan WIW'!$C119:$AU119,"E 0103")+COUNTIF('Plan ET'!$C120:$BW120,"E 0103"))</f>
        <v>0</v>
      </c>
      <c r="AJ119" s="364">
        <f>SUM(COUNTIF('Plan MB'!$C119:$BE119,"E 0104")+COUNTIF('Plan WIW'!$C119:$AU119,"E 0104")+COUNTIF('Plan ET'!$C120:$BW120,"E 0104"))</f>
        <v>0</v>
      </c>
      <c r="AK119" s="364">
        <f>SUM(COUNTIF('Plan MB'!$C119:$BE119,"D 0201")+COUNTIF('Plan WIW'!$C119:$AU119,"D 0201")+COUNTIF('Plan ET'!$C120:$BW120,"D 0201"))</f>
        <v>0</v>
      </c>
      <c r="AL119" s="364">
        <f>SUM(COUNTIF('Plan MB'!$C119:$BE119,"D 0202")+COUNTIF('Plan WIW'!$C119:$AU119,"D 0202")+COUNTIF('Plan ET'!$C120:$BW120,"D 0202"))</f>
        <v>0</v>
      </c>
      <c r="AM119" s="364">
        <f>SUM(COUNTIF('Plan MB'!$C119:$BE119,"D 0203")+COUNTIF('Plan WIW'!$C119:$AU119,"D 0203")+COUNTIF('Plan ET'!$C120:$BW120,"D 0203"))</f>
        <v>0</v>
      </c>
      <c r="AN119" s="364">
        <f>SUM(COUNTIF('Plan MB'!$C119:$BE119,"B 0323")+COUNTIF('Plan WIW'!$C119:$AU119,"B 0323")+COUNTIF('Plan ET'!$C120:$BW120,"B 0323"))</f>
        <v>1</v>
      </c>
      <c r="AO119" s="364">
        <f>SUM(COUNTIF('Plan MB'!$C119:$BE119,"B 0406")+COUNTIF('Plan WIW'!$C119:$AU119,"B 0406")+COUNTIF('Plan ET'!$C120:$BW120,"B 0406"))</f>
        <v>0</v>
      </c>
      <c r="AP119" s="364">
        <f>SUM(COUNTIF('Plan MB'!$C119:$BE119,"B 0101")+COUNTIF('Plan WIW'!$C119:$AU119,"B 0101")+COUNTIF('Plan ET'!$C120:$BW120,"B 0101"))</f>
        <v>0</v>
      </c>
      <c r="AQ119" s="364">
        <f>SUM(COUNTIF('Plan MB'!$C119:$BE119,"B 0102")+COUNTIF('Plan WIW'!$C119:$AU119,"B 0102")+COUNTIF('Plan ET'!$C120:$BW120,"B 0102"))</f>
        <v>0</v>
      </c>
      <c r="AR119" s="364">
        <f>SUM(COUNTIF('Plan MB'!$C119:$BE119,"B 0231")+COUNTIF('Plan WIW'!$C119:$AU119,"B 0231")+COUNTIF('Plan ET'!$C120:$BW120,"B 0231"))</f>
        <v>0</v>
      </c>
      <c r="AS119" s="364">
        <f>SUM(COUNTIF('Plan MB'!$C119:$BE119,"B 0423")+COUNTIF('Plan WIW'!$C119:$AU119,"B 0423")+COUNTIF('Plan ET'!$C120:$BW120,"B 0423"))</f>
        <v>1</v>
      </c>
      <c r="AT119" s="364">
        <f>SUM(COUNTIF('Plan MB'!$C119:$BE119,"B 0422")+COUNTIF('Plan WIW'!$C119:$AU119,"B 0422")+COUNTIF('Plan ET'!$C120:$BW120,"B 0422"))</f>
        <v>0</v>
      </c>
    </row>
    <row r="120" spans="1:46" ht="12.75" customHeight="1">
      <c r="A120" s="1320"/>
      <c r="B120" s="1323"/>
      <c r="C120" s="364">
        <f>SUM(COUNTIF('Plan MB'!$C120:$BE120,"D 0107")+COUNTIF('Plan WIW'!$C120:$AU120,"D 0107")+COUNTIF('Plan ET'!$C121:$BW121,"D 0107"))</f>
        <v>1</v>
      </c>
      <c r="D120" s="364">
        <f>SUM(COUNTIF('Plan MB'!$C120:$BE120,"D 0108")+COUNTIF('Plan WIW'!$C120:$AU120,"D 0108")+COUNTIF('Plan ET'!$C121:$BW121,"D 0108"))</f>
        <v>0</v>
      </c>
      <c r="E120" s="364">
        <f>SUM(COUNTIF('Plan MB'!$C120:$BE120,"D 0110")+COUNTIF('Plan WIW'!$C120:$AU120,"D 0110")+COUNTIF('Plan ET'!$C121:$BW121,"D 0110"))</f>
        <v>0</v>
      </c>
      <c r="F120" s="364">
        <f>SUM(COUNTIF('Plan MB'!$C120:$BE120,"D 0111")+COUNTIF('Plan WIW'!$C120:$AU120,"D 0111")+COUNTIF('Plan ET'!$C121:$BW121,"D 0111"))</f>
        <v>0</v>
      </c>
      <c r="G120" s="364">
        <f>SUM(COUNTIF('Plan MB'!$C120:$BE120,"D 0113")+COUNTIF('Plan WIW'!$C120:$AU120,"D 0113")+COUNTIF('Plan ET'!$C121:$BW121,"D 0113"))</f>
        <v>0</v>
      </c>
      <c r="H120" s="364">
        <f>SUM(COUNTIF('Plan MB'!$C120:$BE120,"D 0117")+COUNTIF('Plan WIW'!$C120:$AU120,"D 0117")+COUNTIF('Plan ET'!$C121:$BW121,"D 0117"))</f>
        <v>0</v>
      </c>
      <c r="I120" s="364">
        <f>SUM(COUNTIF('Plan MB'!$C120:$BE120,"D 0207")+COUNTIF('Plan WIW'!$C120:$AU120,"D 0207")+COUNTIF('Plan ET'!$C121:$BW121,"D 0207"))</f>
        <v>0</v>
      </c>
      <c r="J120" s="364">
        <f>SUM(COUNTIF('Plan MB'!$C120:$BE120,"D 0210")+COUNTIF('Plan WIW'!$C120:$AU120,"D 0210")+COUNTIF('Plan ET'!$C121:$BW121,"D 0210"))</f>
        <v>0</v>
      </c>
      <c r="K120" s="324">
        <f>SUM(COUNTIF('Plan MB'!$C120:$BE120,"D 0214")+COUNTIF('Plan WIW'!$C120:$AU120,"D 0214")+COUNTIF('Plan ET'!$C121:$BW121,"D 0214"))</f>
        <v>0</v>
      </c>
      <c r="L120" s="324">
        <f>SUM(COUNTIF('Plan MB'!$C120:$BE120,"D 0301")+COUNTIF('Plan WIW'!$C120:$AU120,"D 0301")+COUNTIF('Plan ET'!$C121:$BW121,"D 0301"))</f>
        <v>0</v>
      </c>
      <c r="M120" s="364">
        <f>SUM(COUNTIF('Plan MB'!$C120:$BE120,"D 0302")+COUNTIF('Plan WIW'!$C120:$AU120,"D 0302")+COUNTIF('Plan ET'!$C121:$BW121,"D 0302"))</f>
        <v>0</v>
      </c>
      <c r="N120" s="392">
        <f>SUM(COUNTIF('Plan MB'!$C120:$BE120,"H 0001")+COUNTIF('Plan WIW'!$C120:$AU120,"H 0001")+COUNTIF('Plan ET'!$C121:$BW121,"H 0001"))</f>
        <v>0</v>
      </c>
      <c r="O120" s="340">
        <f>SUM(COUNTIF('Plan MB'!$C120:$BE120,"H 0002")+COUNTIF('Plan WIW'!$C120:$AU120,"H 0002")+COUNTIF('Plan ET'!$C121:$BW121,"H 0002"))</f>
        <v>0</v>
      </c>
      <c r="P120" s="364">
        <f>SUM(COUNTIF('Plan MB'!$C120:$BE120,"H 0003")+COUNTIF('Plan WIW'!$C120:$AU120,"H 0003")+COUNTIF('Plan ET'!$C121:$BW121,"H 0003"))</f>
        <v>0</v>
      </c>
      <c r="Q120" s="364">
        <f>SUM(COUNTIF('Plan MB'!$C120:$BE120,"H 0011")+COUNTIF('Plan WIW'!$C120:$AU120,"H 0011")+COUNTIF('Plan ET'!$C121:$BW121,"H 0011"))</f>
        <v>0</v>
      </c>
      <c r="R120" s="324">
        <f>SUM(COUNTIF('Plan MB'!$C120:$BE120,"H 0102")+COUNTIF('Plan WIW'!$C120:$AU120,"H 0102")+COUNTIF('Plan ET'!$C121:$BW121,"H 0102"))</f>
        <v>0</v>
      </c>
      <c r="S120" s="364">
        <f>SUM(COUNTIF('Plan MB'!$C120:$BE120,"H 0103")+COUNTIF('Plan WIW'!$C120:$AU120,"H 0103")+COUNTIF('Plan ET'!$C121:$BW121,"H 0103"))</f>
        <v>0</v>
      </c>
      <c r="T120" s="364">
        <f>SUM(COUNTIF('Plan MB'!$C120:$BE120,"H 0111")+COUNTIF('Plan WIW'!$C120:$AU120,"H 0111")+COUNTIF('Plan ET'!$C121:$BW121,"H 0111"))</f>
        <v>0</v>
      </c>
      <c r="U120" s="364">
        <f>SUM(COUNTIF('Plan MB'!$C120:$BE120,"H 0112")+COUNTIF('Plan WIW'!$C120:$AU120,"H 0112")+COUNTIF('Plan ET'!$C121:$BW121,"H 0112"))</f>
        <v>0</v>
      </c>
      <c r="V120" s="364">
        <f>SUM(COUNTIF('Plan MB'!$C120:$BE120,"H 0113")+COUNTIF('Plan WIW'!$C120:$AU120,"H 0113")+COUNTIF('Plan ET'!$C121:$BW121,"H 0113"))</f>
        <v>0</v>
      </c>
      <c r="W120" s="364">
        <f>SUM(COUNTIF('Plan MB'!$C120:$BE120,"H 0114")+COUNTIF('Plan WIW'!$C120:$AU120,"H 0114")+COUNTIF('Plan ET'!$C121:$BW121,"H 0114"))</f>
        <v>0</v>
      </c>
      <c r="X120" s="364">
        <f>SUM(COUNTIF('Plan MB'!$C120:$BE120,"H 0115")+COUNTIF('Plan WIW'!$C120:$AU120,"H 0115")+COUNTIF('Plan ET'!$C121:$BW121,"H 0115"))</f>
        <v>0</v>
      </c>
      <c r="Y120" s="364">
        <f>SUM(COUNTIF('Plan MB'!$C120:$BE120,"H 0116")+COUNTIF('Plan WIW'!$C120:$AU120,"H 0116")+COUNTIF('Plan ET'!$C121:$BW121,"H 0116"))</f>
        <v>0</v>
      </c>
      <c r="Z120" s="340">
        <f>SUM(COUNTIF('Plan MB'!$C120:$BE120,"H 0202")+COUNTIF('Plan WIW'!$C120:$AU120,"H 0202")+COUNTIF('Plan ET'!$C121:$BW121,"H 0202"))</f>
        <v>0</v>
      </c>
      <c r="AA120" s="340">
        <f>SUM(COUNTIF('Plan MB'!$C120:$BE120,"H 0203")+COUNTIF('Plan WIW'!$C120:$AU120,"H 0203")+COUNTIF('Plan ET'!$C121:$BW121,"H 0203"))</f>
        <v>0</v>
      </c>
      <c r="AB120" s="364">
        <f>SUM(COUNTIF('Plan MB'!$C120:$BE120,"H 0211")+COUNTIF('Plan WIW'!$C120:$AU120,"H 0211")+COUNTIF('Plan ET'!$C121:$BW121,"H 0211"))</f>
        <v>0</v>
      </c>
      <c r="AC120" s="364">
        <f>SUM(COUNTIF('Plan MB'!$C120:$BE120,"H 0212")+COUNTIF('Plan WIW'!$C120:$AU120,"H 0212")+COUNTIF('Plan ET'!$C121:$BW121,"H 0212"))</f>
        <v>0</v>
      </c>
      <c r="AD120" s="364">
        <f>SUM(COUNTIF('Plan MB'!$C120:$BE120,"H 0213")+COUNTIF('Plan WIW'!$C120:$AU120,"H 0213")+COUNTIF('Plan ET'!$C121:$BW121,"H 0213"))</f>
        <v>0</v>
      </c>
      <c r="AE120" s="364">
        <f>SUM(COUNTIF('Plan MB'!$C120:$BE120,"H 0214")+COUNTIF('Plan WIW'!$C120:$AU120,"H 0214")+COUNTIF('Plan ET'!$C121:$BW121,"H 0214"))</f>
        <v>1</v>
      </c>
      <c r="AF120" s="364">
        <f>SUM(COUNTIF('Plan MB'!$C120:$BE120,"H 0215")+COUNTIF('Plan WIW'!$C120:$AU120,"H 0215")+COUNTIF('Plan ET'!$C121:$BW121,"H 0215"))</f>
        <v>0</v>
      </c>
      <c r="AG120" s="381">
        <f>SUM(COUNTIF('Plan MB'!$C120:$BE120,"H 0216")+COUNTIF('Plan WIW'!$C120:$AU120,"H 0216")+COUNTIF('Plan ET'!$C121:$BW121,"H 0216"))</f>
        <v>0</v>
      </c>
      <c r="AH120" s="364">
        <f>SUM(COUNTIF('Plan MB'!$C120:$BE120,"D 0215")+COUNTIF('Plan WIW'!$C120:$AU120,"D 0215")+COUNTIF('Plan ET'!$C121:$BW121,"D 0215"))</f>
        <v>0</v>
      </c>
      <c r="AI120" s="364">
        <f>SUM(COUNTIF('Plan MB'!$C120:$BE120,"E 0103")+COUNTIF('Plan WIW'!$C120:$AU120,"E 0103")+COUNTIF('Plan ET'!$C121:$BW121,"E 0103"))</f>
        <v>0</v>
      </c>
      <c r="AJ120" s="364">
        <f>SUM(COUNTIF('Plan MB'!$C120:$BE120,"E 0104")+COUNTIF('Plan WIW'!$C120:$AU120,"E 0104")+COUNTIF('Plan ET'!$C121:$BW121,"E 0104"))</f>
        <v>0</v>
      </c>
      <c r="AK120" s="364">
        <f>SUM(COUNTIF('Plan MB'!$C120:$BE120,"D 0201")+COUNTIF('Plan WIW'!$C120:$AU120,"D 0201")+COUNTIF('Plan ET'!$C121:$BW121,"D 0201"))</f>
        <v>0</v>
      </c>
      <c r="AL120" s="364">
        <f>SUM(COUNTIF('Plan MB'!$C120:$BE120,"D 0202")+COUNTIF('Plan WIW'!$C120:$AU120,"D 0202")+COUNTIF('Plan ET'!$C121:$BW121,"D 0202"))</f>
        <v>0</v>
      </c>
      <c r="AM120" s="364">
        <f>SUM(COUNTIF('Plan MB'!$C120:$BE120,"D 0203")+COUNTIF('Plan WIW'!$C120:$AU120,"D 0203")+COUNTIF('Plan ET'!$C121:$BW121,"D 0203"))</f>
        <v>0</v>
      </c>
      <c r="AN120" s="364">
        <f>SUM(COUNTIF('Plan MB'!$C120:$BE120,"B 0323")+COUNTIF('Plan WIW'!$C120:$AU120,"B 0323")+COUNTIF('Plan ET'!$C121:$BW121,"B 0323"))</f>
        <v>0</v>
      </c>
      <c r="AO120" s="364">
        <f>SUM(COUNTIF('Plan MB'!$C120:$BE120,"B 0406")+COUNTIF('Plan WIW'!$C120:$AU120,"B 0406")+COUNTIF('Plan ET'!$C121:$BW121,"B 0406"))</f>
        <v>0</v>
      </c>
      <c r="AP120" s="364">
        <f>SUM(COUNTIF('Plan MB'!$C120:$BE120,"B 0101")+COUNTIF('Plan WIW'!$C120:$AU120,"B 0101")+COUNTIF('Plan ET'!$C121:$BW121,"B 0101"))</f>
        <v>0</v>
      </c>
      <c r="AQ120" s="364">
        <f>SUM(COUNTIF('Plan MB'!$C120:$BE120,"B 0102")+COUNTIF('Plan WIW'!$C120:$AU120,"B 0102")+COUNTIF('Plan ET'!$C121:$BW121,"B 0102"))</f>
        <v>0</v>
      </c>
      <c r="AR120" s="364">
        <f>SUM(COUNTIF('Plan MB'!$C120:$BE120,"B 0231")+COUNTIF('Plan WIW'!$C120:$AU120,"B 0231")+COUNTIF('Plan ET'!$C121:$BW121,"B 0231"))</f>
        <v>0</v>
      </c>
      <c r="AS120" s="364">
        <f>SUM(COUNTIF('Plan MB'!$C120:$BE120,"B 0423")+COUNTIF('Plan WIW'!$C120:$AU120,"B 0423")+COUNTIF('Plan ET'!$C121:$BW121,"B 0423"))</f>
        <v>0</v>
      </c>
      <c r="AT120" s="364">
        <f>SUM(COUNTIF('Plan MB'!$C120:$BE120,"B 0422")+COUNTIF('Plan WIW'!$C120:$AU120,"B 0422")+COUNTIF('Plan ET'!$C121:$BW121,"B 0422"))</f>
        <v>0</v>
      </c>
    </row>
    <row r="121" spans="1:46" s="215" customFormat="1" ht="12.75" customHeight="1">
      <c r="A121" s="1320"/>
      <c r="B121" s="1323"/>
      <c r="C121" s="364">
        <f>SUM(COUNTIF('Plan MB'!$C121:$BE121,"D 0107")+COUNTIF('Plan WIW'!$C121:$AU121,"D 0107")+COUNTIF('Plan ET'!$C122:$BW122,"D 0107"))</f>
        <v>0</v>
      </c>
      <c r="D121" s="364">
        <f>SUM(COUNTIF('Plan MB'!$C121:$BE121,"D 0108")+COUNTIF('Plan WIW'!$C121:$AU121,"D 0108")+COUNTIF('Plan ET'!$C122:$BW122,"D 0108"))</f>
        <v>0</v>
      </c>
      <c r="E121" s="364">
        <f>SUM(COUNTIF('Plan MB'!$C121:$BE121,"D 0110")+COUNTIF('Plan WIW'!$C121:$AU121,"D 0110")+COUNTIF('Plan ET'!$C122:$BW122,"D 0110"))</f>
        <v>0</v>
      </c>
      <c r="F121" s="364">
        <f>SUM(COUNTIF('Plan MB'!$C121:$BE121,"D 0111")+COUNTIF('Plan WIW'!$C121:$AU121,"D 0111")+COUNTIF('Plan ET'!$C122:$BW122,"D 0111"))</f>
        <v>0</v>
      </c>
      <c r="G121" s="364">
        <f>SUM(COUNTIF('Plan MB'!$C121:$BE121,"D 0113")+COUNTIF('Plan WIW'!$C121:$AU121,"D 0113")+COUNTIF('Plan ET'!$C122:$BW122,"D 0113"))</f>
        <v>0</v>
      </c>
      <c r="H121" s="364">
        <f>SUM(COUNTIF('Plan MB'!$C121:$BE121,"D 0117")+COUNTIF('Plan WIW'!$C121:$AU121,"D 0117")+COUNTIF('Plan ET'!$C122:$BW122,"D 0117"))</f>
        <v>0</v>
      </c>
      <c r="I121" s="364">
        <f>SUM(COUNTIF('Plan MB'!$C121:$BE121,"D 0207")+COUNTIF('Plan WIW'!$C121:$AU121,"D 0207")+COUNTIF('Plan ET'!$C122:$BW122,"D 0207"))</f>
        <v>0</v>
      </c>
      <c r="J121" s="364">
        <f>SUM(COUNTIF('Plan MB'!$C121:$BE121,"D 0210")+COUNTIF('Plan WIW'!$C121:$AU121,"D 0210")+COUNTIF('Plan ET'!$C122:$BW122,"D 0210"))</f>
        <v>0</v>
      </c>
      <c r="K121" s="324">
        <f>SUM(COUNTIF('Plan MB'!$C121:$BE121,"D 0214")+COUNTIF('Plan WIW'!$C121:$AU121,"D 0214")+COUNTIF('Plan ET'!$C122:$BW122,"D 0214"))</f>
        <v>0</v>
      </c>
      <c r="L121" s="324">
        <f>SUM(COUNTIF('Plan MB'!$C121:$BE121,"D 0301")+COUNTIF('Plan WIW'!$C121:$AU121,"D 0301")+COUNTIF('Plan ET'!$C122:$BW122,"D 0301"))</f>
        <v>0</v>
      </c>
      <c r="M121" s="364">
        <f>SUM(COUNTIF('Plan MB'!$C121:$BE121,"D 0302")+COUNTIF('Plan WIW'!$C121:$AU121,"D 0302")+COUNTIF('Plan ET'!$C122:$BW122,"D 0302"))</f>
        <v>0</v>
      </c>
      <c r="N121" s="392">
        <f>SUM(COUNTIF('Plan MB'!$C121:$BE121,"H 0001")+COUNTIF('Plan WIW'!$C121:$AU121,"H 0001")+COUNTIF('Plan ET'!$C122:$BW122,"H 0001"))</f>
        <v>0</v>
      </c>
      <c r="O121" s="340">
        <f>SUM(COUNTIF('Plan MB'!$C121:$BE121,"H 0002")+COUNTIF('Plan WIW'!$C121:$AU121,"H 0002")+COUNTIF('Plan ET'!$C122:$BW122,"H 0002"))</f>
        <v>0</v>
      </c>
      <c r="P121" s="364">
        <f>SUM(COUNTIF('Plan MB'!$C121:$BE121,"H 0003")+COUNTIF('Plan WIW'!$C121:$AU121,"H 0003")+COUNTIF('Plan ET'!$C122:$BW122,"H 0003"))</f>
        <v>0</v>
      </c>
      <c r="Q121" s="364">
        <f>SUM(COUNTIF('Plan MB'!$C121:$BE121,"H 0011")+COUNTIF('Plan WIW'!$C121:$AU121,"H 0011")+COUNTIF('Plan ET'!$C122:$BW122,"H 0011"))</f>
        <v>0</v>
      </c>
      <c r="R121" s="324">
        <f>SUM(COUNTIF('Plan MB'!$C121:$BE121,"H 0102")+COUNTIF('Plan WIW'!$C121:$AU121,"H 0102")+COUNTIF('Plan ET'!$C122:$BW122,"H 0102"))</f>
        <v>0</v>
      </c>
      <c r="S121" s="364">
        <f>SUM(COUNTIF('Plan MB'!$C121:$BE121,"H 0103")+COUNTIF('Plan WIW'!$C121:$AU121,"H 0103")+COUNTIF('Plan ET'!$C122:$BW122,"H 0103"))</f>
        <v>0</v>
      </c>
      <c r="T121" s="364">
        <f>SUM(COUNTIF('Plan MB'!$C121:$BE121,"H 0111")+COUNTIF('Plan WIW'!$C121:$AU121,"H 0111")+COUNTIF('Plan ET'!$C122:$BW122,"H 0111"))</f>
        <v>0</v>
      </c>
      <c r="U121" s="364">
        <f>SUM(COUNTIF('Plan MB'!$C121:$BE121,"H 0112")+COUNTIF('Plan WIW'!$C121:$AU121,"H 0112")+COUNTIF('Plan ET'!$C122:$BW122,"H 0112"))</f>
        <v>0</v>
      </c>
      <c r="V121" s="364">
        <f>SUM(COUNTIF('Plan MB'!$C121:$BE121,"H 0113")+COUNTIF('Plan WIW'!$C121:$AU121,"H 0113")+COUNTIF('Plan ET'!$C122:$BW122,"H 0113"))</f>
        <v>0</v>
      </c>
      <c r="W121" s="364">
        <f>SUM(COUNTIF('Plan MB'!$C121:$BE121,"H 0114")+COUNTIF('Plan WIW'!$C121:$AU121,"H 0114")+COUNTIF('Plan ET'!$C122:$BW122,"H 0114"))</f>
        <v>0</v>
      </c>
      <c r="X121" s="364">
        <f>SUM(COUNTIF('Plan MB'!$C121:$BE121,"H 0115")+COUNTIF('Plan WIW'!$C121:$AU121,"H 0115")+COUNTIF('Plan ET'!$C122:$BW122,"H 0115"))</f>
        <v>0</v>
      </c>
      <c r="Y121" s="364">
        <f>SUM(COUNTIF('Plan MB'!$C121:$BE121,"H 0116")+COUNTIF('Plan WIW'!$C121:$AU121,"H 0116")+COUNTIF('Plan ET'!$C122:$BW122,"H 0116"))</f>
        <v>0</v>
      </c>
      <c r="Z121" s="340">
        <f>SUM(COUNTIF('Plan MB'!$C121:$BE121,"H 0202")+COUNTIF('Plan WIW'!$C121:$AU121,"H 0202")+COUNTIF('Plan ET'!$C122:$BW122,"H 0202"))</f>
        <v>0</v>
      </c>
      <c r="AA121" s="340">
        <f>SUM(COUNTIF('Plan MB'!$C121:$BE121,"H 0203")+COUNTIF('Plan WIW'!$C121:$AU121,"H 0203")+COUNTIF('Plan ET'!$C122:$BW122,"H 0203"))</f>
        <v>0</v>
      </c>
      <c r="AB121" s="364">
        <f>SUM(COUNTIF('Plan MB'!$C121:$BE121,"H 0211")+COUNTIF('Plan WIW'!$C121:$AU121,"H 0211")+COUNTIF('Plan ET'!$C122:$BW122,"H 0211"))</f>
        <v>0</v>
      </c>
      <c r="AC121" s="364">
        <f>SUM(COUNTIF('Plan MB'!$C121:$BE121,"H 0212")+COUNTIF('Plan WIW'!$C121:$AU121,"H 0212")+COUNTIF('Plan ET'!$C122:$BW122,"H 0212"))</f>
        <v>0</v>
      </c>
      <c r="AD121" s="364">
        <f>SUM(COUNTIF('Plan MB'!$C121:$BE121,"H 0213")+COUNTIF('Plan WIW'!$C121:$AU121,"H 0213")+COUNTIF('Plan ET'!$C122:$BW122,"H 0213"))</f>
        <v>0</v>
      </c>
      <c r="AE121" s="364">
        <f>SUM(COUNTIF('Plan MB'!$C121:$BE121,"H 0214")+COUNTIF('Plan WIW'!$C121:$AU121,"H 0214")+COUNTIF('Plan ET'!$C122:$BW122,"H 0214"))</f>
        <v>0</v>
      </c>
      <c r="AF121" s="364">
        <f>SUM(COUNTIF('Plan MB'!$C121:$BE121,"H 0215")+COUNTIF('Plan WIW'!$C121:$AU121,"H 0215")+COUNTIF('Plan ET'!$C122:$BW122,"H 0215"))</f>
        <v>0</v>
      </c>
      <c r="AG121" s="381">
        <f>SUM(COUNTIF('Plan MB'!$C121:$BE121,"H 0216")+COUNTIF('Plan WIW'!$C121:$AU121,"H 0216")+COUNTIF('Plan ET'!$C122:$BW122,"H 0216"))</f>
        <v>0</v>
      </c>
      <c r="AH121" s="364">
        <f>SUM(COUNTIF('Plan MB'!$C121:$BE121,"D 0215")+COUNTIF('Plan WIW'!$C121:$AU121,"D 0215")+COUNTIF('Plan ET'!$C122:$BW122,"D 0215"))</f>
        <v>0</v>
      </c>
      <c r="AI121" s="364">
        <f>SUM(COUNTIF('Plan MB'!$C121:$BE121,"E 0103")+COUNTIF('Plan WIW'!$C121:$AU121,"E 0103")+COUNTIF('Plan ET'!$C122:$BW122,"E 0103"))</f>
        <v>0</v>
      </c>
      <c r="AJ121" s="364">
        <f>SUM(COUNTIF('Plan MB'!$C121:$BE121,"E 0104")+COUNTIF('Plan WIW'!$C121:$AU121,"E 0104")+COUNTIF('Plan ET'!$C122:$BW122,"E 0104"))</f>
        <v>0</v>
      </c>
      <c r="AK121" s="364">
        <f>SUM(COUNTIF('Plan MB'!$C121:$BE121,"D 0201")+COUNTIF('Plan WIW'!$C121:$AU121,"D 0201")+COUNTIF('Plan ET'!$C122:$BW122,"D 0201"))</f>
        <v>0</v>
      </c>
      <c r="AL121" s="364">
        <f>SUM(COUNTIF('Plan MB'!$C121:$BE121,"D 0202")+COUNTIF('Plan WIW'!$C121:$AU121,"D 0202")+COUNTIF('Plan ET'!$C122:$BW122,"D 0202"))</f>
        <v>0</v>
      </c>
      <c r="AM121" s="364">
        <f>SUM(COUNTIF('Plan MB'!$C121:$BE121,"D 0203")+COUNTIF('Plan WIW'!$C121:$AU121,"D 0203")+COUNTIF('Plan ET'!$C122:$BW122,"D 0203"))</f>
        <v>0</v>
      </c>
      <c r="AN121" s="364">
        <f>SUM(COUNTIF('Plan MB'!$C121:$BE121,"B 0323")+COUNTIF('Plan WIW'!$C121:$AU121,"B 0323")+COUNTIF('Plan ET'!$C122:$BW122,"B 0323"))</f>
        <v>0</v>
      </c>
      <c r="AO121" s="364">
        <f>SUM(COUNTIF('Plan MB'!$C121:$BE121,"B 0406")+COUNTIF('Plan WIW'!$C121:$AU121,"B 0406")+COUNTIF('Plan ET'!$C122:$BW122,"B 0406"))</f>
        <v>0</v>
      </c>
      <c r="AP121" s="364">
        <f>SUM(COUNTIF('Plan MB'!$C121:$BE121,"B 0101")+COUNTIF('Plan WIW'!$C121:$AU121,"B 0101")+COUNTIF('Plan ET'!$C122:$BW122,"B 0101"))</f>
        <v>0</v>
      </c>
      <c r="AQ121" s="364">
        <f>SUM(COUNTIF('Plan MB'!$C121:$BE121,"B 0102")+COUNTIF('Plan WIW'!$C121:$AU121,"B 0102")+COUNTIF('Plan ET'!$C122:$BW122,"B 0102"))</f>
        <v>0</v>
      </c>
      <c r="AR121" s="364">
        <f>SUM(COUNTIF('Plan MB'!$C121:$BE121,"B 0231")+COUNTIF('Plan WIW'!$C121:$AU121,"B 0231")+COUNTIF('Plan ET'!$C122:$BW122,"B 0231"))</f>
        <v>0</v>
      </c>
      <c r="AS121" s="364">
        <f>SUM(COUNTIF('Plan MB'!$C121:$BE121,"B 0423")+COUNTIF('Plan WIW'!$C121:$AU121,"B 0423")+COUNTIF('Plan ET'!$C122:$BW122,"B 0423"))</f>
        <v>0</v>
      </c>
      <c r="AT121" s="364">
        <f>SUM(COUNTIF('Plan MB'!$C121:$BE121,"B 0422")+COUNTIF('Plan WIW'!$C121:$AU121,"B 0422")+COUNTIF('Plan ET'!$C122:$BW122,"B 0422"))</f>
        <v>0</v>
      </c>
    </row>
    <row r="122" spans="1:46" ht="12.75" customHeight="1">
      <c r="A122" s="1320"/>
      <c r="B122" s="1323"/>
      <c r="C122" s="364">
        <f>SUM(COUNTIF('Plan MB'!$C122:$BE122,"D 0107")+COUNTIF('Plan WIW'!$C122:$AU122,"D 0107")+COUNTIF('Plan ET'!$C123:$BW123,"D 0107"))</f>
        <v>0</v>
      </c>
      <c r="D122" s="364">
        <f>SUM(COUNTIF('Plan MB'!$C122:$BE122,"D 0108")+COUNTIF('Plan WIW'!$C122:$AU122,"D 0108")+COUNTIF('Plan ET'!$C123:$BW123,"D 0108"))</f>
        <v>0</v>
      </c>
      <c r="E122" s="364">
        <f>SUM(COUNTIF('Plan MB'!$C122:$BE122,"D 0110")+COUNTIF('Plan WIW'!$C122:$AU122,"D 0110")+COUNTIF('Plan ET'!$C123:$BW123,"D 0110"))</f>
        <v>0</v>
      </c>
      <c r="F122" s="364">
        <f>SUM(COUNTIF('Plan MB'!$C122:$BE122,"D 0111")+COUNTIF('Plan WIW'!$C122:$AU122,"D 0111")+COUNTIF('Plan ET'!$C123:$BW123,"D 0111"))</f>
        <v>0</v>
      </c>
      <c r="G122" s="364">
        <f>SUM(COUNTIF('Plan MB'!$C122:$BE122,"D 0113")+COUNTIF('Plan WIW'!$C122:$AU122,"D 0113")+COUNTIF('Plan ET'!$C123:$BW123,"D 0113"))</f>
        <v>0</v>
      </c>
      <c r="H122" s="364">
        <f>SUM(COUNTIF('Plan MB'!$C122:$BE122,"D 0117")+COUNTIF('Plan WIW'!$C122:$AU122,"D 0117")+COUNTIF('Plan ET'!$C123:$BW123,"D 0117"))</f>
        <v>0</v>
      </c>
      <c r="I122" s="364">
        <f>SUM(COUNTIF('Plan MB'!$C122:$BE122,"D 0207")+COUNTIF('Plan WIW'!$C122:$AU122,"D 0207")+COUNTIF('Plan ET'!$C123:$BW123,"D 0207"))</f>
        <v>0</v>
      </c>
      <c r="J122" s="364">
        <f>SUM(COUNTIF('Plan MB'!$C122:$BE122,"D 0210")+COUNTIF('Plan WIW'!$C122:$AU122,"D 0210")+COUNTIF('Plan ET'!$C123:$BW123,"D 0210"))</f>
        <v>0</v>
      </c>
      <c r="K122" s="324">
        <f>SUM(COUNTIF('Plan MB'!$C122:$BE122,"D 0214")+COUNTIF('Plan WIW'!$C122:$AU122,"D 0214")+COUNTIF('Plan ET'!$C123:$BW123,"D 0214"))</f>
        <v>0</v>
      </c>
      <c r="L122" s="324">
        <f>SUM(COUNTIF('Plan MB'!$C122:$BE122,"D 0301")+COUNTIF('Plan WIW'!$C122:$AU122,"D 0301")+COUNTIF('Plan ET'!$C123:$BW123,"D 0301"))</f>
        <v>0</v>
      </c>
      <c r="M122" s="364">
        <f>SUM(COUNTIF('Plan MB'!$C122:$BE122,"D 0302")+COUNTIF('Plan WIW'!$C122:$AU122,"D 0302")+COUNTIF('Plan ET'!$C123:$BW123,"D 0302"))</f>
        <v>0</v>
      </c>
      <c r="N122" s="392">
        <f>SUM(COUNTIF('Plan MB'!$C122:$BE122,"H 0001")+COUNTIF('Plan WIW'!$C122:$AU122,"H 0001")+COUNTIF('Plan ET'!$C123:$BW123,"H 0001"))</f>
        <v>0</v>
      </c>
      <c r="O122" s="340">
        <f>SUM(COUNTIF('Plan MB'!$C122:$BE122,"H 0002")+COUNTIF('Plan WIW'!$C122:$AU122,"H 0002")+COUNTIF('Plan ET'!$C123:$BW123,"H 0002"))</f>
        <v>0</v>
      </c>
      <c r="P122" s="364">
        <f>SUM(COUNTIF('Plan MB'!$C122:$BE122,"H 0003")+COUNTIF('Plan WIW'!$C122:$AU122,"H 0003")+COUNTIF('Plan ET'!$C123:$BW123,"H 0003"))</f>
        <v>0</v>
      </c>
      <c r="Q122" s="364">
        <f>SUM(COUNTIF('Plan MB'!$C122:$BE122,"H 0011")+COUNTIF('Plan WIW'!$C122:$AU122,"H 0011")+COUNTIF('Plan ET'!$C123:$BW123,"H 0011"))</f>
        <v>0</v>
      </c>
      <c r="R122" s="324">
        <f>SUM(COUNTIF('Plan MB'!$C122:$BE122,"H 0102")+COUNTIF('Plan WIW'!$C122:$AU122,"H 0102")+COUNTIF('Plan ET'!$C123:$BW123,"H 0102"))</f>
        <v>0</v>
      </c>
      <c r="S122" s="364">
        <f>SUM(COUNTIF('Plan MB'!$C122:$BE122,"H 0103")+COUNTIF('Plan WIW'!$C122:$AU122,"H 0103")+COUNTIF('Plan ET'!$C123:$BW123,"H 0103"))</f>
        <v>0</v>
      </c>
      <c r="T122" s="364">
        <f>SUM(COUNTIF('Plan MB'!$C122:$BE122,"H 0111")+COUNTIF('Plan WIW'!$C122:$AU122,"H 0111")+COUNTIF('Plan ET'!$C123:$BW123,"H 0111"))</f>
        <v>0</v>
      </c>
      <c r="U122" s="364">
        <f>SUM(COUNTIF('Plan MB'!$C122:$BE122,"H 0112")+COUNTIF('Plan WIW'!$C122:$AU122,"H 0112")+COUNTIF('Plan ET'!$C123:$BW123,"H 0112"))</f>
        <v>0</v>
      </c>
      <c r="V122" s="364">
        <f>SUM(COUNTIF('Plan MB'!$C122:$BE122,"H 0113")+COUNTIF('Plan WIW'!$C122:$AU122,"H 0113")+COUNTIF('Plan ET'!$C123:$BW123,"H 0113"))</f>
        <v>0</v>
      </c>
      <c r="W122" s="364">
        <f>SUM(COUNTIF('Plan MB'!$C122:$BE122,"H 0114")+COUNTIF('Plan WIW'!$C122:$AU122,"H 0114")+COUNTIF('Plan ET'!$C123:$BW123,"H 0114"))</f>
        <v>0</v>
      </c>
      <c r="X122" s="364">
        <f>SUM(COUNTIF('Plan MB'!$C122:$BE122,"H 0115")+COUNTIF('Plan WIW'!$C122:$AU122,"H 0115")+COUNTIF('Plan ET'!$C123:$BW123,"H 0115"))</f>
        <v>0</v>
      </c>
      <c r="Y122" s="364">
        <f>SUM(COUNTIF('Plan MB'!$C122:$BE122,"H 0116")+COUNTIF('Plan WIW'!$C122:$AU122,"H 0116")+COUNTIF('Plan ET'!$C123:$BW123,"H 0116"))</f>
        <v>0</v>
      </c>
      <c r="Z122" s="340">
        <f>SUM(COUNTIF('Plan MB'!$C122:$BE122,"H 0202")+COUNTIF('Plan WIW'!$C122:$AU122,"H 0202")+COUNTIF('Plan ET'!$C123:$BW123,"H 0202"))</f>
        <v>0</v>
      </c>
      <c r="AA122" s="340">
        <f>SUM(COUNTIF('Plan MB'!$C122:$BE122,"H 0203")+COUNTIF('Plan WIW'!$C122:$AU122,"H 0203")+COUNTIF('Plan ET'!$C123:$BW123,"H 0203"))</f>
        <v>0</v>
      </c>
      <c r="AB122" s="364">
        <f>SUM(COUNTIF('Plan MB'!$C122:$BE122,"H 0211")+COUNTIF('Plan WIW'!$C122:$AU122,"H 0211")+COUNTIF('Plan ET'!$C123:$BW123,"H 0211"))</f>
        <v>0</v>
      </c>
      <c r="AC122" s="364">
        <f>SUM(COUNTIF('Plan MB'!$C122:$BE122,"H 0212")+COUNTIF('Plan WIW'!$C122:$AU122,"H 0212")+COUNTIF('Plan ET'!$C123:$BW123,"H 0212"))</f>
        <v>0</v>
      </c>
      <c r="AD122" s="364">
        <f>SUM(COUNTIF('Plan MB'!$C122:$BE122,"H 0213")+COUNTIF('Plan WIW'!$C122:$AU122,"H 0213")+COUNTIF('Plan ET'!$C123:$BW123,"H 0213"))</f>
        <v>0</v>
      </c>
      <c r="AE122" s="364">
        <f>SUM(COUNTIF('Plan MB'!$C122:$BE122,"H 0214")+COUNTIF('Plan WIW'!$C122:$AU122,"H 0214")+COUNTIF('Plan ET'!$C123:$BW123,"H 0214"))</f>
        <v>0</v>
      </c>
      <c r="AF122" s="364">
        <f>SUM(COUNTIF('Plan MB'!$C122:$BE122,"H 0215")+COUNTIF('Plan WIW'!$C122:$AU122,"H 0215")+COUNTIF('Plan ET'!$C123:$BW123,"H 0215"))</f>
        <v>0</v>
      </c>
      <c r="AG122" s="381">
        <f>SUM(COUNTIF('Plan MB'!$C122:$BE122,"H 0216")+COUNTIF('Plan WIW'!$C122:$AU122,"H 0216")+COUNTIF('Plan ET'!$C123:$BW123,"H 0216"))</f>
        <v>0</v>
      </c>
      <c r="AH122" s="364">
        <f>SUM(COUNTIF('Plan MB'!$C122:$BE122,"D 0215")+COUNTIF('Plan WIW'!$C122:$AU122,"D 0215")+COUNTIF('Plan ET'!$C123:$BW123,"D 0215"))</f>
        <v>0</v>
      </c>
      <c r="AI122" s="364">
        <f>SUM(COUNTIF('Plan MB'!$C122:$BE122,"E 0103")+COUNTIF('Plan WIW'!$C122:$AU122,"E 0103")+COUNTIF('Plan ET'!$C123:$BW123,"E 0103"))</f>
        <v>0</v>
      </c>
      <c r="AJ122" s="364">
        <f>SUM(COUNTIF('Plan MB'!$C122:$BE122,"E 0104")+COUNTIF('Plan WIW'!$C122:$AU122,"E 0104")+COUNTIF('Plan ET'!$C123:$BW123,"E 0104"))</f>
        <v>0</v>
      </c>
      <c r="AK122" s="364">
        <f>SUM(COUNTIF('Plan MB'!$C122:$BE122,"D 0201")+COUNTIF('Plan WIW'!$C122:$AU122,"D 0201")+COUNTIF('Plan ET'!$C123:$BW123,"D 0201"))</f>
        <v>0</v>
      </c>
      <c r="AL122" s="364">
        <f>SUM(COUNTIF('Plan MB'!$C122:$BE122,"D 0202")+COUNTIF('Plan WIW'!$C122:$AU122,"D 0202")+COUNTIF('Plan ET'!$C123:$BW123,"D 0202"))</f>
        <v>0</v>
      </c>
      <c r="AM122" s="364">
        <f>SUM(COUNTIF('Plan MB'!$C122:$BE122,"D 0203")+COUNTIF('Plan WIW'!$C122:$AU122,"D 0203")+COUNTIF('Plan ET'!$C123:$BW123,"D 0203"))</f>
        <v>0</v>
      </c>
      <c r="AN122" s="364">
        <f>SUM(COUNTIF('Plan MB'!$C122:$BE122,"B 0323")+COUNTIF('Plan WIW'!$C122:$AU122,"B 0323")+COUNTIF('Plan ET'!$C123:$BW123,"B 0323"))</f>
        <v>0</v>
      </c>
      <c r="AO122" s="364">
        <f>SUM(COUNTIF('Plan MB'!$C122:$BE122,"B 0406")+COUNTIF('Plan WIW'!$C122:$AU122,"B 0406")+COUNTIF('Plan ET'!$C123:$BW123,"B 0406"))</f>
        <v>0</v>
      </c>
      <c r="AP122" s="364">
        <f>SUM(COUNTIF('Plan MB'!$C122:$BE122,"B 0101")+COUNTIF('Plan WIW'!$C122:$AU122,"B 0101")+COUNTIF('Plan ET'!$C123:$BW123,"B 0101"))</f>
        <v>0</v>
      </c>
      <c r="AQ122" s="364">
        <f>SUM(COUNTIF('Plan MB'!$C122:$BE122,"B 0102")+COUNTIF('Plan WIW'!$C122:$AU122,"B 0102")+COUNTIF('Plan ET'!$C123:$BW123,"B 0102"))</f>
        <v>0</v>
      </c>
      <c r="AR122" s="364">
        <f>SUM(COUNTIF('Plan MB'!$C122:$BE122,"B 0231")+COUNTIF('Plan WIW'!$C122:$AU122,"B 0231")+COUNTIF('Plan ET'!$C123:$BW123,"B 0231"))</f>
        <v>0</v>
      </c>
      <c r="AS122" s="364">
        <f>SUM(COUNTIF('Plan MB'!$C122:$BE122,"B 0423")+COUNTIF('Plan WIW'!$C122:$AU122,"B 0423")+COUNTIF('Plan ET'!$C123:$BW123,"B 0423"))</f>
        <v>0</v>
      </c>
      <c r="AT122" s="364">
        <f>SUM(COUNTIF('Plan MB'!$C122:$BE122,"B 0422")+COUNTIF('Plan WIW'!$C122:$AU122,"B 0422")+COUNTIF('Plan ET'!$C123:$BW123,"B 0422"))</f>
        <v>0</v>
      </c>
    </row>
    <row r="123" spans="1:46" ht="12.75" customHeight="1">
      <c r="A123" s="1320"/>
      <c r="B123" s="1324"/>
      <c r="C123" s="364">
        <f>SUM(COUNTIF('Plan MB'!$C123:$BE123,"D 0107")+COUNTIF('Plan WIW'!$C123:$AU123,"D 0107")+COUNTIF('Plan ET'!$C124:$BW124,"D 0107"))</f>
        <v>0</v>
      </c>
      <c r="D123" s="364">
        <f>SUM(COUNTIF('Plan MB'!$C123:$BE123,"D 0108")+COUNTIF('Plan WIW'!$C123:$AU123,"D 0108")+COUNTIF('Plan ET'!$C124:$BW124,"D 0108"))</f>
        <v>0</v>
      </c>
      <c r="E123" s="364">
        <f>SUM(COUNTIF('Plan MB'!$C123:$BE123,"D 0110")+COUNTIF('Plan WIW'!$C123:$AU123,"D 0110")+COUNTIF('Plan ET'!$C124:$BW124,"D 0110"))</f>
        <v>0</v>
      </c>
      <c r="F123" s="364">
        <f>SUM(COUNTIF('Plan MB'!$C123:$BE123,"D 0111")+COUNTIF('Plan WIW'!$C123:$AU123,"D 0111")+COUNTIF('Plan ET'!$C124:$BW124,"D 0111"))</f>
        <v>0</v>
      </c>
      <c r="G123" s="364">
        <f>SUM(COUNTIF('Plan MB'!$C123:$BE123,"D 0113")+COUNTIF('Plan WIW'!$C123:$AU123,"D 0113")+COUNTIF('Plan ET'!$C124:$BW124,"D 0113"))</f>
        <v>0</v>
      </c>
      <c r="H123" s="364">
        <f>SUM(COUNTIF('Plan MB'!$C123:$BE123,"D 0117")+COUNTIF('Plan WIW'!$C123:$AU123,"D 0117")+COUNTIF('Plan ET'!$C124:$BW124,"D 0117"))</f>
        <v>0</v>
      </c>
      <c r="I123" s="364">
        <f>SUM(COUNTIF('Plan MB'!$C123:$BE123,"D 0207")+COUNTIF('Plan WIW'!$C123:$AU123,"D 0207")+COUNTIF('Plan ET'!$C124:$BW124,"D 0207"))</f>
        <v>0</v>
      </c>
      <c r="J123" s="364">
        <f>SUM(COUNTIF('Plan MB'!$C123:$BE123,"D 0210")+COUNTIF('Plan WIW'!$C123:$AU123,"D 0210")+COUNTIF('Plan ET'!$C124:$BW124,"D 0210"))</f>
        <v>0</v>
      </c>
      <c r="K123" s="324">
        <f>SUM(COUNTIF('Plan MB'!$C123:$BE123,"D 0214")+COUNTIF('Plan WIW'!$C123:$AU123,"D 0214")+COUNTIF('Plan ET'!$C124:$BW124,"D 0214"))</f>
        <v>0</v>
      </c>
      <c r="L123" s="324">
        <f>SUM(COUNTIF('Plan MB'!$C123:$BE123,"D 0301")+COUNTIF('Plan WIW'!$C123:$AU123,"D 0301")+COUNTIF('Plan ET'!$C124:$BW124,"D 0301"))</f>
        <v>0</v>
      </c>
      <c r="M123" s="364">
        <f>SUM(COUNTIF('Plan MB'!$C123:$BE123,"D 0302")+COUNTIF('Plan WIW'!$C123:$AU123,"D 0302")+COUNTIF('Plan ET'!$C124:$BW124,"D 0302"))</f>
        <v>0</v>
      </c>
      <c r="N123" s="392">
        <f>SUM(COUNTIF('Plan MB'!$C123:$BE123,"H 0001")+COUNTIF('Plan WIW'!$C123:$AU123,"H 0001")+COUNTIF('Plan ET'!$C124:$BW124,"H 0001"))</f>
        <v>0</v>
      </c>
      <c r="O123" s="340">
        <f>SUM(COUNTIF('Plan MB'!$C123:$BE123,"H 0002")+COUNTIF('Plan WIW'!$C123:$AU123,"H 0002")+COUNTIF('Plan ET'!$C124:$BW124,"H 0002"))</f>
        <v>0</v>
      </c>
      <c r="P123" s="364">
        <f>SUM(COUNTIF('Plan MB'!$C123:$BE123,"H 0003")+COUNTIF('Plan WIW'!$C123:$AU123,"H 0003")+COUNTIF('Plan ET'!$C124:$BW124,"H 0003"))</f>
        <v>0</v>
      </c>
      <c r="Q123" s="364">
        <f>SUM(COUNTIF('Plan MB'!$C123:$BE123,"H 0011")+COUNTIF('Plan WIW'!$C123:$AU123,"H 0011")+COUNTIF('Plan ET'!$C124:$BW124,"H 0011"))</f>
        <v>0</v>
      </c>
      <c r="R123" s="324">
        <f>SUM(COUNTIF('Plan MB'!$C123:$BE123,"H 0102")+COUNTIF('Plan WIW'!$C123:$AU123,"H 0102")+COUNTIF('Plan ET'!$C124:$BW124,"H 0102"))</f>
        <v>0</v>
      </c>
      <c r="S123" s="364">
        <f>SUM(COUNTIF('Plan MB'!$C123:$BE123,"H 0103")+COUNTIF('Plan WIW'!$C123:$AU123,"H 0103")+COUNTIF('Plan ET'!$C124:$BW124,"H 0103"))</f>
        <v>0</v>
      </c>
      <c r="T123" s="364">
        <f>SUM(COUNTIF('Plan MB'!$C123:$BE123,"H 0111")+COUNTIF('Plan WIW'!$C123:$AU123,"H 0111")+COUNTIF('Plan ET'!$C124:$BW124,"H 0111"))</f>
        <v>0</v>
      </c>
      <c r="U123" s="364">
        <f>SUM(COUNTIF('Plan MB'!$C123:$BE123,"H 0112")+COUNTIF('Plan WIW'!$C123:$AU123,"H 0112")+COUNTIF('Plan ET'!$C124:$BW124,"H 0112"))</f>
        <v>0</v>
      </c>
      <c r="V123" s="364">
        <f>SUM(COUNTIF('Plan MB'!$C123:$BE123,"H 0113")+COUNTIF('Plan WIW'!$C123:$AU123,"H 0113")+COUNTIF('Plan ET'!$C124:$BW124,"H 0113"))</f>
        <v>0</v>
      </c>
      <c r="W123" s="364">
        <f>SUM(COUNTIF('Plan MB'!$C123:$BE123,"H 0114")+COUNTIF('Plan WIW'!$C123:$AU123,"H 0114")+COUNTIF('Plan ET'!$C124:$BW124,"H 0114"))</f>
        <v>0</v>
      </c>
      <c r="X123" s="364">
        <f>SUM(COUNTIF('Plan MB'!$C123:$BE123,"H 0115")+COUNTIF('Plan WIW'!$C123:$AU123,"H 0115")+COUNTIF('Plan ET'!$C124:$BW124,"H 0115"))</f>
        <v>0</v>
      </c>
      <c r="Y123" s="364">
        <f>SUM(COUNTIF('Plan MB'!$C123:$BE123,"H 0116")+COUNTIF('Plan WIW'!$C123:$AU123,"H 0116")+COUNTIF('Plan ET'!$C124:$BW124,"H 0116"))</f>
        <v>0</v>
      </c>
      <c r="Z123" s="340">
        <f>SUM(COUNTIF('Plan MB'!$C123:$BE123,"H 0202")+COUNTIF('Plan WIW'!$C123:$AU123,"H 0202")+COUNTIF('Plan ET'!$C124:$BW124,"H 0202"))</f>
        <v>0</v>
      </c>
      <c r="AA123" s="340">
        <f>SUM(COUNTIF('Plan MB'!$C123:$BE123,"H 0203")+COUNTIF('Plan WIW'!$C123:$AU123,"H 0203")+COUNTIF('Plan ET'!$C124:$BW124,"H 0203"))</f>
        <v>0</v>
      </c>
      <c r="AB123" s="364">
        <f>SUM(COUNTIF('Plan MB'!$C123:$BE123,"H 0211")+COUNTIF('Plan WIW'!$C123:$AU123,"H 0211")+COUNTIF('Plan ET'!$C124:$BW124,"H 0211"))</f>
        <v>0</v>
      </c>
      <c r="AC123" s="364">
        <f>SUM(COUNTIF('Plan MB'!$C123:$BE123,"H 0212")+COUNTIF('Plan WIW'!$C123:$AU123,"H 0212")+COUNTIF('Plan ET'!$C124:$BW124,"H 0212"))</f>
        <v>0</v>
      </c>
      <c r="AD123" s="364">
        <f>SUM(COUNTIF('Plan MB'!$C123:$BE123,"H 0213")+COUNTIF('Plan WIW'!$C123:$AU123,"H 0213")+COUNTIF('Plan ET'!$C124:$BW124,"H 0213"))</f>
        <v>0</v>
      </c>
      <c r="AE123" s="364">
        <f>SUM(COUNTIF('Plan MB'!$C123:$BE123,"H 0214")+COUNTIF('Plan WIW'!$C123:$AU123,"H 0214")+COUNTIF('Plan ET'!$C124:$BW124,"H 0214"))</f>
        <v>0</v>
      </c>
      <c r="AF123" s="364">
        <f>SUM(COUNTIF('Plan MB'!$C123:$BE123,"H 0215")+COUNTIF('Plan WIW'!$C123:$AU123,"H 0215")+COUNTIF('Plan ET'!$C124:$BW124,"H 0215"))</f>
        <v>0</v>
      </c>
      <c r="AG123" s="381">
        <f>SUM(COUNTIF('Plan MB'!$C123:$BE123,"H 0216")+COUNTIF('Plan WIW'!$C123:$AU123,"H 0216")+COUNTIF('Plan ET'!$C124:$BW124,"H 0216"))</f>
        <v>0</v>
      </c>
      <c r="AH123" s="364">
        <f>SUM(COUNTIF('Plan MB'!$C123:$BE123,"D 0215")+COUNTIF('Plan WIW'!$C123:$AU123,"D 0215")+COUNTIF('Plan ET'!$C124:$BW124,"D 0215"))</f>
        <v>0</v>
      </c>
      <c r="AI123" s="364">
        <f>SUM(COUNTIF('Plan MB'!$C123:$BE123,"E 0103")+COUNTIF('Plan WIW'!$C123:$AU123,"E 0103")+COUNTIF('Plan ET'!$C124:$BW124,"E 0103"))</f>
        <v>0</v>
      </c>
      <c r="AJ123" s="364">
        <f>SUM(COUNTIF('Plan MB'!$C123:$BE123,"E 0104")+COUNTIF('Plan WIW'!$C123:$AU123,"E 0104")+COUNTIF('Plan ET'!$C124:$BW124,"E 0104"))</f>
        <v>0</v>
      </c>
      <c r="AK123" s="364">
        <f>SUM(COUNTIF('Plan MB'!$C123:$BE123,"D 0201")+COUNTIF('Plan WIW'!$C123:$AU123,"D 0201")+COUNTIF('Plan ET'!$C124:$BW124,"D 0201"))</f>
        <v>0</v>
      </c>
      <c r="AL123" s="364">
        <f>SUM(COUNTIF('Plan MB'!$C123:$BE123,"D 0202")+COUNTIF('Plan WIW'!$C123:$AU123,"D 0202")+COUNTIF('Plan ET'!$C124:$BW124,"D 0202"))</f>
        <v>0</v>
      </c>
      <c r="AM123" s="364">
        <f>SUM(COUNTIF('Plan MB'!$C123:$BE123,"D 0203")+COUNTIF('Plan WIW'!$C123:$AU123,"D 0203")+COUNTIF('Plan ET'!$C124:$BW124,"D 0203"))</f>
        <v>0</v>
      </c>
      <c r="AN123" s="364">
        <f>SUM(COUNTIF('Plan MB'!$C123:$BE123,"B 0323")+COUNTIF('Plan WIW'!$C123:$AU123,"B 0323")+COUNTIF('Plan ET'!$C124:$BW124,"B 0323"))</f>
        <v>0</v>
      </c>
      <c r="AO123" s="364">
        <f>SUM(COUNTIF('Plan MB'!$C123:$BE123,"B 0406")+COUNTIF('Plan WIW'!$C123:$AU123,"B 0406")+COUNTIF('Plan ET'!$C124:$BW124,"B 0406"))</f>
        <v>0</v>
      </c>
      <c r="AP123" s="364">
        <f>SUM(COUNTIF('Plan MB'!$C123:$BE123,"B 0101")+COUNTIF('Plan WIW'!$C123:$AU123,"B 0101")+COUNTIF('Plan ET'!$C124:$BW124,"B 0101"))</f>
        <v>0</v>
      </c>
      <c r="AQ123" s="364">
        <f>SUM(COUNTIF('Plan MB'!$C123:$BE123,"B 0102")+COUNTIF('Plan WIW'!$C123:$AU123,"B 0102")+COUNTIF('Plan ET'!$C124:$BW124,"B 0102"))</f>
        <v>0</v>
      </c>
      <c r="AR123" s="364">
        <f>SUM(COUNTIF('Plan MB'!$C123:$BE123,"B 0231")+COUNTIF('Plan WIW'!$C123:$AU123,"B 0231")+COUNTIF('Plan ET'!$C124:$BW124,"B 0231"))</f>
        <v>0</v>
      </c>
      <c r="AS123" s="364">
        <f>SUM(COUNTIF('Plan MB'!$C123:$BE123,"B 0423")+COUNTIF('Plan WIW'!$C123:$AU123,"B 0423")+COUNTIF('Plan ET'!$C124:$BW124,"B 0423"))</f>
        <v>0</v>
      </c>
      <c r="AT123" s="364">
        <f>SUM(COUNTIF('Plan MB'!$C123:$BE123,"B 0422")+COUNTIF('Plan WIW'!$C123:$AU123,"B 0422")+COUNTIF('Plan ET'!$C124:$BW124,"B 0422"))</f>
        <v>0</v>
      </c>
    </row>
    <row r="124" spans="1:46" ht="12.75" customHeight="1">
      <c r="A124" s="1320"/>
      <c r="B124" s="1322" t="s">
        <v>55</v>
      </c>
      <c r="C124" s="364">
        <f>SUM(COUNTIF('Plan MB'!$C124:$BE124,"D 0107")+COUNTIF('Plan WIW'!$C124:$AU124,"D 0107")+COUNTIF('Plan ET'!$C125:$BW125,"D 0107"))</f>
        <v>0</v>
      </c>
      <c r="D124" s="364">
        <f>SUM(COUNTIF('Plan MB'!$C124:$BE124,"D 0108")+COUNTIF('Plan WIW'!$C124:$AU124,"D 0108")+COUNTIF('Plan ET'!$C125:$BW125,"D 0108"))</f>
        <v>1</v>
      </c>
      <c r="E124" s="364">
        <f>SUM(COUNTIF('Plan MB'!$C124:$BE124,"D 0110")+COUNTIF('Plan WIW'!$C124:$AU124,"D 0110")+COUNTIF('Plan ET'!$C125:$BW125,"D 0110"))</f>
        <v>0</v>
      </c>
      <c r="F124" s="364">
        <f>SUM(COUNTIF('Plan MB'!$C124:$BE124,"D 0111")+COUNTIF('Plan WIW'!$C124:$AU124,"D 0111")+COUNTIF('Plan ET'!$C125:$BW125,"D 0111"))</f>
        <v>0</v>
      </c>
      <c r="G124" s="364">
        <f>SUM(COUNTIF('Plan MB'!$C124:$BE124,"D 0113")+COUNTIF('Plan WIW'!$C124:$AU124,"D 0113")+COUNTIF('Plan ET'!$C125:$BW125,"D 0113"))</f>
        <v>0</v>
      </c>
      <c r="H124" s="364">
        <f>SUM(COUNTIF('Plan MB'!$C124:$BE124,"D 0117")+COUNTIF('Plan WIW'!$C124:$AU124,"D 0117")+COUNTIF('Plan ET'!$C125:$BW125,"D 0117"))</f>
        <v>0</v>
      </c>
      <c r="I124" s="380">
        <f>SUM(COUNTIF('Plan MB'!$C124:$BE124,"D 0207")+COUNTIF('Plan WIW'!$C124:$AU124,"D 0207")+COUNTIF('Plan ET'!$C125:$BW125,"D 0207"))</f>
        <v>2</v>
      </c>
      <c r="J124" s="364">
        <f>SUM(COUNTIF('Plan MB'!$C124:$BE124,"D 0210")+COUNTIF('Plan WIW'!$C124:$AU124,"D 0210")+COUNTIF('Plan ET'!$C125:$BW125,"D 0210"))</f>
        <v>0</v>
      </c>
      <c r="K124" s="324">
        <f>SUM(COUNTIF('Plan MB'!$C124:$BE124,"D 0214")+COUNTIF('Plan WIW'!$C124:$AU124,"D 0214")+COUNTIF('Plan ET'!$C125:$BW125,"D 0214"))</f>
        <v>0</v>
      </c>
      <c r="L124" s="324">
        <f>SUM(COUNTIF('Plan MB'!$C124:$BE124,"D 0301")+COUNTIF('Plan WIW'!$C124:$AU124,"D 0301")+COUNTIF('Plan ET'!$C125:$BW125,"D 0301"))</f>
        <v>0</v>
      </c>
      <c r="M124" s="324">
        <f>SUM(COUNTIF('Plan MB'!$C124:$BE124,"D 0302")+COUNTIF('Plan WIW'!$C124:$AU124,"D 0302")+COUNTIF('Plan ET'!$C125:$BW125,"D 0302"))</f>
        <v>0</v>
      </c>
      <c r="N124" s="392">
        <f>SUM(COUNTIF('Plan MB'!$C124:$BE124,"H 0001")+COUNTIF('Plan WIW'!$C124:$AU124,"H 0001")+COUNTIF('Plan ET'!$C125:$BW125,"H 0001"))</f>
        <v>0</v>
      </c>
      <c r="O124" s="340">
        <f>SUM(COUNTIF('Plan MB'!$C124:$BE124,"H 0002")+COUNTIF('Plan WIW'!$C124:$AU124,"H 0002")+COUNTIF('Plan ET'!$C125:$BW125,"H 0002"))</f>
        <v>0</v>
      </c>
      <c r="P124" s="380">
        <f>SUM(COUNTIF('Plan MB'!$C124:$BE124,"H 0003")+COUNTIF('Plan WIW'!$C124:$AU124,"H 0003")+COUNTIF('Plan ET'!$C125:$BW125,"H 0003"))</f>
        <v>1</v>
      </c>
      <c r="Q124" s="364">
        <f>SUM(COUNTIF('Plan MB'!$C124:$BE124,"H 0011")+COUNTIF('Plan WIW'!$C124:$AU124,"H 0011")+COUNTIF('Plan ET'!$C125:$BW125,"H 0011"))</f>
        <v>0</v>
      </c>
      <c r="R124" s="324">
        <f>SUM(COUNTIF('Plan MB'!$C124:$BE124,"H 0102")+COUNTIF('Plan WIW'!$C124:$AU124,"H 0102")+COUNTIF('Plan ET'!$C125:$BW125,"H 0102"))</f>
        <v>0</v>
      </c>
      <c r="S124" s="324">
        <f>SUM(COUNTIF('Plan MB'!$C124:$BE124,"H 0103")+COUNTIF('Plan WIW'!$C124:$AU124,"H 0103")+COUNTIF('Plan ET'!$C125:$BW125,"H 0103"))</f>
        <v>0</v>
      </c>
      <c r="T124" s="364">
        <f>SUM(COUNTIF('Plan MB'!$C124:$BE124,"H 0111")+COUNTIF('Plan WIW'!$C124:$AU124,"H 0111")+COUNTIF('Plan ET'!$C125:$BW125,"H 0111"))</f>
        <v>0</v>
      </c>
      <c r="U124" s="364">
        <f>SUM(COUNTIF('Plan MB'!$C124:$BE124,"H 0112")+COUNTIF('Plan WIW'!$C124:$AU124,"H 0112")+COUNTIF('Plan ET'!$C125:$BW125,"H 0112"))</f>
        <v>0</v>
      </c>
      <c r="V124" s="364">
        <f>SUM(COUNTIF('Plan MB'!$C124:$BE124,"H 0113")+COUNTIF('Plan WIW'!$C124:$AU124,"H 0113")+COUNTIF('Plan ET'!$C125:$BW125,"H 0113"))</f>
        <v>0</v>
      </c>
      <c r="W124" s="364">
        <f>SUM(COUNTIF('Plan MB'!$C124:$BE124,"H 0114")+COUNTIF('Plan WIW'!$C124:$AU124,"H 0114")+COUNTIF('Plan ET'!$C125:$BW125,"H 0114"))</f>
        <v>0</v>
      </c>
      <c r="X124" s="364">
        <f>SUM(COUNTIF('Plan MB'!$C124:$BE124,"H 0115")+COUNTIF('Plan WIW'!$C124:$AU124,"H 0115")+COUNTIF('Plan ET'!$C125:$BW125,"H 0115"))</f>
        <v>0</v>
      </c>
      <c r="Y124" s="364">
        <f>SUM(COUNTIF('Plan MB'!$C124:$BE124,"H 0116")+COUNTIF('Plan WIW'!$C124:$AU124,"H 0116")+COUNTIF('Plan ET'!$C125:$BW125,"H 0116"))</f>
        <v>1</v>
      </c>
      <c r="Z124" s="340">
        <f>SUM(COUNTIF('Plan MB'!$C124:$BE124,"H 0202")+COUNTIF('Plan WIW'!$C124:$AU124,"H 0202")+COUNTIF('Plan ET'!$C125:$BW125,"H 0202"))</f>
        <v>0</v>
      </c>
      <c r="AA124" s="340">
        <f>SUM(COUNTIF('Plan MB'!$C124:$BE124,"H 0203")+COUNTIF('Plan WIW'!$C124:$AU124,"H 0203")+COUNTIF('Plan ET'!$C125:$BW125,"H 0203"))</f>
        <v>0</v>
      </c>
      <c r="AB124" s="364">
        <f>SUM(COUNTIF('Plan MB'!$C124:$BE124,"H 0211")+COUNTIF('Plan WIW'!$C124:$AU124,"H 0211")+COUNTIF('Plan ET'!$C125:$BW125,"H 0211"))</f>
        <v>0</v>
      </c>
      <c r="AC124" s="364">
        <f>SUM(COUNTIF('Plan MB'!$C124:$BE124,"H 0212")+COUNTIF('Plan WIW'!$C124:$AU124,"H 0212")+COUNTIF('Plan ET'!$C125:$BW125,"H 0212"))</f>
        <v>0</v>
      </c>
      <c r="AD124" s="364">
        <f>SUM(COUNTIF('Plan MB'!$C124:$BE124,"H 0213")+COUNTIF('Plan WIW'!$C124:$AU124,"H 0213")+COUNTIF('Plan ET'!$C125:$BW125,"H 0213"))</f>
        <v>0</v>
      </c>
      <c r="AE124" s="364">
        <f>SUM(COUNTIF('Plan MB'!$C124:$BE124,"H 0214")+COUNTIF('Plan WIW'!$C124:$AU124,"H 0214")+COUNTIF('Plan ET'!$C125:$BW125,"H 0214"))</f>
        <v>0</v>
      </c>
      <c r="AF124" s="340">
        <f>SUM(COUNTIF('Plan MB'!$C124:$BE124,"H 0215")+COUNTIF('Plan WIW'!$C124:$AU124,"H 0215")+COUNTIF('Plan ET'!$C125:$BW125,"H 0215"))</f>
        <v>0</v>
      </c>
      <c r="AG124" s="381">
        <f>SUM(COUNTIF('Plan MB'!$C124:$BE124,"H 0216")+COUNTIF('Plan WIW'!$C124:$AU124,"H 0216")+COUNTIF('Plan ET'!$C125:$BW125,"H 0216"))</f>
        <v>0</v>
      </c>
      <c r="AH124" s="364">
        <f>SUM(COUNTIF('Plan MB'!$C124:$BE124,"D 0215")+COUNTIF('Plan WIW'!$C124:$AU124,"D 0215")+COUNTIF('Plan ET'!$C125:$BW125,"D 0215"))</f>
        <v>0</v>
      </c>
      <c r="AI124" s="364">
        <f>SUM(COUNTIF('Plan MB'!$C124:$BE124,"E 0103")+COUNTIF('Plan WIW'!$C124:$AU124,"E 0103")+COUNTIF('Plan ET'!$C125:$BW125,"E 0103"))</f>
        <v>0</v>
      </c>
      <c r="AJ124" s="364">
        <f>SUM(COUNTIF('Plan MB'!$C124:$BE124,"E 0104")+COUNTIF('Plan WIW'!$C124:$AU124,"E 0104")+COUNTIF('Plan ET'!$C125:$BW125,"E 0104"))</f>
        <v>0</v>
      </c>
      <c r="AK124" s="364">
        <f>SUM(COUNTIF('Plan MB'!$C124:$BE124,"D 0201")+COUNTIF('Plan WIW'!$C124:$AU124,"D 0201")+COUNTIF('Plan ET'!$C125:$BW125,"D 0201"))</f>
        <v>0</v>
      </c>
      <c r="AL124" s="380">
        <f>SUM(COUNTIF('Plan MB'!$C124:$BE124,"D 0202")+COUNTIF('Plan WIW'!$C124:$AU124,"D 0202")+COUNTIF('Plan ET'!$C125:$BW125,"D 0202"))</f>
        <v>2</v>
      </c>
      <c r="AM124" s="364">
        <f>SUM(COUNTIF('Plan MB'!$C124:$BE124,"D 0203")+COUNTIF('Plan WIW'!$C124:$AU124,"D 0203")+COUNTIF('Plan ET'!$C125:$BW125,"D 0203"))</f>
        <v>0</v>
      </c>
      <c r="AN124" s="364">
        <f>SUM(COUNTIF('Plan MB'!$C124:$BE124,"B 0323")+COUNTIF('Plan WIW'!$C124:$AU124,"B 0323")+COUNTIF('Plan ET'!$C125:$BW125,"B 0323"))</f>
        <v>1</v>
      </c>
      <c r="AO124" s="364">
        <f>SUM(COUNTIF('Plan MB'!$C124:$BE124,"B 0406")+COUNTIF('Plan WIW'!$C124:$AU124,"B 0406")+COUNTIF('Plan ET'!$C125:$BW125,"B 0406"))</f>
        <v>1</v>
      </c>
      <c r="AP124" s="364">
        <f>SUM(COUNTIF('Plan MB'!$C124:$BE124,"B 0101")+COUNTIF('Plan WIW'!$C124:$AU124,"B 0101")+COUNTIF('Plan ET'!$C125:$BW125,"B 0101"))</f>
        <v>0</v>
      </c>
      <c r="AQ124" s="364">
        <f>SUM(COUNTIF('Plan MB'!$C124:$BE124,"B 0102")+COUNTIF('Plan WIW'!$C124:$AU124,"B 0102")+COUNTIF('Plan ET'!$C125:$BW125,"B 0102"))</f>
        <v>0</v>
      </c>
      <c r="AR124" s="364">
        <f>SUM(COUNTIF('Plan MB'!$C124:$BE124,"B 0231")+COUNTIF('Plan WIW'!$C124:$AU124,"B 0231")+COUNTIF('Plan ET'!$C125:$BW125,"B 0231"))</f>
        <v>0</v>
      </c>
      <c r="AS124" s="364">
        <f>SUM(COUNTIF('Plan MB'!$C124:$BE124,"B 0423")+COUNTIF('Plan WIW'!$C124:$AU124,"B 0423")+COUNTIF('Plan ET'!$C125:$BW125,"B 0423"))</f>
        <v>3</v>
      </c>
      <c r="AT124" s="364">
        <f>SUM(COUNTIF('Plan MB'!$C124:$BE124,"B 0422")+COUNTIF('Plan WIW'!$C124:$AU124,"B 0422")+COUNTIF('Plan ET'!$C125:$BW125,"B 0422"))</f>
        <v>0</v>
      </c>
    </row>
    <row r="125" spans="1:46" ht="12.75" customHeight="1">
      <c r="A125" s="1320"/>
      <c r="B125" s="1323"/>
      <c r="C125" s="364">
        <f>SUM(COUNTIF('Plan MB'!$C125:$BE125,"D 0107")+COUNTIF('Plan WIW'!$C125:$AU125,"D 0107")+COUNTIF('Plan ET'!$C126:$BW126,"D 0107"))</f>
        <v>1</v>
      </c>
      <c r="D125" s="364">
        <f>SUM(COUNTIF('Plan MB'!$C125:$BE125,"D 0108")+COUNTIF('Plan WIW'!$C125:$AU125,"D 0108")+COUNTIF('Plan ET'!$C126:$BW126,"D 0108"))</f>
        <v>0</v>
      </c>
      <c r="E125" s="364">
        <f>SUM(COUNTIF('Plan MB'!$C125:$BE125,"D 0110")+COUNTIF('Plan WIW'!$C125:$AU125,"D 0110")+COUNTIF('Plan ET'!$C126:$BW126,"D 0110"))</f>
        <v>0</v>
      </c>
      <c r="F125" s="364">
        <f>SUM(COUNTIF('Plan MB'!$C125:$BE125,"D 0111")+COUNTIF('Plan WIW'!$C125:$AU125,"D 0111")+COUNTIF('Plan ET'!$C126:$BW126,"D 0111"))</f>
        <v>0</v>
      </c>
      <c r="G125" s="364">
        <f>SUM(COUNTIF('Plan MB'!$C125:$BE125,"D 0113")+COUNTIF('Plan WIW'!$C125:$AU125,"D 0113")+COUNTIF('Plan ET'!$C126:$BW126,"D 0113"))</f>
        <v>0</v>
      </c>
      <c r="H125" s="364">
        <f>SUM(COUNTIF('Plan MB'!$C125:$BE125,"D 0117")+COUNTIF('Plan WIW'!$C125:$AU125,"D 0117")+COUNTIF('Plan ET'!$C126:$BW126,"D 0117"))</f>
        <v>0</v>
      </c>
      <c r="I125" s="364">
        <f>SUM(COUNTIF('Plan MB'!$C125:$BE125,"D 0207")+COUNTIF('Plan WIW'!$C125:$AU125,"D 0207")+COUNTIF('Plan ET'!$C126:$BW126,"D 0207"))</f>
        <v>0</v>
      </c>
      <c r="J125" s="364">
        <f>SUM(COUNTIF('Plan MB'!$C125:$BE125,"D 0210")+COUNTIF('Plan WIW'!$C125:$AU125,"D 0210")+COUNTIF('Plan ET'!$C126:$BW126,"D 0210"))</f>
        <v>0</v>
      </c>
      <c r="K125" s="324">
        <f>SUM(COUNTIF('Plan MB'!$C125:$BE125,"D 0214")+COUNTIF('Plan WIW'!$C125:$AU125,"D 0214")+COUNTIF('Plan ET'!$C126:$BW126,"D 0214"))</f>
        <v>0</v>
      </c>
      <c r="L125" s="324">
        <f>SUM(COUNTIF('Plan MB'!$C125:$BE125,"D 0301")+COUNTIF('Plan WIW'!$C125:$AU125,"D 0301")+COUNTIF('Plan ET'!$C126:$BW126,"D 0301"))</f>
        <v>0</v>
      </c>
      <c r="M125" s="324">
        <f>SUM(COUNTIF('Plan MB'!$C125:$BE125,"D 0302")+COUNTIF('Plan WIW'!$C125:$AU125,"D 0302")+COUNTIF('Plan ET'!$C126:$BW126,"D 0302"))</f>
        <v>0</v>
      </c>
      <c r="N125" s="392">
        <f>SUM(COUNTIF('Plan MB'!$C125:$BE125,"H 0001")+COUNTIF('Plan WIW'!$C125:$AU125,"H 0001")+COUNTIF('Plan ET'!$C126:$BW126,"H 0001"))</f>
        <v>0</v>
      </c>
      <c r="O125" s="340">
        <f>SUM(COUNTIF('Plan MB'!$C125:$BE125,"H 0002")+COUNTIF('Plan WIW'!$C125:$AU125,"H 0002")+COUNTIF('Plan ET'!$C126:$BW126,"H 0002"))</f>
        <v>0</v>
      </c>
      <c r="P125" s="364">
        <f>SUM(COUNTIF('Plan MB'!$C125:$BE125,"H 0003")+COUNTIF('Plan WIW'!$C125:$AU125,"H 0003")+COUNTIF('Plan ET'!$C126:$BW126,"H 0003"))</f>
        <v>0</v>
      </c>
      <c r="Q125" s="364">
        <f>SUM(COUNTIF('Plan MB'!$C125:$BE125,"H 0011")+COUNTIF('Plan WIW'!$C125:$AU125,"H 0011")+COUNTIF('Plan ET'!$C126:$BW126,"H 0011"))</f>
        <v>0</v>
      </c>
      <c r="R125" s="324">
        <f>SUM(COUNTIF('Plan MB'!$C125:$BE125,"H 0102")+COUNTIF('Plan WIW'!$C125:$AU125,"H 0102")+COUNTIF('Plan ET'!$C126:$BW126,"H 0102"))</f>
        <v>0</v>
      </c>
      <c r="S125" s="324">
        <f>SUM(COUNTIF('Plan MB'!$C125:$BE125,"H 0103")+COUNTIF('Plan WIW'!$C125:$AU125,"H 0103")+COUNTIF('Plan ET'!$C126:$BW126,"H 0103"))</f>
        <v>0</v>
      </c>
      <c r="T125" s="364">
        <f>SUM(COUNTIF('Plan MB'!$C125:$BE125,"H 0111")+COUNTIF('Plan WIW'!$C125:$AU125,"H 0111")+COUNTIF('Plan ET'!$C126:$BW126,"H 0111"))</f>
        <v>0</v>
      </c>
      <c r="U125" s="364">
        <f>SUM(COUNTIF('Plan MB'!$C125:$BE125,"H 0112")+COUNTIF('Plan WIW'!$C125:$AU125,"H 0112")+COUNTIF('Plan ET'!$C126:$BW126,"H 0112"))</f>
        <v>0</v>
      </c>
      <c r="V125" s="364">
        <f>SUM(COUNTIF('Plan MB'!$C125:$BE125,"H 0113")+COUNTIF('Plan WIW'!$C125:$AU125,"H 0113")+COUNTIF('Plan ET'!$C126:$BW126,"H 0113"))</f>
        <v>0</v>
      </c>
      <c r="W125" s="364">
        <f>SUM(COUNTIF('Plan MB'!$C125:$BE125,"H 0114")+COUNTIF('Plan WIW'!$C125:$AU125,"H 0114")+COUNTIF('Plan ET'!$C126:$BW126,"H 0114"))</f>
        <v>0</v>
      </c>
      <c r="X125" s="364">
        <f>SUM(COUNTIF('Plan MB'!$C125:$BE125,"H 0115")+COUNTIF('Plan WIW'!$C125:$AU125,"H 0115")+COUNTIF('Plan ET'!$C126:$BW126,"H 0115"))</f>
        <v>0</v>
      </c>
      <c r="Y125" s="364">
        <f>SUM(COUNTIF('Plan MB'!$C125:$BE125,"H 0116")+COUNTIF('Plan WIW'!$C125:$AU125,"H 0116")+COUNTIF('Plan ET'!$C126:$BW126,"H 0116"))</f>
        <v>0</v>
      </c>
      <c r="Z125" s="340">
        <f>SUM(COUNTIF('Plan MB'!$C125:$BE125,"H 0202")+COUNTIF('Plan WIW'!$C125:$AU125,"H 0202")+COUNTIF('Plan ET'!$C126:$BW126,"H 0202"))</f>
        <v>0</v>
      </c>
      <c r="AA125" s="340">
        <f>SUM(COUNTIF('Plan MB'!$C125:$BE125,"H 0203")+COUNTIF('Plan WIW'!$C125:$AU125,"H 0203")+COUNTIF('Plan ET'!$C126:$BW126,"H 0203"))</f>
        <v>0</v>
      </c>
      <c r="AB125" s="364">
        <f>SUM(COUNTIF('Plan MB'!$C125:$BE125,"H 0211")+COUNTIF('Plan WIW'!$C125:$AU125,"H 0211")+COUNTIF('Plan ET'!$C126:$BW126,"H 0211"))</f>
        <v>0</v>
      </c>
      <c r="AC125" s="364">
        <f>SUM(COUNTIF('Plan MB'!$C125:$BE125,"H 0212")+COUNTIF('Plan WIW'!$C125:$AU125,"H 0212")+COUNTIF('Plan ET'!$C126:$BW126,"H 0212"))</f>
        <v>0</v>
      </c>
      <c r="AD125" s="364">
        <f>SUM(COUNTIF('Plan MB'!$C125:$BE125,"H 0213")+COUNTIF('Plan WIW'!$C125:$AU125,"H 0213")+COUNTIF('Plan ET'!$C126:$BW126,"H 0213"))</f>
        <v>0</v>
      </c>
      <c r="AE125" s="364">
        <f>SUM(COUNTIF('Plan MB'!$C125:$BE125,"H 0214")+COUNTIF('Plan WIW'!$C125:$AU125,"H 0214")+COUNTIF('Plan ET'!$C126:$BW126,"H 0214"))</f>
        <v>1</v>
      </c>
      <c r="AF125" s="340">
        <f>SUM(COUNTIF('Plan MB'!$C125:$BE125,"H 0215")+COUNTIF('Plan WIW'!$C125:$AU125,"H 0215")+COUNTIF('Plan ET'!$C126:$BW126,"H 0215"))</f>
        <v>0</v>
      </c>
      <c r="AG125" s="381">
        <f>SUM(COUNTIF('Plan MB'!$C125:$BE125,"H 0216")+COUNTIF('Plan WIW'!$C125:$AU125,"H 0216")+COUNTIF('Plan ET'!$C126:$BW126,"H 0216"))</f>
        <v>0</v>
      </c>
      <c r="AH125" s="364">
        <f>SUM(COUNTIF('Plan MB'!$C125:$BE125,"D 0215")+COUNTIF('Plan WIW'!$C125:$AU125,"D 0215")+COUNTIF('Plan ET'!$C126:$BW126,"D 0215"))</f>
        <v>0</v>
      </c>
      <c r="AI125" s="364">
        <f>SUM(COUNTIF('Plan MB'!$C125:$BE125,"E 0103")+COUNTIF('Plan WIW'!$C125:$AU125,"E 0103")+COUNTIF('Plan ET'!$C126:$BW126,"E 0103"))</f>
        <v>0</v>
      </c>
      <c r="AJ125" s="364">
        <f>SUM(COUNTIF('Plan MB'!$C125:$BE125,"E 0104")+COUNTIF('Plan WIW'!$C125:$AU125,"E 0104")+COUNTIF('Plan ET'!$C126:$BW126,"E 0104"))</f>
        <v>0</v>
      </c>
      <c r="AK125" s="364">
        <f>SUM(COUNTIF('Plan MB'!$C125:$BE125,"D 0201")+COUNTIF('Plan WIW'!$C125:$AU125,"D 0201")+COUNTIF('Plan ET'!$C126:$BW126,"D 0201"))</f>
        <v>0</v>
      </c>
      <c r="AL125" s="364">
        <f>SUM(COUNTIF('Plan MB'!$C125:$BE125,"D 0202")+COUNTIF('Plan WIW'!$C125:$AU125,"D 0202")+COUNTIF('Plan ET'!$C126:$BW126,"D 0202"))</f>
        <v>0</v>
      </c>
      <c r="AM125" s="364">
        <f>SUM(COUNTIF('Plan MB'!$C125:$BE125,"D 0203")+COUNTIF('Plan WIW'!$C125:$AU125,"D 0203")+COUNTIF('Plan ET'!$C126:$BW126,"D 0203"))</f>
        <v>0</v>
      </c>
      <c r="AN125" s="364">
        <f>SUM(COUNTIF('Plan MB'!$C125:$BE125,"B 0323")+COUNTIF('Plan WIW'!$C125:$AU125,"B 0323")+COUNTIF('Plan ET'!$C126:$BW126,"B 0323"))</f>
        <v>0</v>
      </c>
      <c r="AO125" s="364">
        <f>SUM(COUNTIF('Plan MB'!$C125:$BE125,"B 0406")+COUNTIF('Plan WIW'!$C125:$AU125,"B 0406")+COUNTIF('Plan ET'!$C126:$BW126,"B 0406"))</f>
        <v>0</v>
      </c>
      <c r="AP125" s="364">
        <f>SUM(COUNTIF('Plan MB'!$C125:$BE125,"B 0101")+COUNTIF('Plan WIW'!$C125:$AU125,"B 0101")+COUNTIF('Plan ET'!$C126:$BW126,"B 0101"))</f>
        <v>0</v>
      </c>
      <c r="AQ125" s="364">
        <f>SUM(COUNTIF('Plan MB'!$C125:$BE125,"B 0102")+COUNTIF('Plan WIW'!$C125:$AU125,"B 0102")+COUNTIF('Plan ET'!$C126:$BW126,"B 0102"))</f>
        <v>0</v>
      </c>
      <c r="AR125" s="364">
        <f>SUM(COUNTIF('Plan MB'!$C125:$BE125,"B 0231")+COUNTIF('Plan WIW'!$C125:$AU125,"B 0231")+COUNTIF('Plan ET'!$C126:$BW126,"B 0231"))</f>
        <v>0</v>
      </c>
      <c r="AS125" s="364">
        <f>SUM(COUNTIF('Plan MB'!$C125:$BE125,"B 0423")+COUNTIF('Plan WIW'!$C125:$AU125,"B 0423")+COUNTIF('Plan ET'!$C126:$BW126,"B 0423"))</f>
        <v>0</v>
      </c>
      <c r="AT125" s="364">
        <f>SUM(COUNTIF('Plan MB'!$C125:$BE125,"B 0422")+COUNTIF('Plan WIW'!$C125:$AU125,"B 0422")+COUNTIF('Plan ET'!$C126:$BW126,"B 0422"))</f>
        <v>0</v>
      </c>
    </row>
    <row r="126" spans="1:46" s="215" customFormat="1" ht="12.75" customHeight="1">
      <c r="A126" s="1320"/>
      <c r="B126" s="1323"/>
      <c r="C126" s="364">
        <f>SUM(COUNTIF('Plan MB'!$C126:$BE126,"D 0107")+COUNTIF('Plan WIW'!$C126:$AU126,"D 0107")+COUNTIF('Plan ET'!$C127:$BW127,"D 0107"))</f>
        <v>0</v>
      </c>
      <c r="D126" s="364">
        <f>SUM(COUNTIF('Plan MB'!$C126:$BE126,"D 0108")+COUNTIF('Plan WIW'!$C126:$AU126,"D 0108")+COUNTIF('Plan ET'!$C127:$BW127,"D 0108"))</f>
        <v>0</v>
      </c>
      <c r="E126" s="364">
        <f>SUM(COUNTIF('Plan MB'!$C126:$BE126,"D 0110")+COUNTIF('Plan WIW'!$C126:$AU126,"D 0110")+COUNTIF('Plan ET'!$C127:$BW127,"D 0110"))</f>
        <v>0</v>
      </c>
      <c r="F126" s="364">
        <f>SUM(COUNTIF('Plan MB'!$C126:$BE126,"D 0111")+COUNTIF('Plan WIW'!$C126:$AU126,"D 0111")+COUNTIF('Plan ET'!$C127:$BW127,"D 0111"))</f>
        <v>0</v>
      </c>
      <c r="G126" s="364">
        <f>SUM(COUNTIF('Plan MB'!$C126:$BE126,"D 0113")+COUNTIF('Plan WIW'!$C126:$AU126,"D 0113")+COUNTIF('Plan ET'!$C127:$BW127,"D 0113"))</f>
        <v>0</v>
      </c>
      <c r="H126" s="364">
        <f>SUM(COUNTIF('Plan MB'!$C126:$BE126,"D 0117")+COUNTIF('Plan WIW'!$C126:$AU126,"D 0117")+COUNTIF('Plan ET'!$C127:$BW127,"D 0117"))</f>
        <v>0</v>
      </c>
      <c r="I126" s="364">
        <f>SUM(COUNTIF('Plan MB'!$C126:$BE126,"D 0207")+COUNTIF('Plan WIW'!$C126:$AU126,"D 0207")+COUNTIF('Plan ET'!$C127:$BW127,"D 0207"))</f>
        <v>0</v>
      </c>
      <c r="J126" s="364">
        <f>SUM(COUNTIF('Plan MB'!$C126:$BE126,"D 0210")+COUNTIF('Plan WIW'!$C126:$AU126,"D 0210")+COUNTIF('Plan ET'!$C127:$BW127,"D 0210"))</f>
        <v>0</v>
      </c>
      <c r="K126" s="324">
        <f>SUM(COUNTIF('Plan MB'!$C126:$BE126,"D 0214")+COUNTIF('Plan WIW'!$C126:$AU126,"D 0214")+COUNTIF('Plan ET'!$C127:$BW127,"D 0214"))</f>
        <v>0</v>
      </c>
      <c r="L126" s="324">
        <f>SUM(COUNTIF('Plan MB'!$C126:$BE126,"D 0301")+COUNTIF('Plan WIW'!$C126:$AU126,"D 0301")+COUNTIF('Plan ET'!$C127:$BW127,"D 0301"))</f>
        <v>0</v>
      </c>
      <c r="M126" s="324">
        <f>SUM(COUNTIF('Plan MB'!$C126:$BE126,"D 0302")+COUNTIF('Plan WIW'!$C126:$AU126,"D 0302")+COUNTIF('Plan ET'!$C127:$BW127,"D 0302"))</f>
        <v>0</v>
      </c>
      <c r="N126" s="392">
        <f>SUM(COUNTIF('Plan MB'!$C126:$BE126,"H 0001")+COUNTIF('Plan WIW'!$C126:$AU126,"H 0001")+COUNTIF('Plan ET'!$C127:$BW127,"H 0001"))</f>
        <v>0</v>
      </c>
      <c r="O126" s="340">
        <f>SUM(COUNTIF('Plan MB'!$C126:$BE126,"H 0002")+COUNTIF('Plan WIW'!$C126:$AU126,"H 0002")+COUNTIF('Plan ET'!$C127:$BW127,"H 0002"))</f>
        <v>0</v>
      </c>
      <c r="P126" s="364">
        <f>SUM(COUNTIF('Plan MB'!$C126:$BE126,"H 0003")+COUNTIF('Plan WIW'!$C126:$AU126,"H 0003")+COUNTIF('Plan ET'!$C127:$BW127,"H 0003"))</f>
        <v>0</v>
      </c>
      <c r="Q126" s="364">
        <f>SUM(COUNTIF('Plan MB'!$C126:$BE126,"H 0011")+COUNTIF('Plan WIW'!$C126:$AU126,"H 0011")+COUNTIF('Plan ET'!$C127:$BW127,"H 0011"))</f>
        <v>0</v>
      </c>
      <c r="R126" s="324">
        <f>SUM(COUNTIF('Plan MB'!$C126:$BE126,"H 0102")+COUNTIF('Plan WIW'!$C126:$AU126,"H 0102")+COUNTIF('Plan ET'!$C127:$BW127,"H 0102"))</f>
        <v>0</v>
      </c>
      <c r="S126" s="324">
        <f>SUM(COUNTIF('Plan MB'!$C126:$BE126,"H 0103")+COUNTIF('Plan WIW'!$C126:$AU126,"H 0103")+COUNTIF('Plan ET'!$C127:$BW127,"H 0103"))</f>
        <v>0</v>
      </c>
      <c r="T126" s="364">
        <f>SUM(COUNTIF('Plan MB'!$C126:$BE126,"H 0111")+COUNTIF('Plan WIW'!$C126:$AU126,"H 0111")+COUNTIF('Plan ET'!$C127:$BW127,"H 0111"))</f>
        <v>0</v>
      </c>
      <c r="U126" s="364">
        <f>SUM(COUNTIF('Plan MB'!$C126:$BE126,"H 0112")+COUNTIF('Plan WIW'!$C126:$AU126,"H 0112")+COUNTIF('Plan ET'!$C127:$BW127,"H 0112"))</f>
        <v>0</v>
      </c>
      <c r="V126" s="364">
        <f>SUM(COUNTIF('Plan MB'!$C126:$BE126,"H 0113")+COUNTIF('Plan WIW'!$C126:$AU126,"H 0113")+COUNTIF('Plan ET'!$C127:$BW127,"H 0113"))</f>
        <v>0</v>
      </c>
      <c r="W126" s="364">
        <f>SUM(COUNTIF('Plan MB'!$C126:$BE126,"H 0114")+COUNTIF('Plan WIW'!$C126:$AU126,"H 0114")+COUNTIF('Plan ET'!$C127:$BW127,"H 0114"))</f>
        <v>0</v>
      </c>
      <c r="X126" s="364">
        <f>SUM(COUNTIF('Plan MB'!$C126:$BE126,"H 0115")+COUNTIF('Plan WIW'!$C126:$AU126,"H 0115")+COUNTIF('Plan ET'!$C127:$BW127,"H 0115"))</f>
        <v>0</v>
      </c>
      <c r="Y126" s="364">
        <f>SUM(COUNTIF('Plan MB'!$C126:$BE126,"H 0116")+COUNTIF('Plan WIW'!$C126:$AU126,"H 0116")+COUNTIF('Plan ET'!$C127:$BW127,"H 0116"))</f>
        <v>0</v>
      </c>
      <c r="Z126" s="340">
        <f>SUM(COUNTIF('Plan MB'!$C126:$BE126,"H 0202")+COUNTIF('Plan WIW'!$C126:$AU126,"H 0202")+COUNTIF('Plan ET'!$C127:$BW127,"H 0202"))</f>
        <v>0</v>
      </c>
      <c r="AA126" s="340">
        <f>SUM(COUNTIF('Plan MB'!$C126:$BE126,"H 0203")+COUNTIF('Plan WIW'!$C126:$AU126,"H 0203")+COUNTIF('Plan ET'!$C127:$BW127,"H 0203"))</f>
        <v>0</v>
      </c>
      <c r="AB126" s="364">
        <f>SUM(COUNTIF('Plan MB'!$C126:$BE126,"H 0211")+COUNTIF('Plan WIW'!$C126:$AU126,"H 0211")+COUNTIF('Plan ET'!$C127:$BW127,"H 0211"))</f>
        <v>0</v>
      </c>
      <c r="AC126" s="364">
        <f>SUM(COUNTIF('Plan MB'!$C126:$BE126,"H 0212")+COUNTIF('Plan WIW'!$C126:$AU126,"H 0212")+COUNTIF('Plan ET'!$C127:$BW127,"H 0212"))</f>
        <v>0</v>
      </c>
      <c r="AD126" s="364">
        <f>SUM(COUNTIF('Plan MB'!$C126:$BE126,"H 0213")+COUNTIF('Plan WIW'!$C126:$AU126,"H 0213")+COUNTIF('Plan ET'!$C127:$BW127,"H 0213"))</f>
        <v>0</v>
      </c>
      <c r="AE126" s="364">
        <f>SUM(COUNTIF('Plan MB'!$C126:$BE126,"H 0214")+COUNTIF('Plan WIW'!$C126:$AU126,"H 0214")+COUNTIF('Plan ET'!$C127:$BW127,"H 0214"))</f>
        <v>0</v>
      </c>
      <c r="AF126" s="340">
        <f>SUM(COUNTIF('Plan MB'!$C126:$BE126,"H 0215")+COUNTIF('Plan WIW'!$C126:$AU126,"H 0215")+COUNTIF('Plan ET'!$C127:$BW127,"H 0215"))</f>
        <v>0</v>
      </c>
      <c r="AG126" s="381">
        <f>SUM(COUNTIF('Plan MB'!$C126:$BE126,"H 0216")+COUNTIF('Plan WIW'!$C126:$AU126,"H 0216")+COUNTIF('Plan ET'!$C127:$BW127,"H 0216"))</f>
        <v>0</v>
      </c>
      <c r="AH126" s="364">
        <f>SUM(COUNTIF('Plan MB'!$C126:$BE126,"D 0215")+COUNTIF('Plan WIW'!$C126:$AU126,"D 0215")+COUNTIF('Plan ET'!$C127:$BW127,"D 0215"))</f>
        <v>0</v>
      </c>
      <c r="AI126" s="364">
        <f>SUM(COUNTIF('Plan MB'!$C126:$BE126,"E 0103")+COUNTIF('Plan WIW'!$C126:$AU126,"E 0103")+COUNTIF('Plan ET'!$C127:$BW127,"E 0103"))</f>
        <v>0</v>
      </c>
      <c r="AJ126" s="364">
        <f>SUM(COUNTIF('Plan MB'!$C126:$BE126,"E 0104")+COUNTIF('Plan WIW'!$C126:$AU126,"E 0104")+COUNTIF('Plan ET'!$C127:$BW127,"E 0104"))</f>
        <v>0</v>
      </c>
      <c r="AK126" s="364">
        <f>SUM(COUNTIF('Plan MB'!$C126:$BE126,"D 0201")+COUNTIF('Plan WIW'!$C126:$AU126,"D 0201")+COUNTIF('Plan ET'!$C127:$BW127,"D 0201"))</f>
        <v>0</v>
      </c>
      <c r="AL126" s="364">
        <f>SUM(COUNTIF('Plan MB'!$C126:$BE126,"D 0202")+COUNTIF('Plan WIW'!$C126:$AU126,"D 0202")+COUNTIF('Plan ET'!$C127:$BW127,"D 0202"))</f>
        <v>0</v>
      </c>
      <c r="AM126" s="364">
        <f>SUM(COUNTIF('Plan MB'!$C126:$BE126,"D 0203")+COUNTIF('Plan WIW'!$C126:$AU126,"D 0203")+COUNTIF('Plan ET'!$C127:$BW127,"D 0203"))</f>
        <v>0</v>
      </c>
      <c r="AN126" s="364">
        <f>SUM(COUNTIF('Plan MB'!$C126:$BE126,"B 0323")+COUNTIF('Plan WIW'!$C126:$AU126,"B 0323")+COUNTIF('Plan ET'!$C127:$BW127,"B 0323"))</f>
        <v>0</v>
      </c>
      <c r="AO126" s="364">
        <f>SUM(COUNTIF('Plan MB'!$C126:$BE126,"B 0406")+COUNTIF('Plan WIW'!$C126:$AU126,"B 0406")+COUNTIF('Plan ET'!$C127:$BW127,"B 0406"))</f>
        <v>0</v>
      </c>
      <c r="AP126" s="364">
        <f>SUM(COUNTIF('Plan MB'!$C126:$BE126,"B 0101")+COUNTIF('Plan WIW'!$C126:$AU126,"B 0101")+COUNTIF('Plan ET'!$C127:$BW127,"B 0101"))</f>
        <v>0</v>
      </c>
      <c r="AQ126" s="364">
        <f>SUM(COUNTIF('Plan MB'!$C126:$BE126,"B 0102")+COUNTIF('Plan WIW'!$C126:$AU126,"B 0102")+COUNTIF('Plan ET'!$C127:$BW127,"B 0102"))</f>
        <v>0</v>
      </c>
      <c r="AR126" s="364">
        <f>SUM(COUNTIF('Plan MB'!$C126:$BE126,"B 0231")+COUNTIF('Plan WIW'!$C126:$AU126,"B 0231")+COUNTIF('Plan ET'!$C127:$BW127,"B 0231"))</f>
        <v>0</v>
      </c>
      <c r="AS126" s="364">
        <f>SUM(COUNTIF('Plan MB'!$C126:$BE126,"B 0423")+COUNTIF('Plan WIW'!$C126:$AU126,"B 0423")+COUNTIF('Plan ET'!$C127:$BW127,"B 0423"))</f>
        <v>1</v>
      </c>
      <c r="AT126" s="364">
        <f>SUM(COUNTIF('Plan MB'!$C126:$BE126,"B 0422")+COUNTIF('Plan WIW'!$C126:$AU126,"B 0422")+COUNTIF('Plan ET'!$C127:$BW127,"B 0422"))</f>
        <v>0</v>
      </c>
    </row>
    <row r="127" spans="1:46" ht="12.75" customHeight="1">
      <c r="A127" s="1320"/>
      <c r="B127" s="1323"/>
      <c r="C127" s="364">
        <f>SUM(COUNTIF('Plan MB'!$C127:$BE127,"D 0107")+COUNTIF('Plan WIW'!$C127:$AU127,"D 0107")+COUNTIF('Plan ET'!$C128:$BW128,"D 0107"))</f>
        <v>0</v>
      </c>
      <c r="D127" s="364">
        <f>SUM(COUNTIF('Plan MB'!$C127:$BE127,"D 0108")+COUNTIF('Plan WIW'!$C127:$AU127,"D 0108")+COUNTIF('Plan ET'!$C128:$BW128,"D 0108"))</f>
        <v>0</v>
      </c>
      <c r="E127" s="364">
        <f>SUM(COUNTIF('Plan MB'!$C127:$BE127,"D 0110")+COUNTIF('Plan WIW'!$C127:$AU127,"D 0110")+COUNTIF('Plan ET'!$C128:$BW128,"D 0110"))</f>
        <v>0</v>
      </c>
      <c r="F127" s="364">
        <f>SUM(COUNTIF('Plan MB'!$C127:$BE127,"D 0111")+COUNTIF('Plan WIW'!$C127:$AU127,"D 0111")+COUNTIF('Plan ET'!$C128:$BW128,"D 0111"))</f>
        <v>0</v>
      </c>
      <c r="G127" s="364">
        <f>SUM(COUNTIF('Plan MB'!$C127:$BE127,"D 0113")+COUNTIF('Plan WIW'!$C127:$AU127,"D 0113")+COUNTIF('Plan ET'!$C128:$BW128,"D 0113"))</f>
        <v>0</v>
      </c>
      <c r="H127" s="364">
        <f>SUM(COUNTIF('Plan MB'!$C127:$BE127,"D 0117")+COUNTIF('Plan WIW'!$C127:$AU127,"D 0117")+COUNTIF('Plan ET'!$C128:$BW128,"D 0117"))</f>
        <v>0</v>
      </c>
      <c r="I127" s="364">
        <f>SUM(COUNTIF('Plan MB'!$C127:$BE127,"D 0207")+COUNTIF('Plan WIW'!$C127:$AU127,"D 0207")+COUNTIF('Plan ET'!$C128:$BW128,"D 0207"))</f>
        <v>0</v>
      </c>
      <c r="J127" s="364">
        <f>SUM(COUNTIF('Plan MB'!$C127:$BE127,"D 0210")+COUNTIF('Plan WIW'!$C127:$AU127,"D 0210")+COUNTIF('Plan ET'!$C128:$BW128,"D 0210"))</f>
        <v>0</v>
      </c>
      <c r="K127" s="324">
        <f>SUM(COUNTIF('Plan MB'!$C127:$BE127,"D 0214")+COUNTIF('Plan WIW'!$C127:$AU127,"D 0214")+COUNTIF('Plan ET'!$C128:$BW128,"D 0214"))</f>
        <v>0</v>
      </c>
      <c r="L127" s="324">
        <f>SUM(COUNTIF('Plan MB'!$C127:$BE127,"D 0301")+COUNTIF('Plan WIW'!$C127:$AU127,"D 0301")+COUNTIF('Plan ET'!$C128:$BW128,"D 0301"))</f>
        <v>0</v>
      </c>
      <c r="M127" s="324">
        <f>SUM(COUNTIF('Plan MB'!$C127:$BE127,"D 0302")+COUNTIF('Plan WIW'!$C127:$AU127,"D 0302")+COUNTIF('Plan ET'!$C128:$BW128,"D 0302"))</f>
        <v>0</v>
      </c>
      <c r="N127" s="392">
        <f>SUM(COUNTIF('Plan MB'!$C127:$BE127,"H 0001")+COUNTIF('Plan WIW'!$C127:$AU127,"H 0001")+COUNTIF('Plan ET'!$C128:$BW128,"H 0001"))</f>
        <v>0</v>
      </c>
      <c r="O127" s="340">
        <f>SUM(COUNTIF('Plan MB'!$C127:$BE127,"H 0002")+COUNTIF('Plan WIW'!$C127:$AU127,"H 0002")+COUNTIF('Plan ET'!$C128:$BW128,"H 0002"))</f>
        <v>0</v>
      </c>
      <c r="P127" s="364">
        <f>SUM(COUNTIF('Plan MB'!$C127:$BE127,"H 0003")+COUNTIF('Plan WIW'!$C127:$AU127,"H 0003")+COUNTIF('Plan ET'!$C128:$BW128,"H 0003"))</f>
        <v>0</v>
      </c>
      <c r="Q127" s="364">
        <f>SUM(COUNTIF('Plan MB'!$C127:$BE127,"H 0011")+COUNTIF('Plan WIW'!$C127:$AU127,"H 0011")+COUNTIF('Plan ET'!$C128:$BW128,"H 0011"))</f>
        <v>0</v>
      </c>
      <c r="R127" s="324">
        <f>SUM(COUNTIF('Plan MB'!$C127:$BE127,"H 0102")+COUNTIF('Plan WIW'!$C127:$AU127,"H 0102")+COUNTIF('Plan ET'!$C128:$BW128,"H 0102"))</f>
        <v>0</v>
      </c>
      <c r="S127" s="324">
        <f>SUM(COUNTIF('Plan MB'!$C127:$BE127,"H 0103")+COUNTIF('Plan WIW'!$C127:$AU127,"H 0103")+COUNTIF('Plan ET'!$C128:$BW128,"H 0103"))</f>
        <v>0</v>
      </c>
      <c r="T127" s="364">
        <f>SUM(COUNTIF('Plan MB'!$C127:$BE127,"H 0111")+COUNTIF('Plan WIW'!$C127:$AU127,"H 0111")+COUNTIF('Plan ET'!$C128:$BW128,"H 0111"))</f>
        <v>0</v>
      </c>
      <c r="U127" s="364">
        <f>SUM(COUNTIF('Plan MB'!$C127:$BE127,"H 0112")+COUNTIF('Plan WIW'!$C127:$AU127,"H 0112")+COUNTIF('Plan ET'!$C128:$BW128,"H 0112"))</f>
        <v>0</v>
      </c>
      <c r="V127" s="364">
        <f>SUM(COUNTIF('Plan MB'!$C127:$BE127,"H 0113")+COUNTIF('Plan WIW'!$C127:$AU127,"H 0113")+COUNTIF('Plan ET'!$C128:$BW128,"H 0113"))</f>
        <v>0</v>
      </c>
      <c r="W127" s="364">
        <f>SUM(COUNTIF('Plan MB'!$C127:$BE127,"H 0114")+COUNTIF('Plan WIW'!$C127:$AU127,"H 0114")+COUNTIF('Plan ET'!$C128:$BW128,"H 0114"))</f>
        <v>0</v>
      </c>
      <c r="X127" s="364">
        <f>SUM(COUNTIF('Plan MB'!$C127:$BE127,"H 0115")+COUNTIF('Plan WIW'!$C127:$AU127,"H 0115")+COUNTIF('Plan ET'!$C128:$BW128,"H 0115"))</f>
        <v>0</v>
      </c>
      <c r="Y127" s="364">
        <f>SUM(COUNTIF('Plan MB'!$C127:$BE127,"H 0116")+COUNTIF('Plan WIW'!$C127:$AU127,"H 0116")+COUNTIF('Plan ET'!$C128:$BW128,"H 0116"))</f>
        <v>0</v>
      </c>
      <c r="Z127" s="340">
        <f>SUM(COUNTIF('Plan MB'!$C127:$BE127,"H 0202")+COUNTIF('Plan WIW'!$C127:$AU127,"H 0202")+COUNTIF('Plan ET'!$C128:$BW128,"H 0202"))</f>
        <v>0</v>
      </c>
      <c r="AA127" s="340">
        <f>SUM(COUNTIF('Plan MB'!$C127:$BE127,"H 0203")+COUNTIF('Plan WIW'!$C127:$AU127,"H 0203")+COUNTIF('Plan ET'!$C128:$BW128,"H 0203"))</f>
        <v>0</v>
      </c>
      <c r="AB127" s="364">
        <f>SUM(COUNTIF('Plan MB'!$C127:$BE127,"H 0211")+COUNTIF('Plan WIW'!$C127:$AU127,"H 0211")+COUNTIF('Plan ET'!$C128:$BW128,"H 0211"))</f>
        <v>0</v>
      </c>
      <c r="AC127" s="364">
        <f>SUM(COUNTIF('Plan MB'!$C127:$BE127,"H 0212")+COUNTIF('Plan WIW'!$C127:$AU127,"H 0212")+COUNTIF('Plan ET'!$C128:$BW128,"H 0212"))</f>
        <v>0</v>
      </c>
      <c r="AD127" s="364">
        <f>SUM(COUNTIF('Plan MB'!$C127:$BE127,"H 0213")+COUNTIF('Plan WIW'!$C127:$AU127,"H 0213")+COUNTIF('Plan ET'!$C128:$BW128,"H 0213"))</f>
        <v>0</v>
      </c>
      <c r="AE127" s="364">
        <f>SUM(COUNTIF('Plan MB'!$C127:$BE127,"H 0214")+COUNTIF('Plan WIW'!$C127:$AU127,"H 0214")+COUNTIF('Plan ET'!$C128:$BW128,"H 0214"))</f>
        <v>0</v>
      </c>
      <c r="AF127" s="340">
        <f>SUM(COUNTIF('Plan MB'!$C127:$BE127,"H 0215")+COUNTIF('Plan WIW'!$C127:$AU127,"H 0215")+COUNTIF('Plan ET'!$C128:$BW128,"H 0215"))</f>
        <v>0</v>
      </c>
      <c r="AG127" s="381">
        <f>SUM(COUNTIF('Plan MB'!$C127:$BE127,"H 0216")+COUNTIF('Plan WIW'!$C127:$AU127,"H 0216")+COUNTIF('Plan ET'!$C128:$BW128,"H 0216"))</f>
        <v>0</v>
      </c>
      <c r="AH127" s="364">
        <f>SUM(COUNTIF('Plan MB'!$C127:$BE127,"D 0215")+COUNTIF('Plan WIW'!$C127:$AU127,"D 0215")+COUNTIF('Plan ET'!$C128:$BW128,"D 0215"))</f>
        <v>0</v>
      </c>
      <c r="AI127" s="364">
        <f>SUM(COUNTIF('Plan MB'!$C127:$BE127,"E 0103")+COUNTIF('Plan WIW'!$C127:$AU127,"E 0103")+COUNTIF('Plan ET'!$C128:$BW128,"E 0103"))</f>
        <v>0</v>
      </c>
      <c r="AJ127" s="364">
        <f>SUM(COUNTIF('Plan MB'!$C127:$BE127,"E 0104")+COUNTIF('Plan WIW'!$C127:$AU127,"E 0104")+COUNTIF('Plan ET'!$C128:$BW128,"E 0104"))</f>
        <v>0</v>
      </c>
      <c r="AK127" s="364">
        <f>SUM(COUNTIF('Plan MB'!$C127:$BE127,"D 0201")+COUNTIF('Plan WIW'!$C127:$AU127,"D 0201")+COUNTIF('Plan ET'!$C128:$BW128,"D 0201"))</f>
        <v>0</v>
      </c>
      <c r="AL127" s="364">
        <f>SUM(COUNTIF('Plan MB'!$C127:$BE127,"D 0202")+COUNTIF('Plan WIW'!$C127:$AU127,"D 0202")+COUNTIF('Plan ET'!$C128:$BW128,"D 0202"))</f>
        <v>0</v>
      </c>
      <c r="AM127" s="364">
        <f>SUM(COUNTIF('Plan MB'!$C127:$BE127,"D 0203")+COUNTIF('Plan WIW'!$C127:$AU127,"D 0203")+COUNTIF('Plan ET'!$C128:$BW128,"D 0203"))</f>
        <v>0</v>
      </c>
      <c r="AN127" s="364">
        <f>SUM(COUNTIF('Plan MB'!$C127:$BE127,"B 0323")+COUNTIF('Plan WIW'!$C127:$AU127,"B 0323")+COUNTIF('Plan ET'!$C128:$BW128,"B 0323"))</f>
        <v>0</v>
      </c>
      <c r="AO127" s="364">
        <f>SUM(COUNTIF('Plan MB'!$C127:$BE127,"B 0406")+COUNTIF('Plan WIW'!$C127:$AU127,"B 0406")+COUNTIF('Plan ET'!$C128:$BW128,"B 0406"))</f>
        <v>0</v>
      </c>
      <c r="AP127" s="364">
        <f>SUM(COUNTIF('Plan MB'!$C127:$BE127,"B 0101")+COUNTIF('Plan WIW'!$C127:$AU127,"B 0101")+COUNTIF('Plan ET'!$C128:$BW128,"B 0101"))</f>
        <v>0</v>
      </c>
      <c r="AQ127" s="364">
        <f>SUM(COUNTIF('Plan MB'!$C127:$BE127,"B 0102")+COUNTIF('Plan WIW'!$C127:$AU127,"B 0102")+COUNTIF('Plan ET'!$C128:$BW128,"B 0102"))</f>
        <v>0</v>
      </c>
      <c r="AR127" s="364">
        <f>SUM(COUNTIF('Plan MB'!$C127:$BE127,"B 0231")+COUNTIF('Plan WIW'!$C127:$AU127,"B 0231")+COUNTIF('Plan ET'!$C128:$BW128,"B 0231"))</f>
        <v>0</v>
      </c>
      <c r="AS127" s="364">
        <f>SUM(COUNTIF('Plan MB'!$C127:$BE127,"B 0423")+COUNTIF('Plan WIW'!$C127:$AU127,"B 0423")+COUNTIF('Plan ET'!$C128:$BW128,"B 0423"))</f>
        <v>0</v>
      </c>
      <c r="AT127" s="364">
        <f>SUM(COUNTIF('Plan MB'!$C127:$BE127,"B 0422")+COUNTIF('Plan WIW'!$C127:$AU127,"B 0422")+COUNTIF('Plan ET'!$C128:$BW128,"B 0422"))</f>
        <v>0</v>
      </c>
    </row>
    <row r="128" spans="1:46" ht="12.75" customHeight="1">
      <c r="A128" s="1320"/>
      <c r="B128" s="1324"/>
      <c r="C128" s="364">
        <f>SUM(COUNTIF('Plan MB'!$C128:$BE128,"D 0107")+COUNTIF('Plan WIW'!$C128:$AU128,"D 0107")+COUNTIF('Plan ET'!$C129:$BW129,"D 0107"))</f>
        <v>0</v>
      </c>
      <c r="D128" s="364">
        <f>SUM(COUNTIF('Plan MB'!$C128:$BE128,"D 0108")+COUNTIF('Plan WIW'!$C128:$AU128,"D 0108")+COUNTIF('Plan ET'!$C129:$BW129,"D 0108"))</f>
        <v>0</v>
      </c>
      <c r="E128" s="364">
        <f>SUM(COUNTIF('Plan MB'!$C128:$BE128,"D 0110")+COUNTIF('Plan WIW'!$C128:$AU128,"D 0110")+COUNTIF('Plan ET'!$C129:$BW129,"D 0110"))</f>
        <v>0</v>
      </c>
      <c r="F128" s="364">
        <f>SUM(COUNTIF('Plan MB'!$C128:$BE128,"D 0111")+COUNTIF('Plan WIW'!$C128:$AU128,"D 0111")+COUNTIF('Plan ET'!$C129:$BW129,"D 0111"))</f>
        <v>0</v>
      </c>
      <c r="G128" s="364">
        <f>SUM(COUNTIF('Plan MB'!$C128:$BE128,"D 0113")+COUNTIF('Plan WIW'!$C128:$AU128,"D 0113")+COUNTIF('Plan ET'!$C129:$BW129,"D 0113"))</f>
        <v>0</v>
      </c>
      <c r="H128" s="364">
        <f>SUM(COUNTIF('Plan MB'!$C128:$BE128,"D 0117")+COUNTIF('Plan WIW'!$C128:$AU128,"D 0117")+COUNTIF('Plan ET'!$C129:$BW129,"D 0117"))</f>
        <v>0</v>
      </c>
      <c r="I128" s="364">
        <f>SUM(COUNTIF('Plan MB'!$C128:$BE128,"D 0207")+COUNTIF('Plan WIW'!$C128:$AU128,"D 0207")+COUNTIF('Plan ET'!$C129:$BW129,"D 0207"))</f>
        <v>0</v>
      </c>
      <c r="J128" s="364">
        <f>SUM(COUNTIF('Plan MB'!$C128:$BE128,"D 0210")+COUNTIF('Plan WIW'!$C128:$AU128,"D 0210")+COUNTIF('Plan ET'!$C129:$BW129,"D 0210"))</f>
        <v>0</v>
      </c>
      <c r="K128" s="324">
        <f>SUM(COUNTIF('Plan MB'!$C128:$BE128,"D 0214")+COUNTIF('Plan WIW'!$C128:$AU128,"D 0214")+COUNTIF('Plan ET'!$C129:$BW129,"D 0214"))</f>
        <v>0</v>
      </c>
      <c r="L128" s="324">
        <f>SUM(COUNTIF('Plan MB'!$C128:$BE128,"D 0301")+COUNTIF('Plan WIW'!$C128:$AU128,"D 0301")+COUNTIF('Plan ET'!$C129:$BW129,"D 0301"))</f>
        <v>0</v>
      </c>
      <c r="M128" s="324">
        <f>SUM(COUNTIF('Plan MB'!$C128:$BE128,"D 0302")+COUNTIF('Plan WIW'!$C128:$AU128,"D 0302")+COUNTIF('Plan ET'!$C129:$BW129,"D 0302"))</f>
        <v>0</v>
      </c>
      <c r="N128" s="392">
        <f>SUM(COUNTIF('Plan MB'!$C128:$BE128,"H 0001")+COUNTIF('Plan WIW'!$C128:$AU128,"H 0001")+COUNTIF('Plan ET'!$C129:$BW129,"H 0001"))</f>
        <v>0</v>
      </c>
      <c r="O128" s="340">
        <f>SUM(COUNTIF('Plan MB'!$C128:$BE128,"H 0002")+COUNTIF('Plan WIW'!$C128:$AU128,"H 0002")+COUNTIF('Plan ET'!$C129:$BW129,"H 0002"))</f>
        <v>0</v>
      </c>
      <c r="P128" s="364">
        <f>SUM(COUNTIF('Plan MB'!$C128:$BE128,"H 0003")+COUNTIF('Plan WIW'!$C128:$AU128,"H 0003")+COUNTIF('Plan ET'!$C129:$BW129,"H 0003"))</f>
        <v>0</v>
      </c>
      <c r="Q128" s="364">
        <f>SUM(COUNTIF('Plan MB'!$C128:$BE128,"H 0011")+COUNTIF('Plan WIW'!$C128:$AU128,"H 0011")+COUNTIF('Plan ET'!$C129:$BW129,"H 0011"))</f>
        <v>0</v>
      </c>
      <c r="R128" s="324">
        <f>SUM(COUNTIF('Plan MB'!$C128:$BE128,"H 0102")+COUNTIF('Plan WIW'!$C128:$AU128,"H 0102")+COUNTIF('Plan ET'!$C129:$BW129,"H 0102"))</f>
        <v>0</v>
      </c>
      <c r="S128" s="324">
        <f>SUM(COUNTIF('Plan MB'!$C128:$BE128,"H 0103")+COUNTIF('Plan WIW'!$C128:$AU128,"H 0103")+COUNTIF('Plan ET'!$C129:$BW129,"H 0103"))</f>
        <v>0</v>
      </c>
      <c r="T128" s="364">
        <f>SUM(COUNTIF('Plan MB'!$C128:$BE128,"H 0111")+COUNTIF('Plan WIW'!$C128:$AU128,"H 0111")+COUNTIF('Plan ET'!$C129:$BW129,"H 0111"))</f>
        <v>0</v>
      </c>
      <c r="U128" s="364">
        <f>SUM(COUNTIF('Plan MB'!$C128:$BE128,"H 0112")+COUNTIF('Plan WIW'!$C128:$AU128,"H 0112")+COUNTIF('Plan ET'!$C129:$BW129,"H 0112"))</f>
        <v>0</v>
      </c>
      <c r="V128" s="364">
        <f>SUM(COUNTIF('Plan MB'!$C128:$BE128,"H 0113")+COUNTIF('Plan WIW'!$C128:$AU128,"H 0113")+COUNTIF('Plan ET'!$C129:$BW129,"H 0113"))</f>
        <v>0</v>
      </c>
      <c r="W128" s="364">
        <f>SUM(COUNTIF('Plan MB'!$C128:$BE128,"H 0114")+COUNTIF('Plan WIW'!$C128:$AU128,"H 0114")+COUNTIF('Plan ET'!$C129:$BW129,"H 0114"))</f>
        <v>0</v>
      </c>
      <c r="X128" s="364">
        <f>SUM(COUNTIF('Plan MB'!$C128:$BE128,"H 0115")+COUNTIF('Plan WIW'!$C128:$AU128,"H 0115")+COUNTIF('Plan ET'!$C129:$BW129,"H 0115"))</f>
        <v>0</v>
      </c>
      <c r="Y128" s="364">
        <f>SUM(COUNTIF('Plan MB'!$C128:$BE128,"H 0116")+COUNTIF('Plan WIW'!$C128:$AU128,"H 0116")+COUNTIF('Plan ET'!$C129:$BW129,"H 0116"))</f>
        <v>0</v>
      </c>
      <c r="Z128" s="340">
        <f>SUM(COUNTIF('Plan MB'!$C128:$BE128,"H 0202")+COUNTIF('Plan WIW'!$C128:$AU128,"H 0202")+COUNTIF('Plan ET'!$C129:$BW129,"H 0202"))</f>
        <v>0</v>
      </c>
      <c r="AA128" s="340">
        <f>SUM(COUNTIF('Plan MB'!$C128:$BE128,"H 0203")+COUNTIF('Plan WIW'!$C128:$AU128,"H 0203")+COUNTIF('Plan ET'!$C129:$BW129,"H 0203"))</f>
        <v>0</v>
      </c>
      <c r="AB128" s="364">
        <f>SUM(COUNTIF('Plan MB'!$C128:$BE128,"H 0211")+COUNTIF('Plan WIW'!$C128:$AU128,"H 0211")+COUNTIF('Plan ET'!$C129:$BW129,"H 0211"))</f>
        <v>0</v>
      </c>
      <c r="AC128" s="364">
        <f>SUM(COUNTIF('Plan MB'!$C128:$BE128,"H 0212")+COUNTIF('Plan WIW'!$C128:$AU128,"H 0212")+COUNTIF('Plan ET'!$C129:$BW129,"H 0212"))</f>
        <v>0</v>
      </c>
      <c r="AD128" s="364">
        <f>SUM(COUNTIF('Plan MB'!$C128:$BE128,"H 0213")+COUNTIF('Plan WIW'!$C128:$AU128,"H 0213")+COUNTIF('Plan ET'!$C129:$BW129,"H 0213"))</f>
        <v>0</v>
      </c>
      <c r="AE128" s="364">
        <f>SUM(COUNTIF('Plan MB'!$C128:$BE128,"H 0214")+COUNTIF('Plan WIW'!$C128:$AU128,"H 0214")+COUNTIF('Plan ET'!$C129:$BW129,"H 0214"))</f>
        <v>0</v>
      </c>
      <c r="AF128" s="340">
        <f>SUM(COUNTIF('Plan MB'!$C128:$BE128,"H 0215")+COUNTIF('Plan WIW'!$C128:$AU128,"H 0215")+COUNTIF('Plan ET'!$C129:$BW129,"H 0215"))</f>
        <v>0</v>
      </c>
      <c r="AG128" s="381">
        <f>SUM(COUNTIF('Plan MB'!$C128:$BE128,"H 0216")+COUNTIF('Plan WIW'!$C128:$AU128,"H 0216")+COUNTIF('Plan ET'!$C129:$BW129,"H 0216"))</f>
        <v>0</v>
      </c>
      <c r="AH128" s="364">
        <f>SUM(COUNTIF('Plan MB'!$C128:$BE128,"D 0215")+COUNTIF('Plan WIW'!$C128:$AU128,"D 0215")+COUNTIF('Plan ET'!$C129:$BW129,"D 0215"))</f>
        <v>0</v>
      </c>
      <c r="AI128" s="364">
        <f>SUM(COUNTIF('Plan MB'!$C128:$BE128,"E 0103")+COUNTIF('Plan WIW'!$C128:$AU128,"E 0103")+COUNTIF('Plan ET'!$C129:$BW129,"E 0103"))</f>
        <v>0</v>
      </c>
      <c r="AJ128" s="364">
        <f>SUM(COUNTIF('Plan MB'!$C128:$BE128,"E 0104")+COUNTIF('Plan WIW'!$C128:$AU128,"E 0104")+COUNTIF('Plan ET'!$C129:$BW129,"E 0104"))</f>
        <v>0</v>
      </c>
      <c r="AK128" s="364">
        <f>SUM(COUNTIF('Plan MB'!$C128:$BE128,"D 0201")+COUNTIF('Plan WIW'!$C128:$AU128,"D 0201")+COUNTIF('Plan ET'!$C129:$BW129,"D 0201"))</f>
        <v>0</v>
      </c>
      <c r="AL128" s="364">
        <f>SUM(COUNTIF('Plan MB'!$C128:$BE128,"D 0202")+COUNTIF('Plan WIW'!$C128:$AU128,"D 0202")+COUNTIF('Plan ET'!$C129:$BW129,"D 0202"))</f>
        <v>0</v>
      </c>
      <c r="AM128" s="364">
        <f>SUM(COUNTIF('Plan MB'!$C128:$BE128,"D 0203")+COUNTIF('Plan WIW'!$C128:$AU128,"D 0203")+COUNTIF('Plan ET'!$C129:$BW129,"D 0203"))</f>
        <v>0</v>
      </c>
      <c r="AN128" s="364">
        <f>SUM(COUNTIF('Plan MB'!$C128:$BE128,"B 0323")+COUNTIF('Plan WIW'!$C128:$AU128,"B 0323")+COUNTIF('Plan ET'!$C129:$BW129,"B 0323"))</f>
        <v>0</v>
      </c>
      <c r="AO128" s="364">
        <f>SUM(COUNTIF('Plan MB'!$C128:$BE128,"B 0406")+COUNTIF('Plan WIW'!$C128:$AU128,"B 0406")+COUNTIF('Plan ET'!$C129:$BW129,"B 0406"))</f>
        <v>0</v>
      </c>
      <c r="AP128" s="364">
        <f>SUM(COUNTIF('Plan MB'!$C128:$BE128,"B 0101")+COUNTIF('Plan WIW'!$C128:$AU128,"B 0101")+COUNTIF('Plan ET'!$C129:$BW129,"B 0101"))</f>
        <v>0</v>
      </c>
      <c r="AQ128" s="364">
        <f>SUM(COUNTIF('Plan MB'!$C128:$BE128,"B 0102")+COUNTIF('Plan WIW'!$C128:$AU128,"B 0102")+COUNTIF('Plan ET'!$C129:$BW129,"B 0102"))</f>
        <v>0</v>
      </c>
      <c r="AR128" s="364">
        <f>SUM(COUNTIF('Plan MB'!$C128:$BE128,"B 0231")+COUNTIF('Plan WIW'!$C128:$AU128,"B 0231")+COUNTIF('Plan ET'!$C129:$BW129,"B 0231"))</f>
        <v>0</v>
      </c>
      <c r="AS128" s="364">
        <f>SUM(COUNTIF('Plan MB'!$C128:$BE128,"B 0423")+COUNTIF('Plan WIW'!$C128:$AU128,"B 0423")+COUNTIF('Plan ET'!$C129:$BW129,"B 0423"))</f>
        <v>0</v>
      </c>
      <c r="AT128" s="364">
        <f>SUM(COUNTIF('Plan MB'!$C128:$BE128,"B 0422")+COUNTIF('Plan WIW'!$C128:$AU128,"B 0422")+COUNTIF('Plan ET'!$C129:$BW129,"B 0422"))</f>
        <v>0</v>
      </c>
    </row>
    <row r="129" spans="1:46" ht="12.75" customHeight="1">
      <c r="A129" s="1320"/>
      <c r="B129" s="1322" t="s">
        <v>56</v>
      </c>
      <c r="C129" s="364">
        <f>SUM(COUNTIF('Plan MB'!$C129:$BE129,"D 0107")+COUNTIF('Plan WIW'!$C129:$AU129,"D 0107")+COUNTIF('Plan ET'!$C130:$BW130,"D 0107"))</f>
        <v>0</v>
      </c>
      <c r="D129" s="364">
        <f>SUM(COUNTIF('Plan MB'!$C129:$BE129,"D 0108")+COUNTIF('Plan WIW'!$C129:$AU129,"D 0108")+COUNTIF('Plan ET'!$C130:$BW130,"D 0108"))</f>
        <v>0</v>
      </c>
      <c r="E129" s="364">
        <f>SUM(COUNTIF('Plan MB'!$C129:$BE129,"D 0110")+COUNTIF('Plan WIW'!$C129:$AU129,"D 0110")+COUNTIF('Plan ET'!$C130:$BW130,"D 0110"))</f>
        <v>0</v>
      </c>
      <c r="F129" s="364">
        <f>SUM(COUNTIF('Plan MB'!$C129:$BE129,"D 0111")+COUNTIF('Plan WIW'!$C129:$AU129,"D 0111")+COUNTIF('Plan ET'!$C130:$BW130,"D 0111"))</f>
        <v>0</v>
      </c>
      <c r="G129" s="364">
        <f>SUM(COUNTIF('Plan MB'!$C129:$BE129,"D 0113")+COUNTIF('Plan WIW'!$C129:$AU129,"D 0113")+COUNTIF('Plan ET'!$C130:$BW130,"D 0113"))</f>
        <v>2</v>
      </c>
      <c r="H129" s="364">
        <f>SUM(COUNTIF('Plan MB'!$C129:$BE129,"D 0117")+COUNTIF('Plan WIW'!$C129:$AU129,"D 0117")+COUNTIF('Plan ET'!$C130:$BW130,"D 0117"))</f>
        <v>0</v>
      </c>
      <c r="I129" s="380">
        <f>SUM(COUNTIF('Plan MB'!$C129:$BE129,"D 0207")+COUNTIF('Plan WIW'!$C129:$AU129,"D 0207")+COUNTIF('Plan ET'!$C130:$BW130,"D 0207"))</f>
        <v>2</v>
      </c>
      <c r="J129" s="379">
        <f>SUM(COUNTIF('Plan MB'!$C129:$BE129,"D 0210")+COUNTIF('Plan WIW'!$C129:$AU129,"D 0210")+COUNTIF('Plan ET'!$C130:$BW130,"D 0210"))</f>
        <v>1</v>
      </c>
      <c r="K129" s="324">
        <f>SUM(COUNTIF('Plan MB'!$C129:$BE129,"D 0214")+COUNTIF('Plan WIW'!$C129:$AU129,"D 0214")+COUNTIF('Plan ET'!$C130:$BW130,"D 0214"))</f>
        <v>0</v>
      </c>
      <c r="L129" s="364">
        <f>SUM(COUNTIF('Plan MB'!$C129:$BE129,"D 0301")+COUNTIF('Plan WIW'!$C129:$AU129,"D 0301")+COUNTIF('Plan ET'!$C130:$BW130,"D 0301"))</f>
        <v>0</v>
      </c>
      <c r="M129" s="324">
        <f>SUM(COUNTIF('Plan MB'!$C129:$BE129,"D 0302")+COUNTIF('Plan WIW'!$C129:$AU129,"D 0302")+COUNTIF('Plan ET'!$C130:$BW130,"D 0302"))</f>
        <v>0</v>
      </c>
      <c r="N129" s="364">
        <f>SUM(COUNTIF('Plan MB'!$C129:$BE129,"H 0001")+COUNTIF('Plan WIW'!$C129:$AU129,"H 0001")+COUNTIF('Plan ET'!$C130:$BW130,"H 0001"))</f>
        <v>0</v>
      </c>
      <c r="O129" s="364">
        <f>SUM(COUNTIF('Plan MB'!$C129:$BE129,"H 0002")+COUNTIF('Plan WIW'!$C129:$AU129,"H 0002")+COUNTIF('Plan ET'!$C130:$BW130,"H 0002"))</f>
        <v>0</v>
      </c>
      <c r="P129" s="364">
        <f>SUM(COUNTIF('Plan MB'!$C129:$BE129,"H 0003")+COUNTIF('Plan WIW'!$C129:$AU129,"H 0003")+COUNTIF('Plan ET'!$C130:$BW130,"H 0003"))</f>
        <v>0</v>
      </c>
      <c r="Q129" s="364">
        <f>SUM(COUNTIF('Plan MB'!$C129:$BE129,"H 0011")+COUNTIF('Plan WIW'!$C129:$AU129,"H 0011")+COUNTIF('Plan ET'!$C130:$BW130,"H 0011"))</f>
        <v>0</v>
      </c>
      <c r="R129" s="324">
        <f>SUM(COUNTIF('Plan MB'!$C129:$BE129,"H 0102")+COUNTIF('Plan WIW'!$C129:$AU129,"H 0102")+COUNTIF('Plan ET'!$C130:$BW130,"H 0102"))</f>
        <v>0</v>
      </c>
      <c r="S129" s="324">
        <f>SUM(COUNTIF('Plan MB'!$C129:$BE129,"H 0103")+COUNTIF('Plan WIW'!$C129:$AU129,"H 0103")+COUNTIF('Plan ET'!$C130:$BW130,"H 0103"))</f>
        <v>0</v>
      </c>
      <c r="T129" s="364">
        <f>SUM(COUNTIF('Plan MB'!$C129:$BE129,"H 0111")+COUNTIF('Plan WIW'!$C129:$AU129,"H 0111")+COUNTIF('Plan ET'!$C130:$BW130,"H 0111"))</f>
        <v>0</v>
      </c>
      <c r="U129" s="364">
        <f>SUM(COUNTIF('Plan MB'!$C129:$BE129,"H 0112")+COUNTIF('Plan WIW'!$C129:$AU129,"H 0112")+COUNTIF('Plan ET'!$C130:$BW130,"H 0112"))</f>
        <v>0</v>
      </c>
      <c r="V129" s="364">
        <f>SUM(COUNTIF('Plan MB'!$C129:$BE129,"H 0113")+COUNTIF('Plan WIW'!$C129:$AU129,"H 0113")+COUNTIF('Plan ET'!$C130:$BW130,"H 0113"))</f>
        <v>0</v>
      </c>
      <c r="W129" s="364">
        <f>SUM(COUNTIF('Plan MB'!$C129:$BE129,"H 0114")+COUNTIF('Plan WIW'!$C129:$AU129,"H 0114")+COUNTIF('Plan ET'!$C130:$BW130,"H 0114"))</f>
        <v>0</v>
      </c>
      <c r="X129" s="364">
        <f>SUM(COUNTIF('Plan MB'!$C129:$BE129,"H 0115")+COUNTIF('Plan WIW'!$C129:$AU129,"H 0115")+COUNTIF('Plan ET'!$C130:$BW130,"H 0115"))</f>
        <v>0</v>
      </c>
      <c r="Y129" s="364">
        <f>SUM(COUNTIF('Plan MB'!$C129:$BE129,"H 0116")+COUNTIF('Plan WIW'!$C129:$AU129,"H 0116")+COUNTIF('Plan ET'!$C130:$BW130,"H 0116"))</f>
        <v>1</v>
      </c>
      <c r="Z129" s="340">
        <f>SUM(COUNTIF('Plan MB'!$C129:$BE129,"H 0202")+COUNTIF('Plan WIW'!$C129:$AU129,"H 0202")+COUNTIF('Plan ET'!$C130:$BW130,"H 0202"))</f>
        <v>0</v>
      </c>
      <c r="AA129" s="340">
        <f>SUM(COUNTIF('Plan MB'!$C129:$BE129,"H 0203")+COUNTIF('Plan WIW'!$C129:$AU129,"H 0203")+COUNTIF('Plan ET'!$C130:$BW130,"H 0203"))</f>
        <v>0</v>
      </c>
      <c r="AB129" s="364">
        <f>SUM(COUNTIF('Plan MB'!$C129:$BE129,"H 0211")+COUNTIF('Plan WIW'!$C129:$AU129,"H 0211")+COUNTIF('Plan ET'!$C130:$BW130,"H 0211"))</f>
        <v>0</v>
      </c>
      <c r="AC129" s="364">
        <f>SUM(COUNTIF('Plan MB'!$C129:$BE129,"H 0212")+COUNTIF('Plan WIW'!$C129:$AU129,"H 0212")+COUNTIF('Plan ET'!$C130:$BW130,"H 0212"))</f>
        <v>0</v>
      </c>
      <c r="AD129" s="364">
        <f>SUM(COUNTIF('Plan MB'!$C129:$BE129,"H 0213")+COUNTIF('Plan WIW'!$C129:$AU129,"H 0213")+COUNTIF('Plan ET'!$C130:$BW130,"H 0213"))</f>
        <v>0</v>
      </c>
      <c r="AE129" s="364">
        <f>SUM(COUNTIF('Plan MB'!$C129:$BE129,"H 0214")+COUNTIF('Plan WIW'!$C129:$AU129,"H 0214")+COUNTIF('Plan ET'!$C130:$BW130,"H 0214"))</f>
        <v>1</v>
      </c>
      <c r="AF129" s="340">
        <f>SUM(COUNTIF('Plan MB'!$C129:$BE129,"H 0215")+COUNTIF('Plan WIW'!$C129:$AU129,"H 0215")+COUNTIF('Plan ET'!$C130:$BW130,"H 0215"))</f>
        <v>0</v>
      </c>
      <c r="AG129" s="381">
        <f>SUM(COUNTIF('Plan MB'!$C129:$BE129,"H 0216")+COUNTIF('Plan WIW'!$C129:$AU129,"H 0216")+COUNTIF('Plan ET'!$C130:$BW130,"H 0216"))</f>
        <v>0</v>
      </c>
      <c r="AH129" s="364">
        <f>SUM(COUNTIF('Plan MB'!$C129:$BE129,"D 0215")+COUNTIF('Plan WIW'!$C129:$AU129,"D 0215")+COUNTIF('Plan ET'!$C130:$BW130,"D 0215"))</f>
        <v>0</v>
      </c>
      <c r="AI129" s="364">
        <f>SUM(COUNTIF('Plan MB'!$C129:$BE129,"E 0103")+COUNTIF('Plan WIW'!$C129:$AU129,"E 0103")+COUNTIF('Plan ET'!$C130:$BW130,"E 0103"))</f>
        <v>0</v>
      </c>
      <c r="AJ129" s="364">
        <f>SUM(COUNTIF('Plan MB'!$C129:$BE129,"E 0104")+COUNTIF('Plan WIW'!$C129:$AU129,"E 0104")+COUNTIF('Plan ET'!$C130:$BW130,"E 0104"))</f>
        <v>0</v>
      </c>
      <c r="AK129" s="364">
        <f>SUM(COUNTIF('Plan MB'!$C129:$BE129,"D 0201")+COUNTIF('Plan WIW'!$C129:$AU129,"D 0201")+COUNTIF('Plan ET'!$C130:$BW130,"D 0201"))</f>
        <v>0</v>
      </c>
      <c r="AL129" s="380">
        <f>SUM(COUNTIF('Plan MB'!$C129:$BE129,"D 0202")+COUNTIF('Plan WIW'!$C129:$AU129,"D 0202")+COUNTIF('Plan ET'!$C130:$BW130,"D 0202"))</f>
        <v>2</v>
      </c>
      <c r="AM129" s="364">
        <f>SUM(COUNTIF('Plan MB'!$C129:$BE129,"D 0203")+COUNTIF('Plan WIW'!$C129:$AU129,"D 0203")+COUNTIF('Plan ET'!$C130:$BW130,"D 0203"))</f>
        <v>0</v>
      </c>
      <c r="AN129" s="364">
        <f>SUM(COUNTIF('Plan MB'!$C129:$BE129,"B 0323")+COUNTIF('Plan WIW'!$C129:$AU129,"B 0323")+COUNTIF('Plan ET'!$C130:$BW130,"B 0323"))</f>
        <v>1</v>
      </c>
      <c r="AO129" s="364">
        <f>SUM(COUNTIF('Plan MB'!$C129:$BE129,"B 0406")+COUNTIF('Plan WIW'!$C129:$AU129,"B 0406")+COUNTIF('Plan ET'!$C130:$BW130,"B 0406"))</f>
        <v>0</v>
      </c>
      <c r="AP129" s="364">
        <f>SUM(COUNTIF('Plan MB'!$C129:$BE129,"B 0101")+COUNTIF('Plan WIW'!$C129:$AU129,"B 0101")+COUNTIF('Plan ET'!$C130:$BW130,"B 0101"))</f>
        <v>0</v>
      </c>
      <c r="AQ129" s="364">
        <f>SUM(COUNTIF('Plan MB'!$C129:$BE129,"B 0102")+COUNTIF('Plan WIW'!$C129:$AU129,"B 0102")+COUNTIF('Plan ET'!$C130:$BW130,"B 0102"))</f>
        <v>0</v>
      </c>
      <c r="AR129" s="364">
        <f>SUM(COUNTIF('Plan MB'!$C129:$BE129,"B 0231")+COUNTIF('Plan WIW'!$C129:$AU129,"B 0231")+COUNTIF('Plan ET'!$C130:$BW130,"B 0231"))</f>
        <v>0</v>
      </c>
      <c r="AS129" s="364">
        <f>SUM(COUNTIF('Plan MB'!$C129:$BE129,"B 0423")+COUNTIF('Plan WIW'!$C129:$AU129,"B 0423")+COUNTIF('Plan ET'!$C130:$BW130,"B 0423"))</f>
        <v>3</v>
      </c>
      <c r="AT129" s="364">
        <f>SUM(COUNTIF('Plan MB'!$C129:$BE129,"B 0422")+COUNTIF('Plan WIW'!$C129:$AU129,"B 0422")+COUNTIF('Plan ET'!$C130:$BW130,"B 0422"))</f>
        <v>0</v>
      </c>
    </row>
    <row r="130" spans="1:46" ht="12.75" customHeight="1">
      <c r="A130" s="1320"/>
      <c r="B130" s="1323"/>
      <c r="C130" s="364">
        <f>SUM(COUNTIF('Plan MB'!$C130:$BE130,"D 0107")+COUNTIF('Plan WIW'!$C130:$AU130,"D 0107")+COUNTIF('Plan ET'!$C131:$BW131,"D 0107"))</f>
        <v>0</v>
      </c>
      <c r="D130" s="364">
        <f>SUM(COUNTIF('Plan MB'!$C130:$BE130,"D 0108")+COUNTIF('Plan WIW'!$C130:$AU130,"D 0108")+COUNTIF('Plan ET'!$C131:$BW131,"D 0108"))</f>
        <v>0</v>
      </c>
      <c r="E130" s="364">
        <f>SUM(COUNTIF('Plan MB'!$C130:$BE130,"D 0110")+COUNTIF('Plan WIW'!$C130:$AU130,"D 0110")+COUNTIF('Plan ET'!$C131:$BW131,"D 0110"))</f>
        <v>0</v>
      </c>
      <c r="F130" s="364">
        <f>SUM(COUNTIF('Plan MB'!$C130:$BE130,"D 0111")+COUNTIF('Plan WIW'!$C130:$AU130,"D 0111")+COUNTIF('Plan ET'!$C131:$BW131,"D 0111"))</f>
        <v>0</v>
      </c>
      <c r="G130" s="364">
        <f>SUM(COUNTIF('Plan MB'!$C130:$BE130,"D 0113")+COUNTIF('Plan WIW'!$C130:$AU130,"D 0113")+COUNTIF('Plan ET'!$C131:$BW131,"D 0113"))</f>
        <v>0</v>
      </c>
      <c r="H130" s="364">
        <f>SUM(COUNTIF('Plan MB'!$C130:$BE130,"D 0117")+COUNTIF('Plan WIW'!$C130:$AU130,"D 0117")+COUNTIF('Plan ET'!$C131:$BW131,"D 0117"))</f>
        <v>0</v>
      </c>
      <c r="I130" s="364">
        <f>SUM(COUNTIF('Plan MB'!$C130:$BE130,"D 0207")+COUNTIF('Plan WIW'!$C130:$AU130,"D 0207")+COUNTIF('Plan ET'!$C131:$BW131,"D 0207"))</f>
        <v>0</v>
      </c>
      <c r="J130" s="364">
        <f>SUM(COUNTIF('Plan MB'!$C130:$BE130,"D 0210")+COUNTIF('Plan WIW'!$C130:$AU130,"D 0210")+COUNTIF('Plan ET'!$C131:$BW131,"D 0210"))</f>
        <v>0</v>
      </c>
      <c r="K130" s="324">
        <f>SUM(COUNTIF('Plan MB'!$C130:$BE130,"D 0214")+COUNTIF('Plan WIW'!$C130:$AU130,"D 0214")+COUNTIF('Plan ET'!$C131:$BW131,"D 0214"))</f>
        <v>0</v>
      </c>
      <c r="L130" s="364">
        <f>SUM(COUNTIF('Plan MB'!$C130:$BE130,"D 0301")+COUNTIF('Plan WIW'!$C130:$AU130,"D 0301")+COUNTIF('Plan ET'!$C131:$BW131,"D 0301"))</f>
        <v>0</v>
      </c>
      <c r="M130" s="324">
        <f>SUM(COUNTIF('Plan MB'!$C130:$BE130,"D 0302")+COUNTIF('Plan WIW'!$C130:$AU130,"D 0302")+COUNTIF('Plan ET'!$C131:$BW131,"D 0302"))</f>
        <v>0</v>
      </c>
      <c r="N130" s="364">
        <f>SUM(COUNTIF('Plan MB'!$C130:$BE130,"H 0001")+COUNTIF('Plan WIW'!$C130:$AU130,"H 0001")+COUNTIF('Plan ET'!$C131:$BW131,"H 0001"))</f>
        <v>0</v>
      </c>
      <c r="O130" s="364">
        <f>SUM(COUNTIF('Plan MB'!$C130:$BE130,"H 0002")+COUNTIF('Plan WIW'!$C130:$AU130,"H 0002")+COUNTIF('Plan ET'!$C131:$BW131,"H 0002"))</f>
        <v>0</v>
      </c>
      <c r="P130" s="364">
        <f>SUM(COUNTIF('Plan MB'!$C130:$BE130,"H 0003")+COUNTIF('Plan WIW'!$C130:$AU130,"H 0003")+COUNTIF('Plan ET'!$C131:$BW131,"H 0003"))</f>
        <v>0</v>
      </c>
      <c r="Q130" s="364">
        <f>SUM(COUNTIF('Plan MB'!$C130:$BE130,"H 0011")+COUNTIF('Plan WIW'!$C130:$AU130,"H 0011")+COUNTIF('Plan ET'!$C131:$BW131,"H 0011"))</f>
        <v>0</v>
      </c>
      <c r="R130" s="324">
        <f>SUM(COUNTIF('Plan MB'!$C130:$BE130,"H 0102")+COUNTIF('Plan WIW'!$C130:$AU130,"H 0102")+COUNTIF('Plan ET'!$C131:$BW131,"H 0102"))</f>
        <v>0</v>
      </c>
      <c r="S130" s="324">
        <f>SUM(COUNTIF('Plan MB'!$C130:$BE130,"H 0103")+COUNTIF('Plan WIW'!$C130:$AU130,"H 0103")+COUNTIF('Plan ET'!$C131:$BW131,"H 0103"))</f>
        <v>0</v>
      </c>
      <c r="T130" s="364">
        <f>SUM(COUNTIF('Plan MB'!$C130:$BE130,"H 0111")+COUNTIF('Plan WIW'!$C130:$AU130,"H 0111")+COUNTIF('Plan ET'!$C131:$BW131,"H 0111"))</f>
        <v>0</v>
      </c>
      <c r="U130" s="364">
        <f>SUM(COUNTIF('Plan MB'!$C130:$BE130,"H 0112")+COUNTIF('Plan WIW'!$C130:$AU130,"H 0112")+COUNTIF('Plan ET'!$C131:$BW131,"H 0112"))</f>
        <v>0</v>
      </c>
      <c r="V130" s="364">
        <f>SUM(COUNTIF('Plan MB'!$C130:$BE130,"H 0113")+COUNTIF('Plan WIW'!$C130:$AU130,"H 0113")+COUNTIF('Plan ET'!$C131:$BW131,"H 0113"))</f>
        <v>0</v>
      </c>
      <c r="W130" s="364">
        <f>SUM(COUNTIF('Plan MB'!$C130:$BE130,"H 0114")+COUNTIF('Plan WIW'!$C130:$AU130,"H 0114")+COUNTIF('Plan ET'!$C131:$BW131,"H 0114"))</f>
        <v>0</v>
      </c>
      <c r="X130" s="364">
        <f>SUM(COUNTIF('Plan MB'!$C130:$BE130,"H 0115")+COUNTIF('Plan WIW'!$C130:$AU130,"H 0115")+COUNTIF('Plan ET'!$C131:$BW131,"H 0115"))</f>
        <v>0</v>
      </c>
      <c r="Y130" s="364">
        <f>SUM(COUNTIF('Plan MB'!$C130:$BE130,"H 0116")+COUNTIF('Plan WIW'!$C130:$AU130,"H 0116")+COUNTIF('Plan ET'!$C131:$BW131,"H 0116"))</f>
        <v>0</v>
      </c>
      <c r="Z130" s="340">
        <f>SUM(COUNTIF('Plan MB'!$C130:$BE130,"H 0202")+COUNTIF('Plan WIW'!$C130:$AU130,"H 0202")+COUNTIF('Plan ET'!$C131:$BW131,"H 0202"))</f>
        <v>0</v>
      </c>
      <c r="AA130" s="340">
        <f>SUM(COUNTIF('Plan MB'!$C130:$BE130,"H 0203")+COUNTIF('Plan WIW'!$C130:$AU130,"H 0203")+COUNTIF('Plan ET'!$C131:$BW131,"H 0203"))</f>
        <v>0</v>
      </c>
      <c r="AB130" s="364">
        <f>SUM(COUNTIF('Plan MB'!$C130:$BE130,"H 0211")+COUNTIF('Plan WIW'!$C130:$AU130,"H 0211")+COUNTIF('Plan ET'!$C131:$BW131,"H 0211"))</f>
        <v>0</v>
      </c>
      <c r="AC130" s="364">
        <f>SUM(COUNTIF('Plan MB'!$C130:$BE130,"H 0212")+COUNTIF('Plan WIW'!$C130:$AU130,"H 0212")+COUNTIF('Plan ET'!$C131:$BW131,"H 0212"))</f>
        <v>0</v>
      </c>
      <c r="AD130" s="364">
        <f>SUM(COUNTIF('Plan MB'!$C130:$BE130,"H 0213")+COUNTIF('Plan WIW'!$C130:$AU130,"H 0213")+COUNTIF('Plan ET'!$C131:$BW131,"H 0213"))</f>
        <v>0</v>
      </c>
      <c r="AE130" s="364">
        <f>SUM(COUNTIF('Plan MB'!$C130:$BE130,"H 0214")+COUNTIF('Plan WIW'!$C130:$AU130,"H 0214")+COUNTIF('Plan ET'!$C131:$BW131,"H 0214"))</f>
        <v>0</v>
      </c>
      <c r="AF130" s="340">
        <f>SUM(COUNTIF('Plan MB'!$C130:$BE130,"H 0215")+COUNTIF('Plan WIW'!$C130:$AU130,"H 0215")+COUNTIF('Plan ET'!$C131:$BW131,"H 0215"))</f>
        <v>0</v>
      </c>
      <c r="AG130" s="381">
        <f>SUM(COUNTIF('Plan MB'!$C130:$BE130,"H 0216")+COUNTIF('Plan WIW'!$C130:$AU130,"H 0216")+COUNTIF('Plan ET'!$C131:$BW131,"H 0216"))</f>
        <v>0</v>
      </c>
      <c r="AH130" s="364">
        <f>SUM(COUNTIF('Plan MB'!$C130:$BE130,"D 0215")+COUNTIF('Plan WIW'!$C130:$AU130,"D 0215")+COUNTIF('Plan ET'!$C131:$BW131,"D 0215"))</f>
        <v>0</v>
      </c>
      <c r="AI130" s="364">
        <f>SUM(COUNTIF('Plan MB'!$C130:$BE130,"E 0103")+COUNTIF('Plan WIW'!$C130:$AU130,"E 0103")+COUNTIF('Plan ET'!$C131:$BW131,"E 0103"))</f>
        <v>0</v>
      </c>
      <c r="AJ130" s="364">
        <f>SUM(COUNTIF('Plan MB'!$C130:$BE130,"E 0104")+COUNTIF('Plan WIW'!$C130:$AU130,"E 0104")+COUNTIF('Plan ET'!$C131:$BW131,"E 0104"))</f>
        <v>0</v>
      </c>
      <c r="AK130" s="364">
        <f>SUM(COUNTIF('Plan MB'!$C130:$BE130,"D 0201")+COUNTIF('Plan WIW'!$C130:$AU130,"D 0201")+COUNTIF('Plan ET'!$C131:$BW131,"D 0201"))</f>
        <v>0</v>
      </c>
      <c r="AL130" s="364">
        <f>SUM(COUNTIF('Plan MB'!$C130:$BE130,"D 0202")+COUNTIF('Plan WIW'!$C130:$AU130,"D 0202")+COUNTIF('Plan ET'!$C131:$BW131,"D 0202"))</f>
        <v>0</v>
      </c>
      <c r="AM130" s="364">
        <f>SUM(COUNTIF('Plan MB'!$C130:$BE130,"D 0203")+COUNTIF('Plan WIW'!$C130:$AU130,"D 0203")+COUNTIF('Plan ET'!$C131:$BW131,"D 0203"))</f>
        <v>0</v>
      </c>
      <c r="AN130" s="364">
        <f>SUM(COUNTIF('Plan MB'!$C130:$BE130,"B 0323")+COUNTIF('Plan WIW'!$C130:$AU130,"B 0323")+COUNTIF('Plan ET'!$C131:$BW131,"B 0323"))</f>
        <v>0</v>
      </c>
      <c r="AO130" s="364">
        <f>SUM(COUNTIF('Plan MB'!$C130:$BE130,"B 0406")+COUNTIF('Plan WIW'!$C130:$AU130,"B 0406")+COUNTIF('Plan ET'!$C131:$BW131,"B 0406"))</f>
        <v>0</v>
      </c>
      <c r="AP130" s="364">
        <f>SUM(COUNTIF('Plan MB'!$C130:$BE130,"B 0101")+COUNTIF('Plan WIW'!$C130:$AU130,"B 0101")+COUNTIF('Plan ET'!$C131:$BW131,"B 0101"))</f>
        <v>0</v>
      </c>
      <c r="AQ130" s="364">
        <f>SUM(COUNTIF('Plan MB'!$C130:$BE130,"B 0102")+COUNTIF('Plan WIW'!$C130:$AU130,"B 0102")+COUNTIF('Plan ET'!$C131:$BW131,"B 0102"))</f>
        <v>0</v>
      </c>
      <c r="AR130" s="364">
        <f>SUM(COUNTIF('Plan MB'!$C130:$BE130,"B 0231")+COUNTIF('Plan WIW'!$C130:$AU130,"B 0231")+COUNTIF('Plan ET'!$C131:$BW131,"B 0231"))</f>
        <v>0</v>
      </c>
      <c r="AS130" s="364">
        <f>SUM(COUNTIF('Plan MB'!$C130:$BE130,"B 0423")+COUNTIF('Plan WIW'!$C130:$AU130,"B 0423")+COUNTIF('Plan ET'!$C131:$BW131,"B 0423"))</f>
        <v>1</v>
      </c>
      <c r="AT130" s="364">
        <f>SUM(COUNTIF('Plan MB'!$C130:$BE130,"B 0422")+COUNTIF('Plan WIW'!$C130:$AU130,"B 0422")+COUNTIF('Plan ET'!$C131:$BW131,"B 0422"))</f>
        <v>0</v>
      </c>
    </row>
    <row r="131" spans="1:46" s="215" customFormat="1" ht="12.75" customHeight="1">
      <c r="A131" s="1320"/>
      <c r="B131" s="1323"/>
      <c r="C131" s="364">
        <f>SUM(COUNTIF('Plan MB'!$C131:$BE131,"D 0107")+COUNTIF('Plan WIW'!$C131:$AU131,"D 0107")+COUNTIF('Plan ET'!$C132:$BW132,"D 0107"))</f>
        <v>0</v>
      </c>
      <c r="D131" s="364">
        <f>SUM(COUNTIF('Plan MB'!$C131:$BE131,"D 0108")+COUNTIF('Plan WIW'!$C131:$AU131,"D 0108")+COUNTIF('Plan ET'!$C132:$BW132,"D 0108"))</f>
        <v>0</v>
      </c>
      <c r="E131" s="364">
        <f>SUM(COUNTIF('Plan MB'!$C131:$BE131,"D 0110")+COUNTIF('Plan WIW'!$C131:$AU131,"D 0110")+COUNTIF('Plan ET'!$C132:$BW132,"D 0110"))</f>
        <v>0</v>
      </c>
      <c r="F131" s="364">
        <f>SUM(COUNTIF('Plan MB'!$C131:$BE131,"D 0111")+COUNTIF('Plan WIW'!$C131:$AU131,"D 0111")+COUNTIF('Plan ET'!$C132:$BW132,"D 0111"))</f>
        <v>0</v>
      </c>
      <c r="G131" s="364">
        <f>SUM(COUNTIF('Plan MB'!$C131:$BE131,"D 0113")+COUNTIF('Plan WIW'!$C131:$AU131,"D 0113")+COUNTIF('Plan ET'!$C132:$BW132,"D 0113"))</f>
        <v>0</v>
      </c>
      <c r="H131" s="364">
        <f>SUM(COUNTIF('Plan MB'!$C131:$BE131,"D 0117")+COUNTIF('Plan WIW'!$C131:$AU131,"D 0117")+COUNTIF('Plan ET'!$C132:$BW132,"D 0117"))</f>
        <v>0</v>
      </c>
      <c r="I131" s="364">
        <f>SUM(COUNTIF('Plan MB'!$C131:$BE131,"D 0207")+COUNTIF('Plan WIW'!$C131:$AU131,"D 0207")+COUNTIF('Plan ET'!$C132:$BW132,"D 0207"))</f>
        <v>0</v>
      </c>
      <c r="J131" s="379">
        <f>SUM(COUNTIF('Plan MB'!$C131:$BE131,"D 0210")+COUNTIF('Plan WIW'!$C131:$AU131,"D 0210")+COUNTIF('Plan ET'!$C132:$BW132,"D 0210"))</f>
        <v>1</v>
      </c>
      <c r="K131" s="324">
        <f>SUM(COUNTIF('Plan MB'!$C131:$BE131,"D 0214")+COUNTIF('Plan WIW'!$C131:$AU131,"D 0214")+COUNTIF('Plan ET'!$C132:$BW132,"D 0214"))</f>
        <v>0</v>
      </c>
      <c r="L131" s="364">
        <f>SUM(COUNTIF('Plan MB'!$C131:$BE131,"D 0301")+COUNTIF('Plan WIW'!$C131:$AU131,"D 0301")+COUNTIF('Plan ET'!$C132:$BW132,"D 0301"))</f>
        <v>0</v>
      </c>
      <c r="M131" s="324">
        <f>SUM(COUNTIF('Plan MB'!$C131:$BE131,"D 0302")+COUNTIF('Plan WIW'!$C131:$AU131,"D 0302")+COUNTIF('Plan ET'!$C132:$BW132,"D 0302"))</f>
        <v>0</v>
      </c>
      <c r="N131" s="364">
        <f>SUM(COUNTIF('Plan MB'!$C131:$BE131,"H 0001")+COUNTIF('Plan WIW'!$C131:$AU131,"H 0001")+COUNTIF('Plan ET'!$C132:$BW132,"H 0001"))</f>
        <v>0</v>
      </c>
      <c r="O131" s="364">
        <f>SUM(COUNTIF('Plan MB'!$C131:$BE131,"H 0002")+COUNTIF('Plan WIW'!$C131:$AU131,"H 0002")+COUNTIF('Plan ET'!$C132:$BW132,"H 0002"))</f>
        <v>0</v>
      </c>
      <c r="P131" s="364">
        <f>SUM(COUNTIF('Plan MB'!$C131:$BE131,"H 0003")+COUNTIF('Plan WIW'!$C131:$AU131,"H 0003")+COUNTIF('Plan ET'!$C132:$BW132,"H 0003"))</f>
        <v>0</v>
      </c>
      <c r="Q131" s="364">
        <f>SUM(COUNTIF('Plan MB'!$C131:$BE131,"H 0011")+COUNTIF('Plan WIW'!$C131:$AU131,"H 0011")+COUNTIF('Plan ET'!$C132:$BW132,"H 0011"))</f>
        <v>0</v>
      </c>
      <c r="R131" s="324">
        <f>SUM(COUNTIF('Plan MB'!$C131:$BE131,"H 0102")+COUNTIF('Plan WIW'!$C131:$AU131,"H 0102")+COUNTIF('Plan ET'!$C132:$BW132,"H 0102"))</f>
        <v>0</v>
      </c>
      <c r="S131" s="324">
        <f>SUM(COUNTIF('Plan MB'!$C131:$BE131,"H 0103")+COUNTIF('Plan WIW'!$C131:$AU131,"H 0103")+COUNTIF('Plan ET'!$C132:$BW132,"H 0103"))</f>
        <v>0</v>
      </c>
      <c r="T131" s="364">
        <f>SUM(COUNTIF('Plan MB'!$C131:$BE131,"H 0111")+COUNTIF('Plan WIW'!$C131:$AU131,"H 0111")+COUNTIF('Plan ET'!$C132:$BW132,"H 0111"))</f>
        <v>0</v>
      </c>
      <c r="U131" s="364">
        <f>SUM(COUNTIF('Plan MB'!$C131:$BE131,"H 0112")+COUNTIF('Plan WIW'!$C131:$AU131,"H 0112")+COUNTIF('Plan ET'!$C132:$BW132,"H 0112"))</f>
        <v>0</v>
      </c>
      <c r="V131" s="364">
        <f>SUM(COUNTIF('Plan MB'!$C131:$BE131,"H 0113")+COUNTIF('Plan WIW'!$C131:$AU131,"H 0113")+COUNTIF('Plan ET'!$C132:$BW132,"H 0113"))</f>
        <v>0</v>
      </c>
      <c r="W131" s="364">
        <f>SUM(COUNTIF('Plan MB'!$C131:$BE131,"H 0114")+COUNTIF('Plan WIW'!$C131:$AU131,"H 0114")+COUNTIF('Plan ET'!$C132:$BW132,"H 0114"))</f>
        <v>0</v>
      </c>
      <c r="X131" s="364">
        <f>SUM(COUNTIF('Plan MB'!$C131:$BE131,"H 0115")+COUNTIF('Plan WIW'!$C131:$AU131,"H 0115")+COUNTIF('Plan ET'!$C132:$BW132,"H 0115"))</f>
        <v>0</v>
      </c>
      <c r="Y131" s="364">
        <f>SUM(COUNTIF('Plan MB'!$C131:$BE131,"H 0116")+COUNTIF('Plan WIW'!$C131:$AU131,"H 0116")+COUNTIF('Plan ET'!$C132:$BW132,"H 0116"))</f>
        <v>0</v>
      </c>
      <c r="Z131" s="340">
        <f>SUM(COUNTIF('Plan MB'!$C131:$BE131,"H 0202")+COUNTIF('Plan WIW'!$C131:$AU131,"H 0202")+COUNTIF('Plan ET'!$C132:$BW132,"H 0202"))</f>
        <v>0</v>
      </c>
      <c r="AA131" s="340">
        <f>SUM(COUNTIF('Plan MB'!$C131:$BE131,"H 0203")+COUNTIF('Plan WIW'!$C131:$AU131,"H 0203")+COUNTIF('Plan ET'!$C132:$BW132,"H 0203"))</f>
        <v>0</v>
      </c>
      <c r="AB131" s="364">
        <f>SUM(COUNTIF('Plan MB'!$C131:$BE131,"H 0211")+COUNTIF('Plan WIW'!$C131:$AU131,"H 0211")+COUNTIF('Plan ET'!$C132:$BW132,"H 0211"))</f>
        <v>0</v>
      </c>
      <c r="AC131" s="364">
        <f>SUM(COUNTIF('Plan MB'!$C131:$BE131,"H 0212")+COUNTIF('Plan WIW'!$C131:$AU131,"H 0212")+COUNTIF('Plan ET'!$C132:$BW132,"H 0212"))</f>
        <v>0</v>
      </c>
      <c r="AD131" s="364">
        <f>SUM(COUNTIF('Plan MB'!$C131:$BE131,"H 0213")+COUNTIF('Plan WIW'!$C131:$AU131,"H 0213")+COUNTIF('Plan ET'!$C132:$BW132,"H 0213"))</f>
        <v>0</v>
      </c>
      <c r="AE131" s="364">
        <f>SUM(COUNTIF('Plan MB'!$C131:$BE131,"H 0214")+COUNTIF('Plan WIW'!$C131:$AU131,"H 0214")+COUNTIF('Plan ET'!$C132:$BW132,"H 0214"))</f>
        <v>0</v>
      </c>
      <c r="AF131" s="340">
        <f>SUM(COUNTIF('Plan MB'!$C131:$BE131,"H 0215")+COUNTIF('Plan WIW'!$C131:$AU131,"H 0215")+COUNTIF('Plan ET'!$C132:$BW132,"H 0215"))</f>
        <v>0</v>
      </c>
      <c r="AG131" s="381">
        <f>SUM(COUNTIF('Plan MB'!$C131:$BE131,"H 0216")+COUNTIF('Plan WIW'!$C131:$AU131,"H 0216")+COUNTIF('Plan ET'!$C132:$BW132,"H 0216"))</f>
        <v>0</v>
      </c>
      <c r="AH131" s="364">
        <f>SUM(COUNTIF('Plan MB'!$C131:$BE131,"D 0215")+COUNTIF('Plan WIW'!$C131:$AU131,"D 0215")+COUNTIF('Plan ET'!$C132:$BW132,"D 0215"))</f>
        <v>0</v>
      </c>
      <c r="AI131" s="364">
        <f>SUM(COUNTIF('Plan MB'!$C131:$BE131,"E 0103")+COUNTIF('Plan WIW'!$C131:$AU131,"E 0103")+COUNTIF('Plan ET'!$C132:$BW132,"E 0103"))</f>
        <v>0</v>
      </c>
      <c r="AJ131" s="364">
        <f>SUM(COUNTIF('Plan MB'!$C131:$BE131,"E 0104")+COUNTIF('Plan WIW'!$C131:$AU131,"E 0104")+COUNTIF('Plan ET'!$C132:$BW132,"E 0104"))</f>
        <v>0</v>
      </c>
      <c r="AK131" s="364">
        <f>SUM(COUNTIF('Plan MB'!$C131:$BE131,"D 0201")+COUNTIF('Plan WIW'!$C131:$AU131,"D 0201")+COUNTIF('Plan ET'!$C132:$BW132,"D 0201"))</f>
        <v>0</v>
      </c>
      <c r="AL131" s="364">
        <f>SUM(COUNTIF('Plan MB'!$C131:$BE131,"D 0202")+COUNTIF('Plan WIW'!$C131:$AU131,"D 0202")+COUNTIF('Plan ET'!$C132:$BW132,"D 0202"))</f>
        <v>0</v>
      </c>
      <c r="AM131" s="364">
        <f>SUM(COUNTIF('Plan MB'!$C131:$BE131,"D 0203")+COUNTIF('Plan WIW'!$C131:$AU131,"D 0203")+COUNTIF('Plan ET'!$C132:$BW132,"D 0203"))</f>
        <v>0</v>
      </c>
      <c r="AN131" s="364">
        <f>SUM(COUNTIF('Plan MB'!$C131:$BE131,"B 0323")+COUNTIF('Plan WIW'!$C131:$AU131,"B 0323")+COUNTIF('Plan ET'!$C132:$BW132,"B 0323"))</f>
        <v>0</v>
      </c>
      <c r="AO131" s="364">
        <f>SUM(COUNTIF('Plan MB'!$C131:$BE131,"B 0406")+COUNTIF('Plan WIW'!$C131:$AU131,"B 0406")+COUNTIF('Plan ET'!$C132:$BW132,"B 0406"))</f>
        <v>0</v>
      </c>
      <c r="AP131" s="364">
        <f>SUM(COUNTIF('Plan MB'!$C131:$BE131,"B 0101")+COUNTIF('Plan WIW'!$C131:$AU131,"B 0101")+COUNTIF('Plan ET'!$C132:$BW132,"B 0101"))</f>
        <v>0</v>
      </c>
      <c r="AQ131" s="364">
        <f>SUM(COUNTIF('Plan MB'!$C131:$BE131,"B 0102")+COUNTIF('Plan WIW'!$C131:$AU131,"B 0102")+COUNTIF('Plan ET'!$C132:$BW132,"B 0102"))</f>
        <v>0</v>
      </c>
      <c r="AR131" s="364">
        <f>SUM(COUNTIF('Plan MB'!$C131:$BE131,"B 0231")+COUNTIF('Plan WIW'!$C131:$AU131,"B 0231")+COUNTIF('Plan ET'!$C132:$BW132,"B 0231"))</f>
        <v>0</v>
      </c>
      <c r="AS131" s="364">
        <f>SUM(COUNTIF('Plan MB'!$C131:$BE131,"B 0423")+COUNTIF('Plan WIW'!$C131:$AU131,"B 0423")+COUNTIF('Plan ET'!$C132:$BW132,"B 0423"))</f>
        <v>0</v>
      </c>
      <c r="AT131" s="364">
        <f>SUM(COUNTIF('Plan MB'!$C131:$BE131,"B 0422")+COUNTIF('Plan WIW'!$C131:$AU131,"B 0422")+COUNTIF('Plan ET'!$C132:$BW132,"B 0422"))</f>
        <v>0</v>
      </c>
    </row>
    <row r="132" spans="1:46" ht="12.75" customHeight="1">
      <c r="A132" s="1320"/>
      <c r="B132" s="1323"/>
      <c r="C132" s="364">
        <f>SUM(COUNTIF('Plan MB'!$C132:$BE132,"D 0107")+COUNTIF('Plan WIW'!$C132:$AU132,"D 0107")+COUNTIF('Plan ET'!$C133:$BW133,"D 0107"))</f>
        <v>0</v>
      </c>
      <c r="D132" s="364">
        <f>SUM(COUNTIF('Plan MB'!$C132:$BE132,"D 0108")+COUNTIF('Plan WIW'!$C132:$AU132,"D 0108")+COUNTIF('Plan ET'!$C133:$BW133,"D 0108"))</f>
        <v>0</v>
      </c>
      <c r="E132" s="364">
        <f>SUM(COUNTIF('Plan MB'!$C132:$BE132,"D 0110")+COUNTIF('Plan WIW'!$C132:$AU132,"D 0110")+COUNTIF('Plan ET'!$C133:$BW133,"D 0110"))</f>
        <v>0</v>
      </c>
      <c r="F132" s="364">
        <f>SUM(COUNTIF('Plan MB'!$C132:$BE132,"D 0111")+COUNTIF('Plan WIW'!$C132:$AU132,"D 0111")+COUNTIF('Plan ET'!$C133:$BW133,"D 0111"))</f>
        <v>0</v>
      </c>
      <c r="G132" s="364">
        <f>SUM(COUNTIF('Plan MB'!$C132:$BE132,"D 0113")+COUNTIF('Plan WIW'!$C132:$AU132,"D 0113")+COUNTIF('Plan ET'!$C133:$BW133,"D 0113"))</f>
        <v>0</v>
      </c>
      <c r="H132" s="364">
        <f>SUM(COUNTIF('Plan MB'!$C132:$BE132,"D 0117")+COUNTIF('Plan WIW'!$C132:$AU132,"D 0117")+COUNTIF('Plan ET'!$C133:$BW133,"D 0117"))</f>
        <v>0</v>
      </c>
      <c r="I132" s="364">
        <f>SUM(COUNTIF('Plan MB'!$C132:$BE132,"D 0207")+COUNTIF('Plan WIW'!$C132:$AU132,"D 0207")+COUNTIF('Plan ET'!$C133:$BW133,"D 0207"))</f>
        <v>0</v>
      </c>
      <c r="J132" s="364">
        <f>SUM(COUNTIF('Plan MB'!$C132:$BE132,"D 0210")+COUNTIF('Plan WIW'!$C132:$AU132,"D 0210")+COUNTIF('Plan ET'!$C133:$BW133,"D 0210"))</f>
        <v>0</v>
      </c>
      <c r="K132" s="324">
        <f>SUM(COUNTIF('Plan MB'!$C132:$BE132,"D 0214")+COUNTIF('Plan WIW'!$C132:$AU132,"D 0214")+COUNTIF('Plan ET'!$C133:$BW133,"D 0214"))</f>
        <v>0</v>
      </c>
      <c r="L132" s="364">
        <f>SUM(COUNTIF('Plan MB'!$C132:$BE132,"D 0301")+COUNTIF('Plan WIW'!$C132:$AU132,"D 0301")+COUNTIF('Plan ET'!$C133:$BW133,"D 0301"))</f>
        <v>0</v>
      </c>
      <c r="M132" s="324">
        <f>SUM(COUNTIF('Plan MB'!$C132:$BE132,"D 0302")+COUNTIF('Plan WIW'!$C132:$AU132,"D 0302")+COUNTIF('Plan ET'!$C133:$BW133,"D 0302"))</f>
        <v>0</v>
      </c>
      <c r="N132" s="364">
        <f>SUM(COUNTIF('Plan MB'!$C132:$BE132,"H 0001")+COUNTIF('Plan WIW'!$C132:$AU132,"H 0001")+COUNTIF('Plan ET'!$C133:$BW133,"H 0001"))</f>
        <v>0</v>
      </c>
      <c r="O132" s="364">
        <f>SUM(COUNTIF('Plan MB'!$C132:$BE132,"H 0002")+COUNTIF('Plan WIW'!$C132:$AU132,"H 0002")+COUNTIF('Plan ET'!$C133:$BW133,"H 0002"))</f>
        <v>0</v>
      </c>
      <c r="P132" s="364">
        <f>SUM(COUNTIF('Plan MB'!$C132:$BE132,"H 0003")+COUNTIF('Plan WIW'!$C132:$AU132,"H 0003")+COUNTIF('Plan ET'!$C133:$BW133,"H 0003"))</f>
        <v>0</v>
      </c>
      <c r="Q132" s="364">
        <f>SUM(COUNTIF('Plan MB'!$C132:$BE132,"H 0011")+COUNTIF('Plan WIW'!$C132:$AU132,"H 0011")+COUNTIF('Plan ET'!$C133:$BW133,"H 0011"))</f>
        <v>0</v>
      </c>
      <c r="R132" s="324">
        <f>SUM(COUNTIF('Plan MB'!$C132:$BE132,"H 0102")+COUNTIF('Plan WIW'!$C132:$AU132,"H 0102")+COUNTIF('Plan ET'!$C133:$BW133,"H 0102"))</f>
        <v>0</v>
      </c>
      <c r="S132" s="324">
        <f>SUM(COUNTIF('Plan MB'!$C132:$BE132,"H 0103")+COUNTIF('Plan WIW'!$C132:$AU132,"H 0103")+COUNTIF('Plan ET'!$C133:$BW133,"H 0103"))</f>
        <v>0</v>
      </c>
      <c r="T132" s="364">
        <f>SUM(COUNTIF('Plan MB'!$C132:$BE132,"H 0111")+COUNTIF('Plan WIW'!$C132:$AU132,"H 0111")+COUNTIF('Plan ET'!$C133:$BW133,"H 0111"))</f>
        <v>0</v>
      </c>
      <c r="U132" s="364">
        <f>SUM(COUNTIF('Plan MB'!$C132:$BE132,"H 0112")+COUNTIF('Plan WIW'!$C132:$AU132,"H 0112")+COUNTIF('Plan ET'!$C133:$BW133,"H 0112"))</f>
        <v>0</v>
      </c>
      <c r="V132" s="364">
        <f>SUM(COUNTIF('Plan MB'!$C132:$BE132,"H 0113")+COUNTIF('Plan WIW'!$C132:$AU132,"H 0113")+COUNTIF('Plan ET'!$C133:$BW133,"H 0113"))</f>
        <v>0</v>
      </c>
      <c r="W132" s="364">
        <f>SUM(COUNTIF('Plan MB'!$C132:$BE132,"H 0114")+COUNTIF('Plan WIW'!$C132:$AU132,"H 0114")+COUNTIF('Plan ET'!$C133:$BW133,"H 0114"))</f>
        <v>0</v>
      </c>
      <c r="X132" s="364">
        <f>SUM(COUNTIF('Plan MB'!$C132:$BE132,"H 0115")+COUNTIF('Plan WIW'!$C132:$AU132,"H 0115")+COUNTIF('Plan ET'!$C133:$BW133,"H 0115"))</f>
        <v>0</v>
      </c>
      <c r="Y132" s="364">
        <f>SUM(COUNTIF('Plan MB'!$C132:$BE132,"H 0116")+COUNTIF('Plan WIW'!$C132:$AU132,"H 0116")+COUNTIF('Plan ET'!$C133:$BW133,"H 0116"))</f>
        <v>0</v>
      </c>
      <c r="Z132" s="340">
        <f>SUM(COUNTIF('Plan MB'!$C132:$BE132,"H 0202")+COUNTIF('Plan WIW'!$C132:$AU132,"H 0202")+COUNTIF('Plan ET'!$C133:$BW133,"H 0202"))</f>
        <v>0</v>
      </c>
      <c r="AA132" s="340">
        <f>SUM(COUNTIF('Plan MB'!$C132:$BE132,"H 0203")+COUNTIF('Plan WIW'!$C132:$AU132,"H 0203")+COUNTIF('Plan ET'!$C133:$BW133,"H 0203"))</f>
        <v>0</v>
      </c>
      <c r="AB132" s="364">
        <f>SUM(COUNTIF('Plan MB'!$C132:$BE132,"H 0211")+COUNTIF('Plan WIW'!$C132:$AU132,"H 0211")+COUNTIF('Plan ET'!$C133:$BW133,"H 0211"))</f>
        <v>0</v>
      </c>
      <c r="AC132" s="364">
        <f>SUM(COUNTIF('Plan MB'!$C132:$BE132,"H 0212")+COUNTIF('Plan WIW'!$C132:$AU132,"H 0212")+COUNTIF('Plan ET'!$C133:$BW133,"H 0212"))</f>
        <v>0</v>
      </c>
      <c r="AD132" s="364">
        <f>SUM(COUNTIF('Plan MB'!$C132:$BE132,"H 0213")+COUNTIF('Plan WIW'!$C132:$AU132,"H 0213")+COUNTIF('Plan ET'!$C133:$BW133,"H 0213"))</f>
        <v>0</v>
      </c>
      <c r="AE132" s="364">
        <f>SUM(COUNTIF('Plan MB'!$C132:$BE132,"H 0214")+COUNTIF('Plan WIW'!$C132:$AU132,"H 0214")+COUNTIF('Plan ET'!$C133:$BW133,"H 0214"))</f>
        <v>0</v>
      </c>
      <c r="AF132" s="340">
        <f>SUM(COUNTIF('Plan MB'!$C132:$BE132,"H 0215")+COUNTIF('Plan WIW'!$C132:$AU132,"H 0215")+COUNTIF('Plan ET'!$C133:$BW133,"H 0215"))</f>
        <v>0</v>
      </c>
      <c r="AG132" s="381">
        <f>SUM(COUNTIF('Plan MB'!$C132:$BE132,"H 0216")+COUNTIF('Plan WIW'!$C132:$AU132,"H 0216")+COUNTIF('Plan ET'!$C133:$BW133,"H 0216"))</f>
        <v>0</v>
      </c>
      <c r="AH132" s="364">
        <f>SUM(COUNTIF('Plan MB'!$C132:$BE132,"D 0215")+COUNTIF('Plan WIW'!$C132:$AU132,"D 0215")+COUNTIF('Plan ET'!$C133:$BW133,"D 0215"))</f>
        <v>0</v>
      </c>
      <c r="AI132" s="364">
        <f>SUM(COUNTIF('Plan MB'!$C132:$BE132,"E 0103")+COUNTIF('Plan WIW'!$C132:$AU132,"E 0103")+COUNTIF('Plan ET'!$C133:$BW133,"E 0103"))</f>
        <v>0</v>
      </c>
      <c r="AJ132" s="364">
        <f>SUM(COUNTIF('Plan MB'!$C132:$BE132,"E 0104")+COUNTIF('Plan WIW'!$C132:$AU132,"E 0104")+COUNTIF('Plan ET'!$C133:$BW133,"E 0104"))</f>
        <v>0</v>
      </c>
      <c r="AK132" s="364">
        <f>SUM(COUNTIF('Plan MB'!$C132:$BE132,"D 0201")+COUNTIF('Plan WIW'!$C132:$AU132,"D 0201")+COUNTIF('Plan ET'!$C133:$BW133,"D 0201"))</f>
        <v>0</v>
      </c>
      <c r="AL132" s="364">
        <f>SUM(COUNTIF('Plan MB'!$C132:$BE132,"D 0202")+COUNTIF('Plan WIW'!$C132:$AU132,"D 0202")+COUNTIF('Plan ET'!$C133:$BW133,"D 0202"))</f>
        <v>0</v>
      </c>
      <c r="AM132" s="364">
        <f>SUM(COUNTIF('Plan MB'!$C132:$BE132,"D 0203")+COUNTIF('Plan WIW'!$C132:$AU132,"D 0203")+COUNTIF('Plan ET'!$C133:$BW133,"D 0203"))</f>
        <v>0</v>
      </c>
      <c r="AN132" s="364">
        <f>SUM(COUNTIF('Plan MB'!$C132:$BE132,"B 0323")+COUNTIF('Plan WIW'!$C132:$AU132,"B 0323")+COUNTIF('Plan ET'!$C133:$BW133,"B 0323"))</f>
        <v>0</v>
      </c>
      <c r="AO132" s="364">
        <f>SUM(COUNTIF('Plan MB'!$C132:$BE132,"B 0406")+COUNTIF('Plan WIW'!$C132:$AU132,"B 0406")+COUNTIF('Plan ET'!$C133:$BW133,"B 0406"))</f>
        <v>0</v>
      </c>
      <c r="AP132" s="364">
        <f>SUM(COUNTIF('Plan MB'!$C132:$BE132,"B 0101")+COUNTIF('Plan WIW'!$C132:$AU132,"B 0101")+COUNTIF('Plan ET'!$C133:$BW133,"B 0101"))</f>
        <v>0</v>
      </c>
      <c r="AQ132" s="364">
        <f>SUM(COUNTIF('Plan MB'!$C132:$BE132,"B 0102")+COUNTIF('Plan WIW'!$C132:$AU132,"B 0102")+COUNTIF('Plan ET'!$C133:$BW133,"B 0102"))</f>
        <v>0</v>
      </c>
      <c r="AR132" s="364">
        <f>SUM(COUNTIF('Plan MB'!$C132:$BE132,"B 0231")+COUNTIF('Plan WIW'!$C132:$AU132,"B 0231")+COUNTIF('Plan ET'!$C133:$BW133,"B 0231"))</f>
        <v>0</v>
      </c>
      <c r="AS132" s="364">
        <f>SUM(COUNTIF('Plan MB'!$C132:$BE132,"B 0423")+COUNTIF('Plan WIW'!$C132:$AU132,"B 0423")+COUNTIF('Plan ET'!$C133:$BW133,"B 0423"))</f>
        <v>0</v>
      </c>
      <c r="AT132" s="364">
        <f>SUM(COUNTIF('Plan MB'!$C132:$BE132,"B 0422")+COUNTIF('Plan WIW'!$C132:$AU132,"B 0422")+COUNTIF('Plan ET'!$C133:$BW133,"B 0422"))</f>
        <v>0</v>
      </c>
    </row>
    <row r="133" spans="1:46" ht="12.75" customHeight="1">
      <c r="A133" s="1320"/>
      <c r="B133" s="1324"/>
      <c r="C133" s="364">
        <f>SUM(COUNTIF('Plan MB'!$C133:$BE133,"D 0107")+COUNTIF('Plan WIW'!$C133:$AU133,"D 0107")+COUNTIF('Plan ET'!$C134:$BW134,"D 0107"))</f>
        <v>0</v>
      </c>
      <c r="D133" s="364">
        <f>SUM(COUNTIF('Plan MB'!$C133:$BE133,"D 0108")+COUNTIF('Plan WIW'!$C133:$AU133,"D 0108")+COUNTIF('Plan ET'!$C134:$BW134,"D 0108"))</f>
        <v>0</v>
      </c>
      <c r="E133" s="364">
        <f>SUM(COUNTIF('Plan MB'!$C133:$BE133,"D 0110")+COUNTIF('Plan WIW'!$C133:$AU133,"D 0110")+COUNTIF('Plan ET'!$C134:$BW134,"D 0110"))</f>
        <v>0</v>
      </c>
      <c r="F133" s="364">
        <f>SUM(COUNTIF('Plan MB'!$C133:$BE133,"D 0111")+COUNTIF('Plan WIW'!$C133:$AU133,"D 0111")+COUNTIF('Plan ET'!$C134:$BW134,"D 0111"))</f>
        <v>0</v>
      </c>
      <c r="G133" s="364">
        <f>SUM(COUNTIF('Plan MB'!$C133:$BE133,"D 0113")+COUNTIF('Plan WIW'!$C133:$AU133,"D 0113")+COUNTIF('Plan ET'!$C134:$BW134,"D 0113"))</f>
        <v>0</v>
      </c>
      <c r="H133" s="364">
        <f>SUM(COUNTIF('Plan MB'!$C133:$BE133,"D 0117")+COUNTIF('Plan WIW'!$C133:$AU133,"D 0117")+COUNTIF('Plan ET'!$C134:$BW134,"D 0117"))</f>
        <v>0</v>
      </c>
      <c r="I133" s="364">
        <f>SUM(COUNTIF('Plan MB'!$C133:$BE133,"D 0207")+COUNTIF('Plan WIW'!$C133:$AU133,"D 0207")+COUNTIF('Plan ET'!$C134:$BW134,"D 0207"))</f>
        <v>0</v>
      </c>
      <c r="J133" s="364">
        <f>SUM(COUNTIF('Plan MB'!$C133:$BE133,"D 0210")+COUNTIF('Plan WIW'!$C133:$AU133,"D 0210")+COUNTIF('Plan ET'!$C134:$BW134,"D 0210"))</f>
        <v>0</v>
      </c>
      <c r="K133" s="324">
        <f>SUM(COUNTIF('Plan MB'!$C133:$BE133,"D 0214")+COUNTIF('Plan WIW'!$C133:$AU133,"D 0214")+COUNTIF('Plan ET'!$C134:$BW134,"D 0214"))</f>
        <v>0</v>
      </c>
      <c r="L133" s="364">
        <f>SUM(COUNTIF('Plan MB'!$C133:$BE133,"D 0301")+COUNTIF('Plan WIW'!$C133:$AU133,"D 0301")+COUNTIF('Plan ET'!$C134:$BW134,"D 0301"))</f>
        <v>0</v>
      </c>
      <c r="M133" s="324">
        <f>SUM(COUNTIF('Plan MB'!$C133:$BE133,"D 0302")+COUNTIF('Plan WIW'!$C133:$AU133,"D 0302")+COUNTIF('Plan ET'!$C134:$BW134,"D 0302"))</f>
        <v>0</v>
      </c>
      <c r="N133" s="364">
        <f>SUM(COUNTIF('Plan MB'!$C133:$BE133,"H 0001")+COUNTIF('Plan WIW'!$C133:$AU133,"H 0001")+COUNTIF('Plan ET'!$C134:$BW134,"H 0001"))</f>
        <v>0</v>
      </c>
      <c r="O133" s="364">
        <f>SUM(COUNTIF('Plan MB'!$C133:$BE133,"H 0002")+COUNTIF('Plan WIW'!$C133:$AU133,"H 0002")+COUNTIF('Plan ET'!$C134:$BW134,"H 0002"))</f>
        <v>0</v>
      </c>
      <c r="P133" s="364">
        <f>SUM(COUNTIF('Plan MB'!$C133:$BE133,"H 0003")+COUNTIF('Plan WIW'!$C133:$AU133,"H 0003")+COUNTIF('Plan ET'!$C134:$BW134,"H 0003"))</f>
        <v>0</v>
      </c>
      <c r="Q133" s="364">
        <f>SUM(COUNTIF('Plan MB'!$C133:$BE133,"H 0011")+COUNTIF('Plan WIW'!$C133:$AU133,"H 0011")+COUNTIF('Plan ET'!$C134:$BW134,"H 0011"))</f>
        <v>0</v>
      </c>
      <c r="R133" s="324">
        <f>SUM(COUNTIF('Plan MB'!$C133:$BE133,"H 0102")+COUNTIF('Plan WIW'!$C133:$AU133,"H 0102")+COUNTIF('Plan ET'!$C134:$BW134,"H 0102"))</f>
        <v>0</v>
      </c>
      <c r="S133" s="324">
        <f>SUM(COUNTIF('Plan MB'!$C133:$BE133,"H 0103")+COUNTIF('Plan WIW'!$C133:$AU133,"H 0103")+COUNTIF('Plan ET'!$C134:$BW134,"H 0103"))</f>
        <v>0</v>
      </c>
      <c r="T133" s="364">
        <f>SUM(COUNTIF('Plan MB'!$C133:$BE133,"H 0111")+COUNTIF('Plan WIW'!$C133:$AU133,"H 0111")+COUNTIF('Plan ET'!$C134:$BW134,"H 0111"))</f>
        <v>0</v>
      </c>
      <c r="U133" s="364">
        <f>SUM(COUNTIF('Plan MB'!$C133:$BE133,"H 0112")+COUNTIF('Plan WIW'!$C133:$AU133,"H 0112")+COUNTIF('Plan ET'!$C134:$BW134,"H 0112"))</f>
        <v>0</v>
      </c>
      <c r="V133" s="364">
        <f>SUM(COUNTIF('Plan MB'!$C133:$BE133,"H 0113")+COUNTIF('Plan WIW'!$C133:$AU133,"H 0113")+COUNTIF('Plan ET'!$C134:$BW134,"H 0113"))</f>
        <v>0</v>
      </c>
      <c r="W133" s="364">
        <f>SUM(COUNTIF('Plan MB'!$C133:$BE133,"H 0114")+COUNTIF('Plan WIW'!$C133:$AU133,"H 0114")+COUNTIF('Plan ET'!$C134:$BW134,"H 0114"))</f>
        <v>0</v>
      </c>
      <c r="X133" s="364">
        <f>SUM(COUNTIF('Plan MB'!$C133:$BE133,"H 0115")+COUNTIF('Plan WIW'!$C133:$AU133,"H 0115")+COUNTIF('Plan ET'!$C134:$BW134,"H 0115"))</f>
        <v>0</v>
      </c>
      <c r="Y133" s="364">
        <f>SUM(COUNTIF('Plan MB'!$C133:$BE133,"H 0116")+COUNTIF('Plan WIW'!$C133:$AU133,"H 0116")+COUNTIF('Plan ET'!$C134:$BW134,"H 0116"))</f>
        <v>0</v>
      </c>
      <c r="Z133" s="340">
        <f>SUM(COUNTIF('Plan MB'!$C133:$BE133,"H 0202")+COUNTIF('Plan WIW'!$C133:$AU133,"H 0202")+COUNTIF('Plan ET'!$C134:$BW134,"H 0202"))</f>
        <v>0</v>
      </c>
      <c r="AA133" s="340">
        <f>SUM(COUNTIF('Plan MB'!$C133:$BE133,"H 0203")+COUNTIF('Plan WIW'!$C133:$AU133,"H 0203")+COUNTIF('Plan ET'!$C134:$BW134,"H 0203"))</f>
        <v>0</v>
      </c>
      <c r="AB133" s="364">
        <f>SUM(COUNTIF('Plan MB'!$C133:$BE133,"H 0211")+COUNTIF('Plan WIW'!$C133:$AU133,"H 0211")+COUNTIF('Plan ET'!$C134:$BW134,"H 0211"))</f>
        <v>0</v>
      </c>
      <c r="AC133" s="364">
        <f>SUM(COUNTIF('Plan MB'!$C133:$BE133,"H 0212")+COUNTIF('Plan WIW'!$C133:$AU133,"H 0212")+COUNTIF('Plan ET'!$C134:$BW134,"H 0212"))</f>
        <v>0</v>
      </c>
      <c r="AD133" s="364">
        <f>SUM(COUNTIF('Plan MB'!$C133:$BE133,"H 0213")+COUNTIF('Plan WIW'!$C133:$AU133,"H 0213")+COUNTIF('Plan ET'!$C134:$BW134,"H 0213"))</f>
        <v>0</v>
      </c>
      <c r="AE133" s="364">
        <f>SUM(COUNTIF('Plan MB'!$C133:$BE133,"H 0214")+COUNTIF('Plan WIW'!$C133:$AU133,"H 0214")+COUNTIF('Plan ET'!$C134:$BW134,"H 0214"))</f>
        <v>0</v>
      </c>
      <c r="AF133" s="340">
        <f>SUM(COUNTIF('Plan MB'!$C133:$BE133,"H 0215")+COUNTIF('Plan WIW'!$C133:$AU133,"H 0215")+COUNTIF('Plan ET'!$C134:$BW134,"H 0215"))</f>
        <v>0</v>
      </c>
      <c r="AG133" s="381">
        <f>SUM(COUNTIF('Plan MB'!$C133:$BE133,"H 0216")+COUNTIF('Plan WIW'!$C133:$AU133,"H 0216")+COUNTIF('Plan ET'!$C134:$BW134,"H 0216"))</f>
        <v>0</v>
      </c>
      <c r="AH133" s="364">
        <f>SUM(COUNTIF('Plan MB'!$C133:$BE133,"D 0215")+COUNTIF('Plan WIW'!$C133:$AU133,"D 0215")+COUNTIF('Plan ET'!$C134:$BW134,"D 0215"))</f>
        <v>0</v>
      </c>
      <c r="AI133" s="364">
        <f>SUM(COUNTIF('Plan MB'!$C133:$BE133,"E 0103")+COUNTIF('Plan WIW'!$C133:$AU133,"E 0103")+COUNTIF('Plan ET'!$C134:$BW134,"E 0103"))</f>
        <v>0</v>
      </c>
      <c r="AJ133" s="364">
        <f>SUM(COUNTIF('Plan MB'!$C133:$BE133,"E 0104")+COUNTIF('Plan WIW'!$C133:$AU133,"E 0104")+COUNTIF('Plan ET'!$C134:$BW134,"E 0104"))</f>
        <v>0</v>
      </c>
      <c r="AK133" s="364">
        <f>SUM(COUNTIF('Plan MB'!$C133:$BE133,"D 0201")+COUNTIF('Plan WIW'!$C133:$AU133,"D 0201")+COUNTIF('Plan ET'!$C134:$BW134,"D 0201"))</f>
        <v>0</v>
      </c>
      <c r="AL133" s="364">
        <f>SUM(COUNTIF('Plan MB'!$C133:$BE133,"D 0202")+COUNTIF('Plan WIW'!$C133:$AU133,"D 0202")+COUNTIF('Plan ET'!$C134:$BW134,"D 0202"))</f>
        <v>0</v>
      </c>
      <c r="AM133" s="364">
        <f>SUM(COUNTIF('Plan MB'!$C133:$BE133,"D 0203")+COUNTIF('Plan WIW'!$C133:$AU133,"D 0203")+COUNTIF('Plan ET'!$C134:$BW134,"D 0203"))</f>
        <v>0</v>
      </c>
      <c r="AN133" s="364">
        <f>SUM(COUNTIF('Plan MB'!$C133:$BE133,"B 0323")+COUNTIF('Plan WIW'!$C133:$AU133,"B 0323")+COUNTIF('Plan ET'!$C134:$BW134,"B 0323"))</f>
        <v>0</v>
      </c>
      <c r="AO133" s="364">
        <f>SUM(COUNTIF('Plan MB'!$C133:$BE133,"B 0406")+COUNTIF('Plan WIW'!$C133:$AU133,"B 0406")+COUNTIF('Plan ET'!$C134:$BW134,"B 0406"))</f>
        <v>0</v>
      </c>
      <c r="AP133" s="364">
        <f>SUM(COUNTIF('Plan MB'!$C133:$BE133,"B 0101")+COUNTIF('Plan WIW'!$C133:$AU133,"B 0101")+COUNTIF('Plan ET'!$C134:$BW134,"B 0101"))</f>
        <v>0</v>
      </c>
      <c r="AQ133" s="364">
        <f>SUM(COUNTIF('Plan MB'!$C133:$BE133,"B 0102")+COUNTIF('Plan WIW'!$C133:$AU133,"B 0102")+COUNTIF('Plan ET'!$C134:$BW134,"B 0102"))</f>
        <v>0</v>
      </c>
      <c r="AR133" s="364">
        <f>SUM(COUNTIF('Plan MB'!$C133:$BE133,"B 0231")+COUNTIF('Plan WIW'!$C133:$AU133,"B 0231")+COUNTIF('Plan ET'!$C134:$BW134,"B 0231"))</f>
        <v>0</v>
      </c>
      <c r="AS133" s="364">
        <f>SUM(COUNTIF('Plan MB'!$C133:$BE133,"B 0423")+COUNTIF('Plan WIW'!$C133:$AU133,"B 0423")+COUNTIF('Plan ET'!$C134:$BW134,"B 0423"))</f>
        <v>0</v>
      </c>
      <c r="AT133" s="364">
        <f>SUM(COUNTIF('Plan MB'!$C133:$BE133,"B 0422")+COUNTIF('Plan WIW'!$C133:$AU133,"B 0422")+COUNTIF('Plan ET'!$C134:$BW134,"B 0422"))</f>
        <v>0</v>
      </c>
    </row>
    <row r="134" spans="1:46" ht="12.75" customHeight="1">
      <c r="A134" s="1320"/>
      <c r="B134" s="1322" t="s">
        <v>57</v>
      </c>
      <c r="C134" s="364">
        <f>SUM(COUNTIF('Plan MB'!$C134:$BE134,"D 0107")+COUNTIF('Plan WIW'!$C134:$AU134,"D 0107")+COUNTIF('Plan ET'!$C135:$BW135,"D 0107"))</f>
        <v>0</v>
      </c>
      <c r="D134" s="364">
        <f>SUM(COUNTIF('Plan MB'!$C134:$BE134,"D 0108")+COUNTIF('Plan WIW'!$C134:$AU134,"D 0108")+COUNTIF('Plan ET'!$C135:$BW135,"D 0108"))</f>
        <v>0</v>
      </c>
      <c r="E134" s="364">
        <f>SUM(COUNTIF('Plan MB'!$C134:$BE134,"D 0110")+COUNTIF('Plan WIW'!$C134:$AU134,"D 0110")+COUNTIF('Plan ET'!$C135:$BW135,"D 0110"))</f>
        <v>0</v>
      </c>
      <c r="F134" s="364">
        <f>SUM(COUNTIF('Plan MB'!$C134:$BE134,"D 0111")+COUNTIF('Plan WIW'!$C134:$AU134,"D 0111")+COUNTIF('Plan ET'!$C135:$BW135,"D 0111"))</f>
        <v>0</v>
      </c>
      <c r="G134" s="364">
        <f>SUM(COUNTIF('Plan MB'!$C134:$BE134,"D 0113")+COUNTIF('Plan WIW'!$C134:$AU134,"D 0113")+COUNTIF('Plan ET'!$C135:$BW135,"D 0113"))</f>
        <v>0</v>
      </c>
      <c r="H134" s="364">
        <f>SUM(COUNTIF('Plan MB'!$C134:$BE134,"D 0117")+COUNTIF('Plan WIW'!$C134:$AU134,"D 0117")+COUNTIF('Plan ET'!$C135:$BW135,"D 0117"))</f>
        <v>0</v>
      </c>
      <c r="I134" s="364">
        <f>SUM(COUNTIF('Plan MB'!$C134:$BE134,"D 0207")+COUNTIF('Plan WIW'!$C134:$AU134,"D 0207")+COUNTIF('Plan ET'!$C135:$BW135,"D 0207"))</f>
        <v>0</v>
      </c>
      <c r="J134" s="364">
        <f>SUM(COUNTIF('Plan MB'!$C134:$BE134,"D 0210")+COUNTIF('Plan WIW'!$C134:$AU134,"D 0210")+COUNTIF('Plan ET'!$C135:$BW135,"D 0210"))</f>
        <v>0</v>
      </c>
      <c r="K134" s="324">
        <f>SUM(COUNTIF('Plan MB'!$C134:$BE134,"D 0214")+COUNTIF('Plan WIW'!$C134:$AU134,"D 0214")+COUNTIF('Plan ET'!$C135:$BW135,"D 0214"))</f>
        <v>0</v>
      </c>
      <c r="L134" s="364">
        <f>SUM(COUNTIF('Plan MB'!$C134:$BE134,"D 0301")+COUNTIF('Plan WIW'!$C134:$AU134,"D 0301")+COUNTIF('Plan ET'!$C135:$BW135,"D 0301"))</f>
        <v>0</v>
      </c>
      <c r="M134" s="324">
        <f>SUM(COUNTIF('Plan MB'!$C134:$BE134,"D 0302")+COUNTIF('Plan WIW'!$C134:$AU134,"D 0302")+COUNTIF('Plan ET'!$C135:$BW135,"D 0302"))</f>
        <v>0</v>
      </c>
      <c r="N134" s="364">
        <f>SUM(COUNTIF('Plan MB'!$C134:$BE134,"H 0001")+COUNTIF('Plan WIW'!$C134:$AU134,"H 0001")+COUNTIF('Plan ET'!$C135:$BW135,"H 0001"))</f>
        <v>0</v>
      </c>
      <c r="O134" s="364">
        <f>SUM(COUNTIF('Plan MB'!$C134:$BE134,"H 0002")+COUNTIF('Plan WIW'!$C134:$AU134,"H 0002")+COUNTIF('Plan ET'!$C135:$BW135,"H 0002"))</f>
        <v>0</v>
      </c>
      <c r="P134" s="364">
        <f>SUM(COUNTIF('Plan MB'!$C134:$BE134,"H 0003")+COUNTIF('Plan WIW'!$C134:$AU134,"H 0003")+COUNTIF('Plan ET'!$C135:$BW135,"H 0003"))</f>
        <v>0</v>
      </c>
      <c r="Q134" s="364">
        <f>SUM(COUNTIF('Plan MB'!$C134:$BE134,"H 0011")+COUNTIF('Plan WIW'!$C134:$AU134,"H 0011")+COUNTIF('Plan ET'!$C135:$BW135,"H 0011"))</f>
        <v>0</v>
      </c>
      <c r="R134" s="324">
        <f>SUM(COUNTIF('Plan MB'!$C134:$BE134,"H 0102")+COUNTIF('Plan WIW'!$C134:$AU134,"H 0102")+COUNTIF('Plan ET'!$C135:$BW135,"H 0102"))</f>
        <v>0</v>
      </c>
      <c r="S134" s="324">
        <f>SUM(COUNTIF('Plan MB'!$C134:$BE134,"H 0103")+COUNTIF('Plan WIW'!$C134:$AU134,"H 0103")+COUNTIF('Plan ET'!$C135:$BW135,"H 0103"))</f>
        <v>0</v>
      </c>
      <c r="T134" s="364">
        <f>SUM(COUNTIF('Plan MB'!$C134:$BE134,"H 0111")+COUNTIF('Plan WIW'!$C134:$AU134,"H 0111")+COUNTIF('Plan ET'!$C135:$BW135,"H 0111"))</f>
        <v>0</v>
      </c>
      <c r="U134" s="364">
        <f>SUM(COUNTIF('Plan MB'!$C134:$BE134,"H 0112")+COUNTIF('Plan WIW'!$C134:$AU134,"H 0112")+COUNTIF('Plan ET'!$C135:$BW135,"H 0112"))</f>
        <v>0</v>
      </c>
      <c r="V134" s="364">
        <f>SUM(COUNTIF('Plan MB'!$C134:$BE134,"H 0113")+COUNTIF('Plan WIW'!$C134:$AU134,"H 0113")+COUNTIF('Plan ET'!$C135:$BW135,"H 0113"))</f>
        <v>0</v>
      </c>
      <c r="W134" s="364">
        <f>SUM(COUNTIF('Plan MB'!$C134:$BE134,"H 0114")+COUNTIF('Plan WIW'!$C134:$AU134,"H 0114")+COUNTIF('Plan ET'!$C135:$BW135,"H 0114"))</f>
        <v>0</v>
      </c>
      <c r="X134" s="364">
        <f>SUM(COUNTIF('Plan MB'!$C134:$BE134,"H 0115")+COUNTIF('Plan WIW'!$C134:$AU134,"H 0115")+COUNTIF('Plan ET'!$C135:$BW135,"H 0115"))</f>
        <v>0</v>
      </c>
      <c r="Y134" s="364">
        <f>SUM(COUNTIF('Plan MB'!$C134:$BE134,"H 0116")+COUNTIF('Plan WIW'!$C134:$AU134,"H 0116")+COUNTIF('Plan ET'!$C135:$BW135,"H 0116"))</f>
        <v>0</v>
      </c>
      <c r="Z134" s="340">
        <f>SUM(COUNTIF('Plan MB'!$C134:$BE134,"H 0202")+COUNTIF('Plan WIW'!$C134:$AU134,"H 0202")+COUNTIF('Plan ET'!$C135:$BW135,"H 0202"))</f>
        <v>0</v>
      </c>
      <c r="AA134" s="340">
        <f>SUM(COUNTIF('Plan MB'!$C134:$BE134,"H 0203")+COUNTIF('Plan WIW'!$C134:$AU134,"H 0203")+COUNTIF('Plan ET'!$C135:$BW135,"H 0203"))</f>
        <v>0</v>
      </c>
      <c r="AB134" s="364">
        <f>SUM(COUNTIF('Plan MB'!$C134:$BE134,"H 0211")+COUNTIF('Plan WIW'!$C134:$AU134,"H 0211")+COUNTIF('Plan ET'!$C135:$BW135,"H 0211"))</f>
        <v>0</v>
      </c>
      <c r="AC134" s="364">
        <f>SUM(COUNTIF('Plan MB'!$C134:$BE134,"H 0212")+COUNTIF('Plan WIW'!$C134:$AU134,"H 0212")+COUNTIF('Plan ET'!$C135:$BW135,"H 0212"))</f>
        <v>0</v>
      </c>
      <c r="AD134" s="364">
        <f>SUM(COUNTIF('Plan MB'!$C134:$BE134,"H 0213")+COUNTIF('Plan WIW'!$C134:$AU134,"H 0213")+COUNTIF('Plan ET'!$C135:$BW135,"H 0213"))</f>
        <v>0</v>
      </c>
      <c r="AE134" s="364">
        <f>SUM(COUNTIF('Plan MB'!$C134:$BE134,"H 0214")+COUNTIF('Plan WIW'!$C134:$AU134,"H 0214")+COUNTIF('Plan ET'!$C135:$BW135,"H 0214"))</f>
        <v>1</v>
      </c>
      <c r="AF134" s="340">
        <f>SUM(COUNTIF('Plan MB'!$C134:$BE134,"H 0215")+COUNTIF('Plan WIW'!$C134:$AU134,"H 0215")+COUNTIF('Plan ET'!$C135:$BW135,"H 0215"))</f>
        <v>0</v>
      </c>
      <c r="AG134" s="381">
        <f>SUM(COUNTIF('Plan MB'!$C134:$BE134,"H 0216")+COUNTIF('Plan WIW'!$C134:$AU134,"H 0216")+COUNTIF('Plan ET'!$C135:$BW135,"H 0216"))</f>
        <v>0</v>
      </c>
      <c r="AH134" s="364">
        <f>SUM(COUNTIF('Plan MB'!$C134:$BE134,"D 0215")+COUNTIF('Plan WIW'!$C134:$AU134,"D 0215")+COUNTIF('Plan ET'!$C135:$BW135,"D 0215"))</f>
        <v>0</v>
      </c>
      <c r="AI134" s="364">
        <f>SUM(COUNTIF('Plan MB'!$C134:$BE134,"E 0103")+COUNTIF('Plan WIW'!$C134:$AU134,"E 0103")+COUNTIF('Plan ET'!$C135:$BW135,"E 0103"))</f>
        <v>0</v>
      </c>
      <c r="AJ134" s="364">
        <f>SUM(COUNTIF('Plan MB'!$C134:$BE134,"E 0104")+COUNTIF('Plan WIW'!$C134:$AU134,"E 0104")+COUNTIF('Plan ET'!$C135:$BW135,"E 0104"))</f>
        <v>0</v>
      </c>
      <c r="AK134" s="364">
        <f>SUM(COUNTIF('Plan MB'!$C134:$BE134,"D 0201")+COUNTIF('Plan WIW'!$C134:$AU134,"D 0201")+COUNTIF('Plan ET'!$C135:$BW135,"D 0201"))</f>
        <v>0</v>
      </c>
      <c r="AL134" s="380">
        <f>SUM(COUNTIF('Plan MB'!$C134:$BE134,"D 0202")+COUNTIF('Plan WIW'!$C134:$AU134,"D 0202")+COUNTIF('Plan ET'!$C135:$BW135,"D 0202"))</f>
        <v>2</v>
      </c>
      <c r="AM134" s="364">
        <f>SUM(COUNTIF('Plan MB'!$C134:$BE134,"D 0203")+COUNTIF('Plan WIW'!$C134:$AU134,"D 0203")+COUNTIF('Plan ET'!$C135:$BW135,"D 0203"))</f>
        <v>0</v>
      </c>
      <c r="AN134" s="364">
        <f>SUM(COUNTIF('Plan MB'!$C134:$BE134,"B 0323")+COUNTIF('Plan WIW'!$C134:$AU134,"B 0323")+COUNTIF('Plan ET'!$C135:$BW135,"B 0323"))</f>
        <v>0</v>
      </c>
      <c r="AO134" s="364">
        <f>SUM(COUNTIF('Plan MB'!$C134:$BE134,"B 0406")+COUNTIF('Plan WIW'!$C134:$AU134,"B 0406")+COUNTIF('Plan ET'!$C135:$BW135,"B 0406"))</f>
        <v>0</v>
      </c>
      <c r="AP134" s="364">
        <f>SUM(COUNTIF('Plan MB'!$C134:$BE134,"B 0101")+COUNTIF('Plan WIW'!$C134:$AU134,"B 0101")+COUNTIF('Plan ET'!$C135:$BW135,"B 0101"))</f>
        <v>0</v>
      </c>
      <c r="AQ134" s="364">
        <f>SUM(COUNTIF('Plan MB'!$C134:$BE134,"B 0102")+COUNTIF('Plan WIW'!$C134:$AU134,"B 0102")+COUNTIF('Plan ET'!$C135:$BW135,"B 0102"))</f>
        <v>0</v>
      </c>
      <c r="AR134" s="364">
        <f>SUM(COUNTIF('Plan MB'!$C134:$BE134,"B 0231")+COUNTIF('Plan WIW'!$C134:$AU134,"B 0231")+COUNTIF('Plan ET'!$C135:$BW135,"B 0231"))</f>
        <v>0</v>
      </c>
      <c r="AS134" s="364">
        <f>SUM(COUNTIF('Plan MB'!$C134:$BE134,"B 0423")+COUNTIF('Plan WIW'!$C134:$AU134,"B 0423")+COUNTIF('Plan ET'!$C135:$BW135,"B 0423"))</f>
        <v>0</v>
      </c>
      <c r="AT134" s="364">
        <f>SUM(COUNTIF('Plan MB'!$C134:$BE134,"B 0422")+COUNTIF('Plan WIW'!$C134:$AU134,"B 0422")+COUNTIF('Plan ET'!$C135:$BW135,"B 0422"))</f>
        <v>0</v>
      </c>
    </row>
    <row r="135" spans="1:46" ht="12.75" customHeight="1">
      <c r="A135" s="1320"/>
      <c r="B135" s="1323"/>
      <c r="C135" s="364">
        <f>SUM(COUNTIF('Plan MB'!$C135:$BE135,"D 0107")+COUNTIF('Plan WIW'!$C135:$AU135,"D 0107")+COUNTIF('Plan ET'!$C136:$BW136,"D 0107"))</f>
        <v>1</v>
      </c>
      <c r="D135" s="364">
        <f>SUM(COUNTIF('Plan MB'!$C135:$BE135,"D 0108")+COUNTIF('Plan WIW'!$C135:$AU135,"D 0108")+COUNTIF('Plan ET'!$C136:$BW136,"D 0108"))</f>
        <v>0</v>
      </c>
      <c r="E135" s="364">
        <f>SUM(COUNTIF('Plan MB'!$C135:$BE135,"D 0110")+COUNTIF('Plan WIW'!$C135:$AU135,"D 0110")+COUNTIF('Plan ET'!$C136:$BW136,"D 0110"))</f>
        <v>0</v>
      </c>
      <c r="F135" s="364">
        <f>SUM(COUNTIF('Plan MB'!$C135:$BE135,"D 0111")+COUNTIF('Plan WIW'!$C135:$AU135,"D 0111")+COUNTIF('Plan ET'!$C136:$BW136,"D 0111"))</f>
        <v>0</v>
      </c>
      <c r="G135" s="364">
        <f>SUM(COUNTIF('Plan MB'!$C135:$BE135,"D 0113")+COUNTIF('Plan WIW'!$C135:$AU135,"D 0113")+COUNTIF('Plan ET'!$C136:$BW136,"D 0113"))</f>
        <v>0</v>
      </c>
      <c r="H135" s="364">
        <f>SUM(COUNTIF('Plan MB'!$C135:$BE135,"D 0117")+COUNTIF('Plan WIW'!$C135:$AU135,"D 0117")+COUNTIF('Plan ET'!$C136:$BW136,"D 0117"))</f>
        <v>0</v>
      </c>
      <c r="I135" s="364">
        <f>SUM(COUNTIF('Plan MB'!$C135:$BE135,"D 0207")+COUNTIF('Plan WIW'!$C135:$AU135,"D 0207")+COUNTIF('Plan ET'!$C136:$BW136,"D 0207"))</f>
        <v>0</v>
      </c>
      <c r="J135" s="364">
        <f>SUM(COUNTIF('Plan MB'!$C135:$BE135,"D 0210")+COUNTIF('Plan WIW'!$C135:$AU135,"D 0210")+COUNTIF('Plan ET'!$C136:$BW136,"D 0210"))</f>
        <v>0</v>
      </c>
      <c r="K135" s="324">
        <f>SUM(COUNTIF('Plan MB'!$C135:$BE135,"D 0214")+COUNTIF('Plan WIW'!$C135:$AU135,"D 0214")+COUNTIF('Plan ET'!$C136:$BW136,"D 0214"))</f>
        <v>0</v>
      </c>
      <c r="L135" s="364">
        <f>SUM(COUNTIF('Plan MB'!$C135:$BE135,"D 0301")+COUNTIF('Plan WIW'!$C135:$AU135,"D 0301")+COUNTIF('Plan ET'!$C136:$BW136,"D 0301"))</f>
        <v>0</v>
      </c>
      <c r="M135" s="324">
        <f>SUM(COUNTIF('Plan MB'!$C135:$BE135,"D 0302")+COUNTIF('Plan WIW'!$C135:$AU135,"D 0302")+COUNTIF('Plan ET'!$C136:$BW136,"D 0302"))</f>
        <v>0</v>
      </c>
      <c r="N135" s="364">
        <f>SUM(COUNTIF('Plan MB'!$C135:$BE135,"H 0001")+COUNTIF('Plan WIW'!$C135:$AU135,"H 0001")+COUNTIF('Plan ET'!$C136:$BW136,"H 0001"))</f>
        <v>0</v>
      </c>
      <c r="O135" s="364">
        <f>SUM(COUNTIF('Plan MB'!$C135:$BE135,"H 0002")+COUNTIF('Plan WIW'!$C135:$AU135,"H 0002")+COUNTIF('Plan ET'!$C136:$BW136,"H 0002"))</f>
        <v>0</v>
      </c>
      <c r="P135" s="364">
        <f>SUM(COUNTIF('Plan MB'!$C135:$BE135,"H 0003")+COUNTIF('Plan WIW'!$C135:$AU135,"H 0003")+COUNTIF('Plan ET'!$C136:$BW136,"H 0003"))</f>
        <v>0</v>
      </c>
      <c r="Q135" s="364">
        <f>SUM(COUNTIF('Plan MB'!$C135:$BE135,"H 0011")+COUNTIF('Plan WIW'!$C135:$AU135,"H 0011")+COUNTIF('Plan ET'!$C136:$BW136,"H 0011"))</f>
        <v>0</v>
      </c>
      <c r="R135" s="324">
        <f>SUM(COUNTIF('Plan MB'!$C135:$BE135,"H 0102")+COUNTIF('Plan WIW'!$C135:$AU135,"H 0102")+COUNTIF('Plan ET'!$C136:$BW136,"H 0102"))</f>
        <v>0</v>
      </c>
      <c r="S135" s="324">
        <f>SUM(COUNTIF('Plan MB'!$C135:$BE135,"H 0103")+COUNTIF('Plan WIW'!$C135:$AU135,"H 0103")+COUNTIF('Plan ET'!$C136:$BW136,"H 0103"))</f>
        <v>0</v>
      </c>
      <c r="T135" s="364">
        <f>SUM(COUNTIF('Plan MB'!$C135:$BE135,"H 0111")+COUNTIF('Plan WIW'!$C135:$AU135,"H 0111")+COUNTIF('Plan ET'!$C136:$BW136,"H 0111"))</f>
        <v>0</v>
      </c>
      <c r="U135" s="364">
        <f>SUM(COUNTIF('Plan MB'!$C135:$BE135,"H 0112")+COUNTIF('Plan WIW'!$C135:$AU135,"H 0112")+COUNTIF('Plan ET'!$C136:$BW136,"H 0112"))</f>
        <v>0</v>
      </c>
      <c r="V135" s="364">
        <f>SUM(COUNTIF('Plan MB'!$C135:$BE135,"H 0113")+COUNTIF('Plan WIW'!$C135:$AU135,"H 0113")+COUNTIF('Plan ET'!$C136:$BW136,"H 0113"))</f>
        <v>0</v>
      </c>
      <c r="W135" s="364">
        <f>SUM(COUNTIF('Plan MB'!$C135:$BE135,"H 0114")+COUNTIF('Plan WIW'!$C135:$AU135,"H 0114")+COUNTIF('Plan ET'!$C136:$BW136,"H 0114"))</f>
        <v>0</v>
      </c>
      <c r="X135" s="364">
        <f>SUM(COUNTIF('Plan MB'!$C135:$BE135,"H 0115")+COUNTIF('Plan WIW'!$C135:$AU135,"H 0115")+COUNTIF('Plan ET'!$C136:$BW136,"H 0115"))</f>
        <v>0</v>
      </c>
      <c r="Y135" s="364">
        <f>SUM(COUNTIF('Plan MB'!$C135:$BE135,"H 0116")+COUNTIF('Plan WIW'!$C135:$AU135,"H 0116")+COUNTIF('Plan ET'!$C136:$BW136,"H 0116"))</f>
        <v>0</v>
      </c>
      <c r="Z135" s="340">
        <f>SUM(COUNTIF('Plan MB'!$C135:$BE135,"H 0202")+COUNTIF('Plan WIW'!$C135:$AU135,"H 0202")+COUNTIF('Plan ET'!$C136:$BW136,"H 0202"))</f>
        <v>0</v>
      </c>
      <c r="AA135" s="340">
        <f>SUM(COUNTIF('Plan MB'!$C135:$BE135,"H 0203")+COUNTIF('Plan WIW'!$C135:$AU135,"H 0203")+COUNTIF('Plan ET'!$C136:$BW136,"H 0203"))</f>
        <v>0</v>
      </c>
      <c r="AB135" s="364">
        <f>SUM(COUNTIF('Plan MB'!$C135:$BE135,"H 0211")+COUNTIF('Plan WIW'!$C135:$AU135,"H 0211")+COUNTIF('Plan ET'!$C136:$BW136,"H 0211"))</f>
        <v>0</v>
      </c>
      <c r="AC135" s="364">
        <f>SUM(COUNTIF('Plan MB'!$C135:$BE135,"H 0212")+COUNTIF('Plan WIW'!$C135:$AU135,"H 0212")+COUNTIF('Plan ET'!$C136:$BW136,"H 0212"))</f>
        <v>0</v>
      </c>
      <c r="AD135" s="364">
        <f>SUM(COUNTIF('Plan MB'!$C135:$BE135,"H 0213")+COUNTIF('Plan WIW'!$C135:$AU135,"H 0213")+COUNTIF('Plan ET'!$C136:$BW136,"H 0213"))</f>
        <v>0</v>
      </c>
      <c r="AE135" s="364">
        <f>SUM(COUNTIF('Plan MB'!$C135:$BE135,"H 0214")+COUNTIF('Plan WIW'!$C135:$AU135,"H 0214")+COUNTIF('Plan ET'!$C136:$BW136,"H 0214"))</f>
        <v>0</v>
      </c>
      <c r="AF135" s="340">
        <f>SUM(COUNTIF('Plan MB'!$C135:$BE135,"H 0215")+COUNTIF('Plan WIW'!$C135:$AU135,"H 0215")+COUNTIF('Plan ET'!$C136:$BW136,"H 0215"))</f>
        <v>0</v>
      </c>
      <c r="AG135" s="381">
        <f>SUM(COUNTIF('Plan MB'!$C135:$BE135,"H 0216")+COUNTIF('Plan WIW'!$C135:$AU135,"H 0216")+COUNTIF('Plan ET'!$C136:$BW136,"H 0216"))</f>
        <v>0</v>
      </c>
      <c r="AH135" s="364">
        <f>SUM(COUNTIF('Plan MB'!$C135:$BE135,"D 0215")+COUNTIF('Plan WIW'!$C135:$AU135,"D 0215")+COUNTIF('Plan ET'!$C136:$BW136,"D 0215"))</f>
        <v>0</v>
      </c>
      <c r="AI135" s="364">
        <f>SUM(COUNTIF('Plan MB'!$C135:$BE135,"E 0103")+COUNTIF('Plan WIW'!$C135:$AU135,"E 0103")+COUNTIF('Plan ET'!$C136:$BW136,"E 0103"))</f>
        <v>0</v>
      </c>
      <c r="AJ135" s="364">
        <f>SUM(COUNTIF('Plan MB'!$C135:$BE135,"E 0104")+COUNTIF('Plan WIW'!$C135:$AU135,"E 0104")+COUNTIF('Plan ET'!$C136:$BW136,"E 0104"))</f>
        <v>0</v>
      </c>
      <c r="AK135" s="364">
        <f>SUM(COUNTIF('Plan MB'!$C135:$BE135,"D 0201")+COUNTIF('Plan WIW'!$C135:$AU135,"D 0201")+COUNTIF('Plan ET'!$C136:$BW136,"D 0201"))</f>
        <v>0</v>
      </c>
      <c r="AL135" s="364">
        <f>SUM(COUNTIF('Plan MB'!$C135:$BE135,"D 0202")+COUNTIF('Plan WIW'!$C135:$AU135,"D 0202")+COUNTIF('Plan ET'!$C136:$BW136,"D 0202"))</f>
        <v>0</v>
      </c>
      <c r="AM135" s="364">
        <f>SUM(COUNTIF('Plan MB'!$C135:$BE135,"D 0203")+COUNTIF('Plan WIW'!$C135:$AU135,"D 0203")+COUNTIF('Plan ET'!$C136:$BW136,"D 0203"))</f>
        <v>0</v>
      </c>
      <c r="AN135" s="364">
        <f>SUM(COUNTIF('Plan MB'!$C135:$BE135,"B 0323")+COUNTIF('Plan WIW'!$C135:$AU135,"B 0323")+COUNTIF('Plan ET'!$C136:$BW136,"B 0323"))</f>
        <v>0</v>
      </c>
      <c r="AO135" s="364">
        <f>SUM(COUNTIF('Plan MB'!$C135:$BE135,"B 0406")+COUNTIF('Plan WIW'!$C135:$AU135,"B 0406")+COUNTIF('Plan ET'!$C136:$BW136,"B 0406"))</f>
        <v>0</v>
      </c>
      <c r="AP135" s="364">
        <f>SUM(COUNTIF('Plan MB'!$C135:$BE135,"B 0101")+COUNTIF('Plan WIW'!$C135:$AU135,"B 0101")+COUNTIF('Plan ET'!$C136:$BW136,"B 0101"))</f>
        <v>0</v>
      </c>
      <c r="AQ135" s="364">
        <f>SUM(COUNTIF('Plan MB'!$C135:$BE135,"B 0102")+COUNTIF('Plan WIW'!$C135:$AU135,"B 0102")+COUNTIF('Plan ET'!$C136:$BW136,"B 0102"))</f>
        <v>0</v>
      </c>
      <c r="AR135" s="364">
        <f>SUM(COUNTIF('Plan MB'!$C135:$BE135,"B 0231")+COUNTIF('Plan WIW'!$C135:$AU135,"B 0231")+COUNTIF('Plan ET'!$C136:$BW136,"B 0231"))</f>
        <v>0</v>
      </c>
      <c r="AS135" s="364">
        <f>SUM(COUNTIF('Plan MB'!$C135:$BE135,"B 0423")+COUNTIF('Plan WIW'!$C135:$AU135,"B 0423")+COUNTIF('Plan ET'!$C136:$BW136,"B 0423"))</f>
        <v>0</v>
      </c>
      <c r="AT135" s="364">
        <f>SUM(COUNTIF('Plan MB'!$C135:$BE135,"B 0422")+COUNTIF('Plan WIW'!$C135:$AU135,"B 0422")+COUNTIF('Plan ET'!$C136:$BW136,"B 0422"))</f>
        <v>0</v>
      </c>
    </row>
    <row r="136" spans="1:46" s="215" customFormat="1" ht="12.75" customHeight="1">
      <c r="A136" s="1320"/>
      <c r="B136" s="1323"/>
      <c r="C136" s="364">
        <f>SUM(COUNTIF('Plan MB'!$C136:$BE136,"D 0107")+COUNTIF('Plan WIW'!$C136:$AU136,"D 0107")+COUNTIF('Plan ET'!$C137:$BW137,"D 0107"))</f>
        <v>0</v>
      </c>
      <c r="D136" s="364">
        <f>SUM(COUNTIF('Plan MB'!$C136:$BE136,"D 0108")+COUNTIF('Plan WIW'!$C136:$AU136,"D 0108")+COUNTIF('Plan ET'!$C137:$BW137,"D 0108"))</f>
        <v>1</v>
      </c>
      <c r="E136" s="364">
        <f>SUM(COUNTIF('Plan MB'!$C136:$BE136,"D 0110")+COUNTIF('Plan WIW'!$C136:$AU136,"D 0110")+COUNTIF('Plan ET'!$C137:$BW137,"D 0110"))</f>
        <v>0</v>
      </c>
      <c r="F136" s="364">
        <f>SUM(COUNTIF('Plan MB'!$C136:$BE136,"D 0111")+COUNTIF('Plan WIW'!$C136:$AU136,"D 0111")+COUNTIF('Plan ET'!$C137:$BW137,"D 0111"))</f>
        <v>0</v>
      </c>
      <c r="G136" s="364">
        <f>SUM(COUNTIF('Plan MB'!$C136:$BE136,"D 0113")+COUNTIF('Plan WIW'!$C136:$AU136,"D 0113")+COUNTIF('Plan ET'!$C137:$BW137,"D 0113"))</f>
        <v>0</v>
      </c>
      <c r="H136" s="364">
        <f>SUM(COUNTIF('Plan MB'!$C136:$BE136,"D 0117")+COUNTIF('Plan WIW'!$C136:$AU136,"D 0117")+COUNTIF('Plan ET'!$C137:$BW137,"D 0117"))</f>
        <v>0</v>
      </c>
      <c r="I136" s="364">
        <f>SUM(COUNTIF('Plan MB'!$C136:$BE136,"D 0207")+COUNTIF('Plan WIW'!$C136:$AU136,"D 0207")+COUNTIF('Plan ET'!$C137:$BW137,"D 0207"))</f>
        <v>0</v>
      </c>
      <c r="J136" s="364">
        <f>SUM(COUNTIF('Plan MB'!$C136:$BE136,"D 0210")+COUNTIF('Plan WIW'!$C136:$AU136,"D 0210")+COUNTIF('Plan ET'!$C137:$BW137,"D 0210"))</f>
        <v>0</v>
      </c>
      <c r="K136" s="324">
        <f>SUM(COUNTIF('Plan MB'!$C136:$BE136,"D 0214")+COUNTIF('Plan WIW'!$C136:$AU136,"D 0214")+COUNTIF('Plan ET'!$C137:$BW137,"D 0214"))</f>
        <v>0</v>
      </c>
      <c r="L136" s="364">
        <f>SUM(COUNTIF('Plan MB'!$C136:$BE136,"D 0301")+COUNTIF('Plan WIW'!$C136:$AU136,"D 0301")+COUNTIF('Plan ET'!$C137:$BW137,"D 0301"))</f>
        <v>0</v>
      </c>
      <c r="M136" s="324">
        <f>SUM(COUNTIF('Plan MB'!$C136:$BE136,"D 0302")+COUNTIF('Plan WIW'!$C136:$AU136,"D 0302")+COUNTIF('Plan ET'!$C137:$BW137,"D 0302"))</f>
        <v>0</v>
      </c>
      <c r="N136" s="364">
        <f>SUM(COUNTIF('Plan MB'!$C136:$BE136,"H 0001")+COUNTIF('Plan WIW'!$C136:$AU136,"H 0001")+COUNTIF('Plan ET'!$C137:$BW137,"H 0001"))</f>
        <v>0</v>
      </c>
      <c r="O136" s="364">
        <f>SUM(COUNTIF('Plan MB'!$C136:$BE136,"H 0002")+COUNTIF('Plan WIW'!$C136:$AU136,"H 0002")+COUNTIF('Plan ET'!$C137:$BW137,"H 0002"))</f>
        <v>0</v>
      </c>
      <c r="P136" s="364">
        <f>SUM(COUNTIF('Plan MB'!$C136:$BE136,"H 0003")+COUNTIF('Plan WIW'!$C136:$AU136,"H 0003")+COUNTIF('Plan ET'!$C137:$BW137,"H 0003"))</f>
        <v>0</v>
      </c>
      <c r="Q136" s="364">
        <f>SUM(COUNTIF('Plan MB'!$C136:$BE136,"H 0011")+COUNTIF('Plan WIW'!$C136:$AU136,"H 0011")+COUNTIF('Plan ET'!$C137:$BW137,"H 0011"))</f>
        <v>0</v>
      </c>
      <c r="R136" s="324">
        <f>SUM(COUNTIF('Plan MB'!$C136:$BE136,"H 0102")+COUNTIF('Plan WIW'!$C136:$AU136,"H 0102")+COUNTIF('Plan ET'!$C137:$BW137,"H 0102"))</f>
        <v>0</v>
      </c>
      <c r="S136" s="324">
        <f>SUM(COUNTIF('Plan MB'!$C136:$BE136,"H 0103")+COUNTIF('Plan WIW'!$C136:$AU136,"H 0103")+COUNTIF('Plan ET'!$C137:$BW137,"H 0103"))</f>
        <v>0</v>
      </c>
      <c r="T136" s="364">
        <f>SUM(COUNTIF('Plan MB'!$C136:$BE136,"H 0111")+COUNTIF('Plan WIW'!$C136:$AU136,"H 0111")+COUNTIF('Plan ET'!$C137:$BW137,"H 0111"))</f>
        <v>0</v>
      </c>
      <c r="U136" s="364">
        <f>SUM(COUNTIF('Plan MB'!$C136:$BE136,"H 0112")+COUNTIF('Plan WIW'!$C136:$AU136,"H 0112")+COUNTIF('Plan ET'!$C137:$BW137,"H 0112"))</f>
        <v>0</v>
      </c>
      <c r="V136" s="364">
        <f>SUM(COUNTIF('Plan MB'!$C136:$BE136,"H 0113")+COUNTIF('Plan WIW'!$C136:$AU136,"H 0113")+COUNTIF('Plan ET'!$C137:$BW137,"H 0113"))</f>
        <v>0</v>
      </c>
      <c r="W136" s="364">
        <f>SUM(COUNTIF('Plan MB'!$C136:$BE136,"H 0114")+COUNTIF('Plan WIW'!$C136:$AU136,"H 0114")+COUNTIF('Plan ET'!$C137:$BW137,"H 0114"))</f>
        <v>0</v>
      </c>
      <c r="X136" s="364">
        <f>SUM(COUNTIF('Plan MB'!$C136:$BE136,"H 0115")+COUNTIF('Plan WIW'!$C136:$AU136,"H 0115")+COUNTIF('Plan ET'!$C137:$BW137,"H 0115"))</f>
        <v>0</v>
      </c>
      <c r="Y136" s="364">
        <f>SUM(COUNTIF('Plan MB'!$C136:$BE136,"H 0116")+COUNTIF('Plan WIW'!$C136:$AU136,"H 0116")+COUNTIF('Plan ET'!$C137:$BW137,"H 0116"))</f>
        <v>0</v>
      </c>
      <c r="Z136" s="340">
        <f>SUM(COUNTIF('Plan MB'!$C136:$BE136,"H 0202")+COUNTIF('Plan WIW'!$C136:$AU136,"H 0202")+COUNTIF('Plan ET'!$C137:$BW137,"H 0202"))</f>
        <v>0</v>
      </c>
      <c r="AA136" s="340">
        <f>SUM(COUNTIF('Plan MB'!$C136:$BE136,"H 0203")+COUNTIF('Plan WIW'!$C136:$AU136,"H 0203")+COUNTIF('Plan ET'!$C137:$BW137,"H 0203"))</f>
        <v>0</v>
      </c>
      <c r="AB136" s="364">
        <f>SUM(COUNTIF('Plan MB'!$C136:$BE136,"H 0211")+COUNTIF('Plan WIW'!$C136:$AU136,"H 0211")+COUNTIF('Plan ET'!$C137:$BW137,"H 0211"))</f>
        <v>0</v>
      </c>
      <c r="AC136" s="364">
        <f>SUM(COUNTIF('Plan MB'!$C136:$BE136,"H 0212")+COUNTIF('Plan WIW'!$C136:$AU136,"H 0212")+COUNTIF('Plan ET'!$C137:$BW137,"H 0212"))</f>
        <v>0</v>
      </c>
      <c r="AD136" s="364">
        <f>SUM(COUNTIF('Plan MB'!$C136:$BE136,"H 0213")+COUNTIF('Plan WIW'!$C136:$AU136,"H 0213")+COUNTIF('Plan ET'!$C137:$BW137,"H 0213"))</f>
        <v>0</v>
      </c>
      <c r="AE136" s="364">
        <f>SUM(COUNTIF('Plan MB'!$C136:$BE136,"H 0214")+COUNTIF('Plan WIW'!$C136:$AU136,"H 0214")+COUNTIF('Plan ET'!$C137:$BW137,"H 0214"))</f>
        <v>0</v>
      </c>
      <c r="AF136" s="340">
        <f>SUM(COUNTIF('Plan MB'!$C136:$BE136,"H 0215")+COUNTIF('Plan WIW'!$C136:$AU136,"H 0215")+COUNTIF('Plan ET'!$C137:$BW137,"H 0215"))</f>
        <v>0</v>
      </c>
      <c r="AG136" s="381">
        <f>SUM(COUNTIF('Plan MB'!$C136:$BE136,"H 0216")+COUNTIF('Plan WIW'!$C136:$AU136,"H 0216")+COUNTIF('Plan ET'!$C137:$BW137,"H 0216"))</f>
        <v>0</v>
      </c>
      <c r="AH136" s="364">
        <f>SUM(COUNTIF('Plan MB'!$C136:$BE136,"D 0215")+COUNTIF('Plan WIW'!$C136:$AU136,"D 0215")+COUNTIF('Plan ET'!$C137:$BW137,"D 0215"))</f>
        <v>0</v>
      </c>
      <c r="AI136" s="364">
        <f>SUM(COUNTIF('Plan MB'!$C136:$BE136,"E 0103")+COUNTIF('Plan WIW'!$C136:$AU136,"E 0103")+COUNTIF('Plan ET'!$C137:$BW137,"E 0103"))</f>
        <v>0</v>
      </c>
      <c r="AJ136" s="364">
        <f>SUM(COUNTIF('Plan MB'!$C136:$BE136,"E 0104")+COUNTIF('Plan WIW'!$C136:$AU136,"E 0104")+COUNTIF('Plan ET'!$C137:$BW137,"E 0104"))</f>
        <v>0</v>
      </c>
      <c r="AK136" s="364">
        <f>SUM(COUNTIF('Plan MB'!$C136:$BE136,"D 0201")+COUNTIF('Plan WIW'!$C136:$AU136,"D 0201")+COUNTIF('Plan ET'!$C137:$BW137,"D 0201"))</f>
        <v>0</v>
      </c>
      <c r="AL136" s="364">
        <f>SUM(COUNTIF('Plan MB'!$C136:$BE136,"D 0202")+COUNTIF('Plan WIW'!$C136:$AU136,"D 0202")+COUNTIF('Plan ET'!$C137:$BW137,"D 0202"))</f>
        <v>0</v>
      </c>
      <c r="AM136" s="364">
        <f>SUM(COUNTIF('Plan MB'!$C136:$BE136,"D 0203")+COUNTIF('Plan WIW'!$C136:$AU136,"D 0203")+COUNTIF('Plan ET'!$C137:$BW137,"D 0203"))</f>
        <v>0</v>
      </c>
      <c r="AN136" s="364">
        <f>SUM(COUNTIF('Plan MB'!$C136:$BE136,"B 0323")+COUNTIF('Plan WIW'!$C136:$AU136,"B 0323")+COUNTIF('Plan ET'!$C137:$BW137,"B 0323"))</f>
        <v>0</v>
      </c>
      <c r="AO136" s="364">
        <f>SUM(COUNTIF('Plan MB'!$C136:$BE136,"B 0406")+COUNTIF('Plan WIW'!$C136:$AU136,"B 0406")+COUNTIF('Plan ET'!$C137:$BW137,"B 0406"))</f>
        <v>0</v>
      </c>
      <c r="AP136" s="364">
        <f>SUM(COUNTIF('Plan MB'!$C136:$BE136,"B 0101")+COUNTIF('Plan WIW'!$C136:$AU136,"B 0101")+COUNTIF('Plan ET'!$C137:$BW137,"B 0101"))</f>
        <v>0</v>
      </c>
      <c r="AQ136" s="364">
        <f>SUM(COUNTIF('Plan MB'!$C136:$BE136,"B 0102")+COUNTIF('Plan WIW'!$C136:$AU136,"B 0102")+COUNTIF('Plan ET'!$C137:$BW137,"B 0102"))</f>
        <v>0</v>
      </c>
      <c r="AR136" s="364">
        <f>SUM(COUNTIF('Plan MB'!$C136:$BE136,"B 0231")+COUNTIF('Plan WIW'!$C136:$AU136,"B 0231")+COUNTIF('Plan ET'!$C137:$BW137,"B 0231"))</f>
        <v>0</v>
      </c>
      <c r="AS136" s="364">
        <f>SUM(COUNTIF('Plan MB'!$C136:$BE136,"B 0423")+COUNTIF('Plan WIW'!$C136:$AU136,"B 0423")+COUNTIF('Plan ET'!$C137:$BW137,"B 0423"))</f>
        <v>0</v>
      </c>
      <c r="AT136" s="364">
        <f>SUM(COUNTIF('Plan MB'!$C136:$BE136,"B 0422")+COUNTIF('Plan WIW'!$C136:$AU136,"B 0422")+COUNTIF('Plan ET'!$C137:$BW137,"B 0422"))</f>
        <v>0</v>
      </c>
    </row>
    <row r="137" spans="1:46" ht="12.75" customHeight="1">
      <c r="A137" s="1320"/>
      <c r="B137" s="1323"/>
      <c r="C137" s="364">
        <f>SUM(COUNTIF('Plan MB'!$C137:$BE137,"D 0107")+COUNTIF('Plan WIW'!$C137:$AU137,"D 0107")+COUNTIF('Plan ET'!$C138:$BW138,"D 0107"))</f>
        <v>0</v>
      </c>
      <c r="D137" s="364">
        <f>SUM(COUNTIF('Plan MB'!$C137:$BE137,"D 0108")+COUNTIF('Plan WIW'!$C137:$AU137,"D 0108")+COUNTIF('Plan ET'!$C138:$BW138,"D 0108"))</f>
        <v>0</v>
      </c>
      <c r="E137" s="364">
        <f>SUM(COUNTIF('Plan MB'!$C137:$BE137,"D 0110")+COUNTIF('Plan WIW'!$C137:$AU137,"D 0110")+COUNTIF('Plan ET'!$C138:$BW138,"D 0110"))</f>
        <v>0</v>
      </c>
      <c r="F137" s="364">
        <f>SUM(COUNTIF('Plan MB'!$C137:$BE137,"D 0111")+COUNTIF('Plan WIW'!$C137:$AU137,"D 0111")+COUNTIF('Plan ET'!$C138:$BW138,"D 0111"))</f>
        <v>0</v>
      </c>
      <c r="G137" s="364">
        <f>SUM(COUNTIF('Plan MB'!$C137:$BE137,"D 0113")+COUNTIF('Plan WIW'!$C137:$AU137,"D 0113")+COUNTIF('Plan ET'!$C138:$BW138,"D 0113"))</f>
        <v>0</v>
      </c>
      <c r="H137" s="364">
        <f>SUM(COUNTIF('Plan MB'!$C137:$BE137,"D 0117")+COUNTIF('Plan WIW'!$C137:$AU137,"D 0117")+COUNTIF('Plan ET'!$C138:$BW138,"D 0117"))</f>
        <v>0</v>
      </c>
      <c r="I137" s="364">
        <f>SUM(COUNTIF('Plan MB'!$C137:$BE137,"D 0207")+COUNTIF('Plan WIW'!$C137:$AU137,"D 0207")+COUNTIF('Plan ET'!$C138:$BW138,"D 0207"))</f>
        <v>0</v>
      </c>
      <c r="J137" s="364">
        <f>SUM(COUNTIF('Plan MB'!$C137:$BE137,"D 0210")+COUNTIF('Plan WIW'!$C137:$AU137,"D 0210")+COUNTIF('Plan ET'!$C138:$BW138,"D 0210"))</f>
        <v>0</v>
      </c>
      <c r="K137" s="324">
        <f>SUM(COUNTIF('Plan MB'!$C137:$BE137,"D 0214")+COUNTIF('Plan WIW'!$C137:$AU137,"D 0214")+COUNTIF('Plan ET'!$C138:$BW138,"D 0214"))</f>
        <v>0</v>
      </c>
      <c r="L137" s="364">
        <f>SUM(COUNTIF('Plan MB'!$C137:$BE137,"D 0301")+COUNTIF('Plan WIW'!$C137:$AU137,"D 0301")+COUNTIF('Plan ET'!$C138:$BW138,"D 0301"))</f>
        <v>0</v>
      </c>
      <c r="M137" s="324">
        <f>SUM(COUNTIF('Plan MB'!$C137:$BE137,"D 0302")+COUNTIF('Plan WIW'!$C137:$AU137,"D 0302")+COUNTIF('Plan ET'!$C138:$BW138,"D 0302"))</f>
        <v>0</v>
      </c>
      <c r="N137" s="364">
        <f>SUM(COUNTIF('Plan MB'!$C137:$BE137,"H 0001")+COUNTIF('Plan WIW'!$C137:$AU137,"H 0001")+COUNTIF('Plan ET'!$C138:$BW138,"H 0001"))</f>
        <v>0</v>
      </c>
      <c r="O137" s="364">
        <f>SUM(COUNTIF('Plan MB'!$C137:$BE137,"H 0002")+COUNTIF('Plan WIW'!$C137:$AU137,"H 0002")+COUNTIF('Plan ET'!$C138:$BW138,"H 0002"))</f>
        <v>0</v>
      </c>
      <c r="P137" s="364">
        <f>SUM(COUNTIF('Plan MB'!$C137:$BE137,"H 0003")+COUNTIF('Plan WIW'!$C137:$AU137,"H 0003")+COUNTIF('Plan ET'!$C138:$BW138,"H 0003"))</f>
        <v>0</v>
      </c>
      <c r="Q137" s="364">
        <f>SUM(COUNTIF('Plan MB'!$C137:$BE137,"H 0011")+COUNTIF('Plan WIW'!$C137:$AU137,"H 0011")+COUNTIF('Plan ET'!$C138:$BW138,"H 0011"))</f>
        <v>0</v>
      </c>
      <c r="R137" s="324">
        <f>SUM(COUNTIF('Plan MB'!$C137:$BE137,"H 0102")+COUNTIF('Plan WIW'!$C137:$AU137,"H 0102")+COUNTIF('Plan ET'!$C138:$BW138,"H 0102"))</f>
        <v>0</v>
      </c>
      <c r="S137" s="324">
        <f>SUM(COUNTIF('Plan MB'!$C137:$BE137,"H 0103")+COUNTIF('Plan WIW'!$C137:$AU137,"H 0103")+COUNTIF('Plan ET'!$C138:$BW138,"H 0103"))</f>
        <v>0</v>
      </c>
      <c r="T137" s="364">
        <f>SUM(COUNTIF('Plan MB'!$C137:$BE137,"H 0111")+COUNTIF('Plan WIW'!$C137:$AU137,"H 0111")+COUNTIF('Plan ET'!$C138:$BW138,"H 0111"))</f>
        <v>0</v>
      </c>
      <c r="U137" s="364">
        <f>SUM(COUNTIF('Plan MB'!$C137:$BE137,"H 0112")+COUNTIF('Plan WIW'!$C137:$AU137,"H 0112")+COUNTIF('Plan ET'!$C138:$BW138,"H 0112"))</f>
        <v>0</v>
      </c>
      <c r="V137" s="364">
        <f>SUM(COUNTIF('Plan MB'!$C137:$BE137,"H 0113")+COUNTIF('Plan WIW'!$C137:$AU137,"H 0113")+COUNTIF('Plan ET'!$C138:$BW138,"H 0113"))</f>
        <v>0</v>
      </c>
      <c r="W137" s="364">
        <f>SUM(COUNTIF('Plan MB'!$C137:$BE137,"H 0114")+COUNTIF('Plan WIW'!$C137:$AU137,"H 0114")+COUNTIF('Plan ET'!$C138:$BW138,"H 0114"))</f>
        <v>0</v>
      </c>
      <c r="X137" s="364">
        <f>SUM(COUNTIF('Plan MB'!$C137:$BE137,"H 0115")+COUNTIF('Plan WIW'!$C137:$AU137,"H 0115")+COUNTIF('Plan ET'!$C138:$BW138,"H 0115"))</f>
        <v>0</v>
      </c>
      <c r="Y137" s="364">
        <f>SUM(COUNTIF('Plan MB'!$C137:$BE137,"H 0116")+COUNTIF('Plan WIW'!$C137:$AU137,"H 0116")+COUNTIF('Plan ET'!$C138:$BW138,"H 0116"))</f>
        <v>0</v>
      </c>
      <c r="Z137" s="340">
        <f>SUM(COUNTIF('Plan MB'!$C137:$BE137,"H 0202")+COUNTIF('Plan WIW'!$C137:$AU137,"H 0202")+COUNTIF('Plan ET'!$C138:$BW138,"H 0202"))</f>
        <v>0</v>
      </c>
      <c r="AA137" s="340">
        <f>SUM(COUNTIF('Plan MB'!$C137:$BE137,"H 0203")+COUNTIF('Plan WIW'!$C137:$AU137,"H 0203")+COUNTIF('Plan ET'!$C138:$BW138,"H 0203"))</f>
        <v>0</v>
      </c>
      <c r="AB137" s="364">
        <f>SUM(COUNTIF('Plan MB'!$C137:$BE137,"H 0211")+COUNTIF('Plan WIW'!$C137:$AU137,"H 0211")+COUNTIF('Plan ET'!$C138:$BW138,"H 0211"))</f>
        <v>0</v>
      </c>
      <c r="AC137" s="364">
        <f>SUM(COUNTIF('Plan MB'!$C137:$BE137,"H 0212")+COUNTIF('Plan WIW'!$C137:$AU137,"H 0212")+COUNTIF('Plan ET'!$C138:$BW138,"H 0212"))</f>
        <v>0</v>
      </c>
      <c r="AD137" s="364">
        <f>SUM(COUNTIF('Plan MB'!$C137:$BE137,"H 0213")+COUNTIF('Plan WIW'!$C137:$AU137,"H 0213")+COUNTIF('Plan ET'!$C138:$BW138,"H 0213"))</f>
        <v>0</v>
      </c>
      <c r="AE137" s="364">
        <f>SUM(COUNTIF('Plan MB'!$C137:$BE137,"H 0214")+COUNTIF('Plan WIW'!$C137:$AU137,"H 0214")+COUNTIF('Plan ET'!$C138:$BW138,"H 0214"))</f>
        <v>0</v>
      </c>
      <c r="AF137" s="340">
        <f>SUM(COUNTIF('Plan MB'!$C137:$BE137,"H 0215")+COUNTIF('Plan WIW'!$C137:$AU137,"H 0215")+COUNTIF('Plan ET'!$C138:$BW138,"H 0215"))</f>
        <v>0</v>
      </c>
      <c r="AG137" s="381">
        <f>SUM(COUNTIF('Plan MB'!$C137:$BE137,"H 0216")+COUNTIF('Plan WIW'!$C137:$AU137,"H 0216")+COUNTIF('Plan ET'!$C138:$BW138,"H 0216"))</f>
        <v>0</v>
      </c>
      <c r="AH137" s="364">
        <f>SUM(COUNTIF('Plan MB'!$C137:$BE137,"D 0215")+COUNTIF('Plan WIW'!$C137:$AU137,"D 0215")+COUNTIF('Plan ET'!$C138:$BW138,"D 0215"))</f>
        <v>0</v>
      </c>
      <c r="AI137" s="364">
        <f>SUM(COUNTIF('Plan MB'!$C137:$BE137,"E 0103")+COUNTIF('Plan WIW'!$C137:$AU137,"E 0103")+COUNTIF('Plan ET'!$C138:$BW138,"E 0103"))</f>
        <v>0</v>
      </c>
      <c r="AJ137" s="364">
        <f>SUM(COUNTIF('Plan MB'!$C137:$BE137,"E 0104")+COUNTIF('Plan WIW'!$C137:$AU137,"E 0104")+COUNTIF('Plan ET'!$C138:$BW138,"E 0104"))</f>
        <v>0</v>
      </c>
      <c r="AK137" s="364">
        <f>SUM(COUNTIF('Plan MB'!$C137:$BE137,"D 0201")+COUNTIF('Plan WIW'!$C137:$AU137,"D 0201")+COUNTIF('Plan ET'!$C138:$BW138,"D 0201"))</f>
        <v>0</v>
      </c>
      <c r="AL137" s="364">
        <f>SUM(COUNTIF('Plan MB'!$C137:$BE137,"D 0202")+COUNTIF('Plan WIW'!$C137:$AU137,"D 0202")+COUNTIF('Plan ET'!$C138:$BW138,"D 0202"))</f>
        <v>0</v>
      </c>
      <c r="AM137" s="364">
        <f>SUM(COUNTIF('Plan MB'!$C137:$BE137,"D 0203")+COUNTIF('Plan WIW'!$C137:$AU137,"D 0203")+COUNTIF('Plan ET'!$C138:$BW138,"D 0203"))</f>
        <v>0</v>
      </c>
      <c r="AN137" s="364">
        <f>SUM(COUNTIF('Plan MB'!$C137:$BE137,"B 0323")+COUNTIF('Plan WIW'!$C137:$AU137,"B 0323")+COUNTIF('Plan ET'!$C138:$BW138,"B 0323"))</f>
        <v>0</v>
      </c>
      <c r="AO137" s="364">
        <f>SUM(COUNTIF('Plan MB'!$C137:$BE137,"B 0406")+COUNTIF('Plan WIW'!$C137:$AU137,"B 0406")+COUNTIF('Plan ET'!$C138:$BW138,"B 0406"))</f>
        <v>0</v>
      </c>
      <c r="AP137" s="364">
        <f>SUM(COUNTIF('Plan MB'!$C137:$BE137,"B 0101")+COUNTIF('Plan WIW'!$C137:$AU137,"B 0101")+COUNTIF('Plan ET'!$C138:$BW138,"B 0101"))</f>
        <v>0</v>
      </c>
      <c r="AQ137" s="364">
        <f>SUM(COUNTIF('Plan MB'!$C137:$BE137,"B 0102")+COUNTIF('Plan WIW'!$C137:$AU137,"B 0102")+COUNTIF('Plan ET'!$C138:$BW138,"B 0102"))</f>
        <v>0</v>
      </c>
      <c r="AR137" s="364">
        <f>SUM(COUNTIF('Plan MB'!$C137:$BE137,"B 0231")+COUNTIF('Plan WIW'!$C137:$AU137,"B 0231")+COUNTIF('Plan ET'!$C138:$BW138,"B 0231"))</f>
        <v>0</v>
      </c>
      <c r="AS137" s="364">
        <f>SUM(COUNTIF('Plan MB'!$C137:$BE137,"B 0423")+COUNTIF('Plan WIW'!$C137:$AU137,"B 0423")+COUNTIF('Plan ET'!$C138:$BW138,"B 0423"))</f>
        <v>0</v>
      </c>
      <c r="AT137" s="364">
        <f>SUM(COUNTIF('Plan MB'!$C137:$BE137,"B 0422")+COUNTIF('Plan WIW'!$C137:$AU137,"B 0422")+COUNTIF('Plan ET'!$C138:$BW138,"B 0422"))</f>
        <v>0</v>
      </c>
    </row>
    <row r="138" spans="1:46" ht="12.75" customHeight="1">
      <c r="A138" s="1321"/>
      <c r="B138" s="1324"/>
      <c r="C138" s="364">
        <f>SUM(COUNTIF('Plan MB'!$C138:$BE138,"D 0107")+COUNTIF('Plan WIW'!$C138:$AU138,"D 0107")+COUNTIF('Plan ET'!$C139:$BW139,"D 0107"))</f>
        <v>0</v>
      </c>
      <c r="D138" s="364">
        <f>SUM(COUNTIF('Plan MB'!$C138:$BE138,"D 0108")+COUNTIF('Plan WIW'!$C138:$AU138,"D 0108")+COUNTIF('Plan ET'!$C139:$BW139,"D 0108"))</f>
        <v>0</v>
      </c>
      <c r="E138" s="364">
        <f>SUM(COUNTIF('Plan MB'!$C138:$BE138,"D 0110")+COUNTIF('Plan WIW'!$C138:$AU138,"D 0110")+COUNTIF('Plan ET'!$C139:$BW139,"D 0110"))</f>
        <v>0</v>
      </c>
      <c r="F138" s="364">
        <f>SUM(COUNTIF('Plan MB'!$C138:$BE138,"D 0111")+COUNTIF('Plan WIW'!$C138:$AU138,"D 0111")+COUNTIF('Plan ET'!$C139:$BW139,"D 0111"))</f>
        <v>0</v>
      </c>
      <c r="G138" s="364">
        <f>SUM(COUNTIF('Plan MB'!$C138:$BE138,"D 0113")+COUNTIF('Plan WIW'!$C138:$AU138,"D 0113")+COUNTIF('Plan ET'!$C139:$BW139,"D 0113"))</f>
        <v>0</v>
      </c>
      <c r="H138" s="364">
        <f>SUM(COUNTIF('Plan MB'!$C138:$BE138,"D 0117")+COUNTIF('Plan WIW'!$C138:$AU138,"D 0117")+COUNTIF('Plan ET'!$C139:$BW139,"D 0117"))</f>
        <v>0</v>
      </c>
      <c r="I138" s="364">
        <f>SUM(COUNTIF('Plan MB'!$C138:$BE138,"D 0207")+COUNTIF('Plan WIW'!$C138:$AU138,"D 0207")+COUNTIF('Plan ET'!$C139:$BW139,"D 0207"))</f>
        <v>0</v>
      </c>
      <c r="J138" s="364">
        <f>SUM(COUNTIF('Plan MB'!$C138:$BE138,"D 0210")+COUNTIF('Plan WIW'!$C138:$AU138,"D 0210")+COUNTIF('Plan ET'!$C139:$BW139,"D 0210"))</f>
        <v>0</v>
      </c>
      <c r="K138" s="324">
        <f>SUM(COUNTIF('Plan MB'!$C138:$BE138,"D 0214")+COUNTIF('Plan WIW'!$C138:$AU138,"D 0214")+COUNTIF('Plan ET'!$C139:$BW139,"D 0214"))</f>
        <v>0</v>
      </c>
      <c r="L138" s="364">
        <f>SUM(COUNTIF('Plan MB'!$C138:$BE138,"D 0301")+COUNTIF('Plan WIW'!$C138:$AU138,"D 0301")+COUNTIF('Plan ET'!$C139:$BW139,"D 0301"))</f>
        <v>0</v>
      </c>
      <c r="M138" s="324">
        <f>SUM(COUNTIF('Plan MB'!$C138:$BE138,"D 0302")+COUNTIF('Plan WIW'!$C138:$AU138,"D 0302")+COUNTIF('Plan ET'!$C139:$BW139,"D 0302"))</f>
        <v>0</v>
      </c>
      <c r="N138" s="364">
        <f>SUM(COUNTIF('Plan MB'!$C138:$BE138,"H 0001")+COUNTIF('Plan WIW'!$C138:$AU138,"H 0001")+COUNTIF('Plan ET'!$C139:$BW139,"H 0001"))</f>
        <v>0</v>
      </c>
      <c r="O138" s="364">
        <f>SUM(COUNTIF('Plan MB'!$C138:$BE138,"H 0002")+COUNTIF('Plan WIW'!$C138:$AU138,"H 0002")+COUNTIF('Plan ET'!$C139:$BW139,"H 0002"))</f>
        <v>0</v>
      </c>
      <c r="P138" s="364">
        <f>SUM(COUNTIF('Plan MB'!$C138:$BE138,"H 0003")+COUNTIF('Plan WIW'!$C138:$AU138,"H 0003")+COUNTIF('Plan ET'!$C139:$BW139,"H 0003"))</f>
        <v>0</v>
      </c>
      <c r="Q138" s="364">
        <f>SUM(COUNTIF('Plan MB'!$C138:$BE138,"H 0011")+COUNTIF('Plan WIW'!$C138:$AU138,"H 0011")+COUNTIF('Plan ET'!$C139:$BW139,"H 0011"))</f>
        <v>0</v>
      </c>
      <c r="R138" s="324">
        <f>SUM(COUNTIF('Plan MB'!$C138:$BE138,"H 0102")+COUNTIF('Plan WIW'!$C138:$AU138,"H 0102")+COUNTIF('Plan ET'!$C139:$BW139,"H 0102"))</f>
        <v>0</v>
      </c>
      <c r="S138" s="324">
        <f>SUM(COUNTIF('Plan MB'!$C138:$BE138,"H 0103")+COUNTIF('Plan WIW'!$C138:$AU138,"H 0103")+COUNTIF('Plan ET'!$C139:$BW139,"H 0103"))</f>
        <v>0</v>
      </c>
      <c r="T138" s="364">
        <f>SUM(COUNTIF('Plan MB'!$C138:$BE138,"H 0111")+COUNTIF('Plan WIW'!$C138:$AU138,"H 0111")+COUNTIF('Plan ET'!$C139:$BW139,"H 0111"))</f>
        <v>0</v>
      </c>
      <c r="U138" s="364">
        <f>SUM(COUNTIF('Plan MB'!$C138:$BE138,"H 0112")+COUNTIF('Plan WIW'!$C138:$AU138,"H 0112")+COUNTIF('Plan ET'!$C139:$BW139,"H 0112"))</f>
        <v>0</v>
      </c>
      <c r="V138" s="364">
        <f>SUM(COUNTIF('Plan MB'!$C138:$BE138,"H 0113")+COUNTIF('Plan WIW'!$C138:$AU138,"H 0113")+COUNTIF('Plan ET'!$C139:$BW139,"H 0113"))</f>
        <v>0</v>
      </c>
      <c r="W138" s="364">
        <f>SUM(COUNTIF('Plan MB'!$C138:$BE138,"H 0114")+COUNTIF('Plan WIW'!$C138:$AU138,"H 0114")+COUNTIF('Plan ET'!$C139:$BW139,"H 0114"))</f>
        <v>0</v>
      </c>
      <c r="X138" s="364">
        <f>SUM(COUNTIF('Plan MB'!$C138:$BE138,"H 0115")+COUNTIF('Plan WIW'!$C138:$AU138,"H 0115")+COUNTIF('Plan ET'!$C139:$BW139,"H 0115"))</f>
        <v>0</v>
      </c>
      <c r="Y138" s="364">
        <f>SUM(COUNTIF('Plan MB'!$C138:$BE138,"H 0116")+COUNTIF('Plan WIW'!$C138:$AU138,"H 0116")+COUNTIF('Plan ET'!$C139:$BW139,"H 0116"))</f>
        <v>0</v>
      </c>
      <c r="Z138" s="340">
        <f>SUM(COUNTIF('Plan MB'!$C138:$BE138,"H 0202")+COUNTIF('Plan WIW'!$C138:$AU138,"H 0202")+COUNTIF('Plan ET'!$C139:$BW139,"H 0202"))</f>
        <v>0</v>
      </c>
      <c r="AA138" s="340">
        <f>SUM(COUNTIF('Plan MB'!$C138:$BE138,"H 0203")+COUNTIF('Plan WIW'!$C138:$AU138,"H 0203")+COUNTIF('Plan ET'!$C139:$BW139,"H 0203"))</f>
        <v>0</v>
      </c>
      <c r="AB138" s="364">
        <f>SUM(COUNTIF('Plan MB'!$C138:$BE138,"H 0211")+COUNTIF('Plan WIW'!$C138:$AU138,"H 0211")+COUNTIF('Plan ET'!$C139:$BW139,"H 0211"))</f>
        <v>0</v>
      </c>
      <c r="AC138" s="364">
        <f>SUM(COUNTIF('Plan MB'!$C138:$BE138,"H 0212")+COUNTIF('Plan WIW'!$C138:$AU138,"H 0212")+COUNTIF('Plan ET'!$C139:$BW139,"H 0212"))</f>
        <v>0</v>
      </c>
      <c r="AD138" s="364">
        <f>SUM(COUNTIF('Plan MB'!$C138:$BE138,"H 0213")+COUNTIF('Plan WIW'!$C138:$AU138,"H 0213")+COUNTIF('Plan ET'!$C139:$BW139,"H 0213"))</f>
        <v>0</v>
      </c>
      <c r="AE138" s="364">
        <f>SUM(COUNTIF('Plan MB'!$C138:$BE138,"H 0214")+COUNTIF('Plan WIW'!$C138:$AU138,"H 0214")+COUNTIF('Plan ET'!$C139:$BW139,"H 0214"))</f>
        <v>0</v>
      </c>
      <c r="AF138" s="340">
        <f>SUM(COUNTIF('Plan MB'!$C138:$BE138,"H 0215")+COUNTIF('Plan WIW'!$C138:$AU138,"H 0215")+COUNTIF('Plan ET'!$C139:$BW139,"H 0215"))</f>
        <v>0</v>
      </c>
      <c r="AG138" s="381">
        <f>SUM(COUNTIF('Plan MB'!$C138:$BE138,"H 0216")+COUNTIF('Plan WIW'!$C138:$AU138,"H 0216")+COUNTIF('Plan ET'!$C139:$BW139,"H 0216"))</f>
        <v>0</v>
      </c>
      <c r="AH138" s="364">
        <f>SUM(COUNTIF('Plan MB'!$C138:$BE138,"D 0215")+COUNTIF('Plan WIW'!$C138:$AU138,"D 0215")+COUNTIF('Plan ET'!$C139:$BW139,"D 0215"))</f>
        <v>0</v>
      </c>
      <c r="AI138" s="364">
        <f>SUM(COUNTIF('Plan MB'!$C138:$BE138,"E 0103")+COUNTIF('Plan WIW'!$C138:$AU138,"E 0103")+COUNTIF('Plan ET'!$C139:$BW139,"E 0103"))</f>
        <v>0</v>
      </c>
      <c r="AJ138" s="364">
        <f>SUM(COUNTIF('Plan MB'!$C138:$BE138,"E 0104")+COUNTIF('Plan WIW'!$C138:$AU138,"E 0104")+COUNTIF('Plan ET'!$C139:$BW139,"E 0104"))</f>
        <v>0</v>
      </c>
      <c r="AK138" s="364">
        <f>SUM(COUNTIF('Plan MB'!$C138:$BE138,"D 0201")+COUNTIF('Plan WIW'!$C138:$AU138,"D 0201")+COUNTIF('Plan ET'!$C139:$BW139,"D 0201"))</f>
        <v>0</v>
      </c>
      <c r="AL138" s="364">
        <f>SUM(COUNTIF('Plan MB'!$C138:$BE138,"D 0202")+COUNTIF('Plan WIW'!$C138:$AU138,"D 0202")+COUNTIF('Plan ET'!$C139:$BW139,"D 0202"))</f>
        <v>0</v>
      </c>
      <c r="AM138" s="364">
        <f>SUM(COUNTIF('Plan MB'!$C138:$BE138,"D 0203")+COUNTIF('Plan WIW'!$C138:$AU138,"D 0203")+COUNTIF('Plan ET'!$C139:$BW139,"D 0203"))</f>
        <v>0</v>
      </c>
      <c r="AN138" s="364">
        <f>SUM(COUNTIF('Plan MB'!$C138:$BE138,"B 0323")+COUNTIF('Plan WIW'!$C138:$AU138,"B 0323")+COUNTIF('Plan ET'!$C139:$BW139,"B 0323"))</f>
        <v>0</v>
      </c>
      <c r="AO138" s="364">
        <f>SUM(COUNTIF('Plan MB'!$C138:$BE138,"B 0406")+COUNTIF('Plan WIW'!$C138:$AU138,"B 0406")+COUNTIF('Plan ET'!$C139:$BW139,"B 0406"))</f>
        <v>0</v>
      </c>
      <c r="AP138" s="364">
        <f>SUM(COUNTIF('Plan MB'!$C138:$BE138,"B 0101")+COUNTIF('Plan WIW'!$C138:$AU138,"B 0101")+COUNTIF('Plan ET'!$C139:$BW139,"B 0101"))</f>
        <v>0</v>
      </c>
      <c r="AQ138" s="364">
        <f>SUM(COUNTIF('Plan MB'!$C138:$BE138,"B 0102")+COUNTIF('Plan WIW'!$C138:$AU138,"B 0102")+COUNTIF('Plan ET'!$C139:$BW139,"B 0102"))</f>
        <v>0</v>
      </c>
      <c r="AR138" s="364">
        <f>SUM(COUNTIF('Plan MB'!$C138:$BE138,"B 0231")+COUNTIF('Plan WIW'!$C138:$AU138,"B 0231")+COUNTIF('Plan ET'!$C139:$BW139,"B 0231"))</f>
        <v>0</v>
      </c>
      <c r="AS138" s="364">
        <f>SUM(COUNTIF('Plan MB'!$C138:$BE138,"B 0423")+COUNTIF('Plan WIW'!$C138:$AU138,"B 0423")+COUNTIF('Plan ET'!$C139:$BW139,"B 0423"))</f>
        <v>0</v>
      </c>
      <c r="AT138" s="364">
        <f>SUM(COUNTIF('Plan MB'!$C138:$BE138,"B 0422")+COUNTIF('Plan WIW'!$C138:$AU138,"B 0422")+COUNTIF('Plan ET'!$C139:$BW139,"B 0422"))</f>
        <v>0</v>
      </c>
    </row>
    <row r="139" spans="1:46" ht="12.75" customHeight="1">
      <c r="A139" s="282"/>
      <c r="B139" s="282"/>
      <c r="C139" s="282"/>
      <c r="D139" s="282"/>
      <c r="E139" s="282"/>
      <c r="F139" s="282"/>
      <c r="G139" s="282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2"/>
      <c r="W139" s="282"/>
      <c r="X139" s="282"/>
      <c r="Y139" s="282"/>
      <c r="Z139" s="282"/>
      <c r="AA139" s="282"/>
      <c r="AB139" s="282"/>
      <c r="AC139" s="282"/>
      <c r="AD139" s="282"/>
      <c r="AE139" s="282"/>
      <c r="AF139" s="282"/>
      <c r="AG139" s="282"/>
      <c r="AH139" s="282"/>
      <c r="AI139" s="282"/>
      <c r="AJ139" s="282"/>
      <c r="AK139" s="282"/>
      <c r="AL139" s="282"/>
      <c r="AM139" s="282"/>
      <c r="AN139" s="282"/>
      <c r="AO139" s="282"/>
      <c r="AP139" s="282"/>
      <c r="AQ139" s="282"/>
      <c r="AR139" s="282"/>
      <c r="AS139" s="283"/>
      <c r="AT139" s="283"/>
    </row>
    <row r="140" spans="1:46" ht="12.75" customHeight="1"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216"/>
      <c r="AI140" s="7"/>
      <c r="AJ140" s="7"/>
      <c r="AK140" s="7"/>
      <c r="AL140" s="7"/>
      <c r="AM140" s="7"/>
      <c r="AN140" s="7"/>
      <c r="AO140" s="7"/>
      <c r="AP140" s="7"/>
      <c r="AS140" s="4"/>
      <c r="AT140" s="4"/>
    </row>
    <row r="141" spans="1:46" ht="12.75" customHeight="1">
      <c r="A141" s="383"/>
      <c r="B141" t="s">
        <v>282</v>
      </c>
      <c r="C141" s="7"/>
      <c r="D141" s="7"/>
      <c r="E141" s="7"/>
      <c r="F141" s="7"/>
      <c r="G141" s="7"/>
      <c r="H141" s="7"/>
      <c r="I141" s="7"/>
      <c r="J141" s="7"/>
      <c r="K141" s="180"/>
      <c r="L141" s="7"/>
      <c r="M141" s="7"/>
      <c r="N141" s="7"/>
      <c r="O141" s="7"/>
      <c r="P141" s="7"/>
      <c r="Q141" s="7"/>
      <c r="R141" s="7"/>
      <c r="S141" s="7"/>
      <c r="T141" s="325"/>
      <c r="U141" s="180"/>
      <c r="V141" s="325"/>
      <c r="W141" s="325"/>
      <c r="X141" s="180" t="s">
        <v>412</v>
      </c>
      <c r="Y141" s="325"/>
      <c r="Z141" s="325"/>
      <c r="AA141" s="325"/>
      <c r="AB141" s="7"/>
      <c r="AC141" s="7"/>
      <c r="AD141" s="7"/>
      <c r="AE141" s="7"/>
      <c r="AF141" s="7"/>
      <c r="AG141" s="7"/>
      <c r="AH141" s="216"/>
      <c r="AI141" s="7"/>
      <c r="AJ141" s="7"/>
      <c r="AK141" s="7"/>
      <c r="AL141" s="7"/>
      <c r="AM141" s="7"/>
      <c r="AN141" s="7"/>
      <c r="AO141" s="7"/>
      <c r="AP141" s="7"/>
    </row>
    <row r="142" spans="1:46" ht="12.75" customHeight="1">
      <c r="A142" s="110"/>
      <c r="B142" t="s">
        <v>283</v>
      </c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325"/>
      <c r="U142" s="180"/>
      <c r="V142" s="325"/>
      <c r="W142" s="325"/>
      <c r="X142" s="325" t="s">
        <v>408</v>
      </c>
      <c r="Y142" s="325"/>
      <c r="Z142" s="325"/>
      <c r="AA142" s="325"/>
      <c r="AB142" s="7"/>
      <c r="AC142" s="7"/>
      <c r="AD142" s="7"/>
      <c r="AE142" s="7"/>
      <c r="AF142" s="7"/>
      <c r="AG142" s="7"/>
      <c r="AH142" s="216"/>
      <c r="AI142" s="7"/>
      <c r="AJ142" s="7"/>
      <c r="AK142" s="7"/>
      <c r="AL142" s="7"/>
      <c r="AM142" s="7"/>
      <c r="AN142" s="7"/>
      <c r="AO142" s="7"/>
      <c r="AP142" s="7"/>
    </row>
    <row r="143" spans="1:46" ht="12.75" customHeight="1">
      <c r="A143" s="163"/>
      <c r="B143" t="s">
        <v>174</v>
      </c>
      <c r="C143" s="7"/>
      <c r="D143" s="180" t="s">
        <v>309</v>
      </c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325"/>
      <c r="U143" s="180"/>
      <c r="V143" s="325"/>
      <c r="W143" s="325"/>
      <c r="X143" s="325" t="s">
        <v>409</v>
      </c>
      <c r="Y143" s="325"/>
      <c r="Z143" s="325"/>
      <c r="AA143" s="325"/>
      <c r="AB143" s="7"/>
      <c r="AC143" s="7"/>
      <c r="AD143" s="7"/>
      <c r="AE143" s="7"/>
      <c r="AF143" s="7"/>
      <c r="AG143" s="7"/>
      <c r="AH143" s="216"/>
      <c r="AI143" s="7"/>
      <c r="AJ143" s="7"/>
      <c r="AK143" s="7"/>
      <c r="AL143" s="7"/>
      <c r="AM143" s="7"/>
      <c r="AN143" s="7"/>
      <c r="AO143" s="7"/>
      <c r="AP143" s="7"/>
    </row>
    <row r="144" spans="1:46" ht="12.75" customHeight="1">
      <c r="A144" s="282"/>
      <c r="B144" s="216" t="s">
        <v>336</v>
      </c>
      <c r="C144" s="216"/>
      <c r="D144" s="216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325"/>
      <c r="U144" s="180"/>
      <c r="V144" s="325"/>
      <c r="W144" s="325"/>
      <c r="X144" s="325" t="s">
        <v>410</v>
      </c>
      <c r="Y144" s="325"/>
      <c r="Z144" s="325"/>
      <c r="AA144" s="325"/>
      <c r="AB144" s="7"/>
      <c r="AC144" s="7"/>
      <c r="AD144" s="7"/>
      <c r="AE144" s="7"/>
      <c r="AF144" s="7"/>
      <c r="AG144" s="7"/>
      <c r="AH144" s="216"/>
      <c r="AI144" s="7"/>
      <c r="AJ144" s="7"/>
      <c r="AK144" s="7"/>
      <c r="AL144" s="7"/>
      <c r="AM144" s="7"/>
      <c r="AN144" s="7"/>
      <c r="AO144" s="7"/>
      <c r="AP144" s="7"/>
    </row>
    <row r="145" spans="1:42" ht="12.75" customHeight="1">
      <c r="A145" s="367"/>
      <c r="B145" s="325" t="s">
        <v>310</v>
      </c>
      <c r="C145" s="7"/>
      <c r="D145" s="7" t="s">
        <v>311</v>
      </c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325"/>
      <c r="U145" s="180"/>
      <c r="V145" s="325"/>
      <c r="W145" s="325"/>
      <c r="X145" s="325" t="s">
        <v>422</v>
      </c>
      <c r="Y145" s="325"/>
      <c r="Z145" s="325"/>
      <c r="AA145" s="325"/>
      <c r="AB145" s="7"/>
      <c r="AC145" s="7"/>
      <c r="AD145" s="7"/>
      <c r="AE145" s="7"/>
      <c r="AF145" s="7"/>
      <c r="AG145" s="7"/>
      <c r="AH145" s="216"/>
      <c r="AI145" s="7"/>
      <c r="AJ145" s="7"/>
      <c r="AK145" s="7"/>
      <c r="AL145" s="7"/>
      <c r="AM145" s="7"/>
      <c r="AN145" s="7"/>
      <c r="AO145" s="7"/>
      <c r="AP145" s="7"/>
    </row>
    <row r="146" spans="1:42" ht="12.75" customHeight="1">
      <c r="A146" s="179"/>
      <c r="B146" t="s">
        <v>72</v>
      </c>
      <c r="C146" s="7"/>
      <c r="D146" s="180" t="s">
        <v>312</v>
      </c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325"/>
      <c r="U146" s="180"/>
      <c r="V146" s="325"/>
      <c r="W146" s="325"/>
      <c r="X146" s="325" t="s">
        <v>411</v>
      </c>
      <c r="Y146" s="325"/>
      <c r="Z146" s="325"/>
      <c r="AA146" s="325"/>
      <c r="AB146" s="7"/>
      <c r="AC146" s="7"/>
      <c r="AD146" s="7"/>
      <c r="AE146" s="7"/>
      <c r="AF146" s="7"/>
      <c r="AG146" s="7"/>
      <c r="AH146" s="216"/>
      <c r="AI146" s="7"/>
      <c r="AJ146" s="7"/>
      <c r="AK146" s="7"/>
      <c r="AL146" s="7"/>
      <c r="AM146" s="7"/>
      <c r="AN146" s="7"/>
      <c r="AO146" s="7"/>
      <c r="AP146" s="7"/>
    </row>
    <row r="147" spans="1:42" ht="12.75" customHeight="1">
      <c r="A147" s="173"/>
      <c r="B147" s="174" t="s">
        <v>405</v>
      </c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325"/>
      <c r="U147" s="325"/>
      <c r="V147" s="325"/>
      <c r="W147" s="325"/>
      <c r="X147" s="1147" t="s">
        <v>423</v>
      </c>
      <c r="Y147" s="325"/>
      <c r="Z147" s="325"/>
      <c r="AA147" s="325"/>
      <c r="AB147" s="7"/>
      <c r="AC147" s="7"/>
      <c r="AD147" s="7"/>
      <c r="AE147" s="7"/>
      <c r="AF147" s="7"/>
      <c r="AG147" s="216"/>
      <c r="AH147" s="216"/>
      <c r="AI147" s="7"/>
      <c r="AJ147" s="7"/>
      <c r="AK147" s="7"/>
      <c r="AL147" s="7"/>
      <c r="AM147" s="7"/>
      <c r="AN147" s="7"/>
      <c r="AO147" s="7"/>
      <c r="AP147" s="7"/>
    </row>
    <row r="148" spans="1:42" ht="12.75" customHeight="1">
      <c r="A148" s="175"/>
      <c r="B148" s="174" t="s">
        <v>224</v>
      </c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216"/>
      <c r="AI148" s="7"/>
      <c r="AJ148" s="7"/>
      <c r="AK148" s="7"/>
      <c r="AL148" s="7"/>
      <c r="AM148" s="7"/>
      <c r="AN148" s="7"/>
      <c r="AO148" s="7"/>
      <c r="AP148" s="7"/>
    </row>
    <row r="149" spans="1:42" ht="12.75" customHeight="1">
      <c r="A149" s="325"/>
      <c r="B149" s="180"/>
      <c r="C149" s="325"/>
      <c r="D149" s="325"/>
      <c r="E149" s="325"/>
      <c r="F149" s="325"/>
      <c r="G149" s="325"/>
      <c r="H149" s="325"/>
      <c r="I149" s="325"/>
      <c r="J149" s="325"/>
      <c r="K149" s="325"/>
      <c r="L149" s="325"/>
      <c r="M149" s="325"/>
      <c r="N149" s="325"/>
      <c r="O149" s="325"/>
      <c r="P149" s="325"/>
      <c r="Q149" s="325"/>
      <c r="R149" s="325"/>
      <c r="S149" s="325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216"/>
      <c r="AI149" s="7"/>
      <c r="AJ149" s="7"/>
      <c r="AK149" s="7"/>
      <c r="AL149" s="7"/>
      <c r="AM149" s="7"/>
      <c r="AN149" s="7"/>
      <c r="AO149" s="7"/>
      <c r="AP149" s="7"/>
    </row>
    <row r="150" spans="1:42">
      <c r="A150" s="325"/>
      <c r="B150" s="180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216"/>
      <c r="AI150" s="7"/>
      <c r="AJ150" s="7"/>
      <c r="AK150" s="7"/>
      <c r="AL150" s="7"/>
      <c r="AM150" s="7"/>
      <c r="AN150" s="7"/>
      <c r="AO150" s="7"/>
      <c r="AP150" s="7"/>
    </row>
    <row r="151" spans="1:42"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216"/>
      <c r="AI151" s="7"/>
      <c r="AJ151" s="7"/>
      <c r="AK151" s="7"/>
      <c r="AL151" s="7"/>
      <c r="AM151" s="7"/>
      <c r="AN151" s="7"/>
      <c r="AO151" s="7"/>
      <c r="AP151" s="7"/>
    </row>
    <row r="152" spans="1:42"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216"/>
      <c r="AI152" s="7"/>
      <c r="AJ152" s="7"/>
      <c r="AK152" s="7"/>
      <c r="AL152" s="7"/>
      <c r="AM152" s="7"/>
      <c r="AN152" s="7"/>
      <c r="AO152" s="7"/>
      <c r="AP152" s="7"/>
    </row>
    <row r="153" spans="1:42"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216"/>
      <c r="AI153" s="7"/>
      <c r="AJ153" s="7"/>
      <c r="AK153" s="7"/>
      <c r="AL153" s="7"/>
      <c r="AM153" s="7"/>
      <c r="AN153" s="7"/>
      <c r="AO153" s="7"/>
      <c r="AP153" s="7"/>
    </row>
    <row r="154" spans="1:42"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216"/>
      <c r="AI154" s="7"/>
      <c r="AJ154" s="7"/>
      <c r="AK154" s="7"/>
      <c r="AL154" s="7"/>
      <c r="AM154" s="7"/>
      <c r="AN154" s="7"/>
      <c r="AO154" s="7"/>
      <c r="AP154" s="7"/>
    </row>
    <row r="155" spans="1:42"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216"/>
      <c r="AI155" s="7"/>
      <c r="AJ155" s="7"/>
      <c r="AK155" s="7"/>
      <c r="AL155" s="7"/>
      <c r="AM155" s="7"/>
      <c r="AN155" s="7"/>
      <c r="AO155" s="7"/>
      <c r="AP155" s="7"/>
    </row>
    <row r="156" spans="1:42"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216"/>
      <c r="AI156" s="7"/>
      <c r="AJ156" s="7"/>
      <c r="AK156" s="7"/>
      <c r="AL156" s="7"/>
      <c r="AM156" s="7"/>
      <c r="AN156" s="7"/>
      <c r="AO156" s="7"/>
      <c r="AP156" s="7"/>
    </row>
    <row r="157" spans="1:42"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216"/>
      <c r="AI157" s="7"/>
      <c r="AJ157" s="7"/>
      <c r="AK157" s="7"/>
      <c r="AL157" s="7"/>
      <c r="AM157" s="7"/>
      <c r="AN157" s="7"/>
      <c r="AO157" s="7"/>
      <c r="AP157" s="7"/>
    </row>
    <row r="158" spans="1:42"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216"/>
      <c r="AI158" s="7"/>
      <c r="AJ158" s="7"/>
      <c r="AK158" s="7"/>
      <c r="AL158" s="7"/>
      <c r="AM158" s="7"/>
      <c r="AN158" s="7"/>
      <c r="AO158" s="7"/>
      <c r="AP158" s="7"/>
    </row>
    <row r="159" spans="1:42"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216"/>
      <c r="AI159" s="7"/>
      <c r="AJ159" s="7"/>
      <c r="AK159" s="7"/>
      <c r="AL159" s="7"/>
      <c r="AM159" s="7"/>
      <c r="AN159" s="7"/>
      <c r="AO159" s="7"/>
      <c r="AP159" s="7"/>
    </row>
    <row r="160" spans="1:42"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216"/>
      <c r="AI160" s="7"/>
      <c r="AJ160" s="7"/>
      <c r="AK160" s="7"/>
      <c r="AL160" s="7"/>
      <c r="AM160" s="7"/>
      <c r="AN160" s="7"/>
      <c r="AO160" s="7"/>
      <c r="AP160" s="7"/>
    </row>
    <row r="161" spans="3:42"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216"/>
      <c r="AI161" s="7"/>
      <c r="AJ161" s="7"/>
      <c r="AK161" s="7"/>
      <c r="AL161" s="7"/>
      <c r="AM161" s="7"/>
      <c r="AN161" s="7"/>
      <c r="AO161" s="7"/>
      <c r="AP161" s="7"/>
    </row>
    <row r="162" spans="3:42"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216"/>
      <c r="AI162" s="7"/>
      <c r="AJ162" s="7"/>
      <c r="AK162" s="7"/>
      <c r="AL162" s="7"/>
      <c r="AM162" s="7"/>
      <c r="AN162" s="7"/>
      <c r="AO162" s="7"/>
      <c r="AP162" s="7"/>
    </row>
    <row r="163" spans="3:42"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216"/>
      <c r="AI163" s="7"/>
      <c r="AJ163" s="7"/>
      <c r="AK163" s="7"/>
      <c r="AL163" s="7"/>
      <c r="AM163" s="7"/>
      <c r="AN163" s="7"/>
      <c r="AO163" s="7"/>
      <c r="AP163" s="7"/>
    </row>
    <row r="164" spans="3:42"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216"/>
      <c r="AI164" s="7"/>
      <c r="AJ164" s="7"/>
      <c r="AK164" s="7"/>
      <c r="AL164" s="7"/>
      <c r="AM164" s="7"/>
      <c r="AN164" s="7"/>
      <c r="AO164" s="7"/>
      <c r="AP164" s="7"/>
    </row>
    <row r="165" spans="3:42"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216"/>
      <c r="AI165" s="7"/>
      <c r="AJ165" s="7"/>
      <c r="AK165" s="7"/>
      <c r="AL165" s="7"/>
      <c r="AM165" s="7"/>
      <c r="AN165" s="7"/>
      <c r="AO165" s="7"/>
      <c r="AP165" s="7"/>
    </row>
    <row r="166" spans="3:42"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216"/>
      <c r="AI166" s="7"/>
      <c r="AJ166" s="7"/>
      <c r="AK166" s="7"/>
      <c r="AL166" s="7"/>
      <c r="AM166" s="7"/>
      <c r="AN166" s="7"/>
      <c r="AO166" s="7"/>
      <c r="AP166" s="7"/>
    </row>
    <row r="167" spans="3:42"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216"/>
      <c r="AI167" s="7"/>
      <c r="AJ167" s="7"/>
      <c r="AK167" s="7"/>
      <c r="AL167" s="7"/>
      <c r="AM167" s="7"/>
      <c r="AN167" s="7"/>
      <c r="AO167" s="7"/>
      <c r="AP167" s="7"/>
    </row>
    <row r="168" spans="3:42"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216"/>
      <c r="AI168" s="7"/>
      <c r="AJ168" s="7"/>
      <c r="AK168" s="7"/>
      <c r="AL168" s="7"/>
      <c r="AM168" s="7"/>
      <c r="AN168" s="7"/>
      <c r="AO168" s="7"/>
      <c r="AP168" s="7"/>
    </row>
    <row r="169" spans="3:42"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216"/>
      <c r="AI169" s="7"/>
      <c r="AJ169" s="7"/>
      <c r="AK169" s="7"/>
      <c r="AL169" s="7"/>
      <c r="AM169" s="7"/>
      <c r="AN169" s="7"/>
      <c r="AO169" s="7"/>
      <c r="AP169" s="7"/>
    </row>
    <row r="170" spans="3:42"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216"/>
      <c r="AI170" s="7"/>
      <c r="AJ170" s="7"/>
      <c r="AK170" s="7"/>
      <c r="AL170" s="7"/>
      <c r="AM170" s="7"/>
      <c r="AN170" s="7"/>
      <c r="AO170" s="7"/>
      <c r="AP170" s="7"/>
    </row>
    <row r="171" spans="3:42"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216"/>
      <c r="AI171" s="7"/>
      <c r="AJ171" s="7"/>
      <c r="AK171" s="7"/>
      <c r="AL171" s="7"/>
      <c r="AM171" s="7"/>
      <c r="AN171" s="7"/>
      <c r="AO171" s="7"/>
      <c r="AP171" s="7"/>
    </row>
    <row r="172" spans="3:42"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216"/>
      <c r="AI172" s="7"/>
      <c r="AJ172" s="7"/>
      <c r="AK172" s="7"/>
      <c r="AL172" s="7"/>
      <c r="AM172" s="7"/>
      <c r="AN172" s="7"/>
      <c r="AO172" s="7"/>
      <c r="AP172" s="7"/>
    </row>
    <row r="173" spans="3:42"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216"/>
      <c r="AI173" s="7"/>
      <c r="AJ173" s="7"/>
      <c r="AK173" s="7"/>
      <c r="AL173" s="7"/>
      <c r="AM173" s="7"/>
      <c r="AN173" s="7"/>
      <c r="AO173" s="7"/>
      <c r="AP173" s="7"/>
    </row>
    <row r="174" spans="3:42"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216"/>
      <c r="AI174" s="7"/>
      <c r="AJ174" s="7"/>
      <c r="AK174" s="7"/>
      <c r="AL174" s="7"/>
      <c r="AM174" s="7"/>
      <c r="AN174" s="7"/>
      <c r="AO174" s="7"/>
      <c r="AP174" s="7"/>
    </row>
    <row r="175" spans="3:42"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216"/>
      <c r="AI175" s="7"/>
      <c r="AJ175" s="7"/>
      <c r="AK175" s="7"/>
      <c r="AL175" s="7"/>
      <c r="AM175" s="7"/>
      <c r="AN175" s="7"/>
      <c r="AO175" s="7"/>
      <c r="AP175" s="7"/>
    </row>
    <row r="176" spans="3:42"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216"/>
      <c r="AI176" s="7"/>
      <c r="AJ176" s="7"/>
      <c r="AK176" s="7"/>
      <c r="AL176" s="7"/>
      <c r="AM176" s="7"/>
      <c r="AN176" s="7"/>
      <c r="AO176" s="7"/>
      <c r="AP176" s="7"/>
    </row>
    <row r="177" spans="3:42"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216"/>
      <c r="AI177" s="7"/>
      <c r="AJ177" s="7"/>
      <c r="AK177" s="7"/>
      <c r="AL177" s="7"/>
      <c r="AM177" s="7"/>
      <c r="AN177" s="7"/>
      <c r="AO177" s="7"/>
      <c r="AP177" s="7"/>
    </row>
    <row r="178" spans="3:42"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216"/>
      <c r="AI178" s="7"/>
      <c r="AJ178" s="7"/>
      <c r="AK178" s="7"/>
      <c r="AL178" s="7"/>
      <c r="AM178" s="7"/>
      <c r="AN178" s="7"/>
      <c r="AO178" s="7"/>
      <c r="AP178" s="7"/>
    </row>
    <row r="179" spans="3:42"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216"/>
      <c r="AI179" s="7"/>
      <c r="AJ179" s="7"/>
      <c r="AK179" s="7"/>
      <c r="AL179" s="7"/>
      <c r="AM179" s="7"/>
      <c r="AN179" s="7"/>
      <c r="AO179" s="7"/>
      <c r="AP179" s="7"/>
    </row>
    <row r="180" spans="3:42"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216"/>
      <c r="AI180" s="7"/>
      <c r="AJ180" s="7"/>
      <c r="AK180" s="7"/>
      <c r="AL180" s="7"/>
      <c r="AM180" s="7"/>
      <c r="AN180" s="7"/>
      <c r="AO180" s="7"/>
      <c r="AP180" s="7"/>
    </row>
    <row r="181" spans="3:42"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216"/>
      <c r="AI181" s="7"/>
      <c r="AJ181" s="7"/>
      <c r="AK181" s="7"/>
      <c r="AL181" s="7"/>
      <c r="AM181" s="7"/>
      <c r="AN181" s="7"/>
      <c r="AO181" s="7"/>
      <c r="AP181" s="7"/>
    </row>
    <row r="182" spans="3:42"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216"/>
      <c r="AI182" s="7"/>
      <c r="AJ182" s="7"/>
      <c r="AK182" s="7"/>
      <c r="AL182" s="7"/>
      <c r="AM182" s="7"/>
      <c r="AN182" s="7"/>
      <c r="AO182" s="7"/>
      <c r="AP182" s="7"/>
    </row>
    <row r="183" spans="3:42"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216"/>
      <c r="AI183" s="7"/>
      <c r="AJ183" s="7"/>
      <c r="AK183" s="7"/>
      <c r="AL183" s="7"/>
      <c r="AM183" s="7"/>
      <c r="AN183" s="7"/>
      <c r="AO183" s="7"/>
      <c r="AP183" s="7"/>
    </row>
    <row r="184" spans="3:42"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216"/>
      <c r="AI184" s="7"/>
      <c r="AJ184" s="7"/>
      <c r="AK184" s="7"/>
      <c r="AL184" s="7"/>
      <c r="AM184" s="7"/>
      <c r="AN184" s="7"/>
      <c r="AO184" s="7"/>
      <c r="AP184" s="7"/>
    </row>
    <row r="185" spans="3:42"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216"/>
      <c r="AI185" s="7"/>
      <c r="AJ185" s="7"/>
      <c r="AK185" s="7"/>
      <c r="AL185" s="7"/>
      <c r="AM185" s="7"/>
      <c r="AN185" s="7"/>
      <c r="AO185" s="7"/>
      <c r="AP185" s="7"/>
    </row>
    <row r="186" spans="3:42"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216"/>
      <c r="AI186" s="7"/>
      <c r="AJ186" s="7"/>
      <c r="AK186" s="7"/>
      <c r="AL186" s="7"/>
      <c r="AM186" s="7"/>
      <c r="AN186" s="7"/>
      <c r="AO186" s="7"/>
      <c r="AP186" s="7"/>
    </row>
    <row r="187" spans="3:42"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216"/>
      <c r="AI187" s="7"/>
      <c r="AJ187" s="7"/>
      <c r="AK187" s="7"/>
      <c r="AL187" s="7"/>
      <c r="AM187" s="7"/>
      <c r="AN187" s="7"/>
      <c r="AO187" s="7"/>
      <c r="AP187" s="7"/>
    </row>
    <row r="188" spans="3:42"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216"/>
      <c r="AI188" s="7"/>
      <c r="AJ188" s="7"/>
      <c r="AK188" s="7"/>
      <c r="AL188" s="7"/>
      <c r="AM188" s="7"/>
      <c r="AN188" s="7"/>
      <c r="AO188" s="7"/>
      <c r="AP188" s="7"/>
    </row>
    <row r="189" spans="3:42"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216"/>
      <c r="AI189" s="7"/>
      <c r="AJ189" s="7"/>
      <c r="AK189" s="7"/>
      <c r="AL189" s="7"/>
      <c r="AM189" s="7"/>
      <c r="AN189" s="7"/>
      <c r="AO189" s="7"/>
      <c r="AP189" s="7"/>
    </row>
    <row r="190" spans="3:42"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216"/>
      <c r="AI190" s="7"/>
      <c r="AJ190" s="7"/>
      <c r="AK190" s="7"/>
      <c r="AL190" s="7"/>
      <c r="AM190" s="7"/>
      <c r="AN190" s="7"/>
      <c r="AO190" s="7"/>
      <c r="AP190" s="7"/>
    </row>
    <row r="191" spans="3:42"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216"/>
      <c r="AI191" s="7"/>
      <c r="AJ191" s="7"/>
      <c r="AK191" s="7"/>
      <c r="AL191" s="7"/>
      <c r="AM191" s="7"/>
      <c r="AN191" s="7"/>
      <c r="AO191" s="7"/>
      <c r="AP191" s="7"/>
    </row>
    <row r="192" spans="3:42"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216"/>
      <c r="AI192" s="7"/>
      <c r="AJ192" s="7"/>
      <c r="AK192" s="7"/>
      <c r="AL192" s="7"/>
      <c r="AM192" s="7"/>
      <c r="AN192" s="7"/>
      <c r="AO192" s="7"/>
      <c r="AP192" s="7"/>
    </row>
    <row r="193" spans="3:42"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216"/>
      <c r="AI193" s="7"/>
      <c r="AJ193" s="7"/>
      <c r="AK193" s="7"/>
      <c r="AL193" s="7"/>
      <c r="AM193" s="7"/>
      <c r="AN193" s="7"/>
      <c r="AO193" s="7"/>
      <c r="AP193" s="7"/>
    </row>
    <row r="194" spans="3:42"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216"/>
      <c r="AI194" s="7"/>
      <c r="AJ194" s="7"/>
      <c r="AK194" s="7"/>
      <c r="AL194" s="7"/>
      <c r="AM194" s="7"/>
      <c r="AN194" s="7"/>
      <c r="AO194" s="7"/>
      <c r="AP194" s="7"/>
    </row>
    <row r="195" spans="3:42"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216"/>
      <c r="AI195" s="7"/>
      <c r="AJ195" s="7"/>
      <c r="AK195" s="7"/>
      <c r="AL195" s="7"/>
      <c r="AM195" s="7"/>
      <c r="AN195" s="7"/>
      <c r="AO195" s="7"/>
      <c r="AP195" s="7"/>
    </row>
    <row r="196" spans="3:42"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216"/>
      <c r="AI196" s="7"/>
      <c r="AJ196" s="7"/>
      <c r="AK196" s="7"/>
      <c r="AL196" s="7"/>
      <c r="AM196" s="7"/>
      <c r="AN196" s="7"/>
      <c r="AO196" s="7"/>
      <c r="AP196" s="7"/>
    </row>
    <row r="197" spans="3:42"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216"/>
      <c r="AI197" s="7"/>
      <c r="AJ197" s="7"/>
      <c r="AK197" s="7"/>
      <c r="AL197" s="7"/>
      <c r="AM197" s="7"/>
      <c r="AN197" s="7"/>
      <c r="AO197" s="7"/>
      <c r="AP197" s="7"/>
    </row>
    <row r="198" spans="3:42"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216"/>
      <c r="AI198" s="7"/>
      <c r="AJ198" s="7"/>
      <c r="AK198" s="7"/>
      <c r="AL198" s="7"/>
      <c r="AM198" s="7"/>
      <c r="AN198" s="7"/>
      <c r="AO198" s="7"/>
      <c r="AP198" s="7"/>
    </row>
    <row r="199" spans="3:42"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216"/>
      <c r="AI199" s="7"/>
      <c r="AJ199" s="7"/>
      <c r="AK199" s="7"/>
      <c r="AL199" s="7"/>
      <c r="AM199" s="7"/>
      <c r="AN199" s="7"/>
      <c r="AO199" s="7"/>
      <c r="AP199" s="7"/>
    </row>
    <row r="200" spans="3:42"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216"/>
      <c r="AI200" s="7"/>
      <c r="AJ200" s="7"/>
      <c r="AK200" s="7"/>
      <c r="AL200" s="7"/>
      <c r="AM200" s="7"/>
      <c r="AN200" s="7"/>
      <c r="AO200" s="7"/>
      <c r="AP200" s="7"/>
    </row>
    <row r="201" spans="3:42"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216"/>
      <c r="AI201" s="7"/>
      <c r="AJ201" s="7"/>
      <c r="AK201" s="7"/>
      <c r="AL201" s="7"/>
      <c r="AM201" s="7"/>
      <c r="AN201" s="7"/>
      <c r="AO201" s="7"/>
      <c r="AP201" s="7"/>
    </row>
    <row r="202" spans="3:42"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216"/>
      <c r="AI202" s="7"/>
      <c r="AJ202" s="7"/>
      <c r="AK202" s="7"/>
      <c r="AL202" s="7"/>
      <c r="AM202" s="7"/>
      <c r="AN202" s="7"/>
      <c r="AO202" s="7"/>
      <c r="AP202" s="7"/>
    </row>
    <row r="203" spans="3:42"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216"/>
      <c r="AI203" s="7"/>
      <c r="AJ203" s="7"/>
      <c r="AK203" s="7"/>
      <c r="AL203" s="7"/>
      <c r="AM203" s="7"/>
      <c r="AN203" s="7"/>
      <c r="AO203" s="7"/>
      <c r="AP203" s="7"/>
    </row>
    <row r="204" spans="3:42"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216"/>
      <c r="AI204" s="7"/>
      <c r="AJ204" s="7"/>
      <c r="AK204" s="7"/>
      <c r="AL204" s="7"/>
      <c r="AM204" s="7"/>
      <c r="AN204" s="7"/>
      <c r="AO204" s="7"/>
      <c r="AP204" s="7"/>
    </row>
    <row r="205" spans="3:42"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216"/>
      <c r="AI205" s="7"/>
      <c r="AJ205" s="7"/>
      <c r="AK205" s="7"/>
      <c r="AL205" s="7"/>
      <c r="AM205" s="7"/>
      <c r="AN205" s="7"/>
      <c r="AO205" s="7"/>
      <c r="AP205" s="7"/>
    </row>
    <row r="206" spans="3:42"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216"/>
      <c r="AI206" s="7"/>
      <c r="AJ206" s="7"/>
      <c r="AK206" s="7"/>
      <c r="AL206" s="7"/>
      <c r="AM206" s="7"/>
      <c r="AN206" s="7"/>
      <c r="AO206" s="7"/>
      <c r="AP206" s="7"/>
    </row>
    <row r="207" spans="3:42"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216"/>
      <c r="AI207" s="7"/>
      <c r="AJ207" s="7"/>
      <c r="AK207" s="7"/>
      <c r="AL207" s="7"/>
      <c r="AM207" s="7"/>
      <c r="AN207" s="7"/>
      <c r="AO207" s="7"/>
      <c r="AP207" s="7"/>
    </row>
    <row r="208" spans="3:42"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216"/>
      <c r="AI208" s="7"/>
      <c r="AJ208" s="7"/>
      <c r="AK208" s="7"/>
      <c r="AL208" s="7"/>
      <c r="AM208" s="7"/>
      <c r="AN208" s="7"/>
      <c r="AO208" s="7"/>
      <c r="AP208" s="7"/>
    </row>
    <row r="209" spans="3:42"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216"/>
      <c r="AI209" s="7"/>
      <c r="AJ209" s="7"/>
      <c r="AK209" s="7"/>
      <c r="AL209" s="7"/>
      <c r="AM209" s="7"/>
      <c r="AN209" s="7"/>
      <c r="AO209" s="7"/>
      <c r="AP209" s="7"/>
    </row>
    <row r="210" spans="3:42"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216"/>
      <c r="AI210" s="7"/>
      <c r="AJ210" s="7"/>
      <c r="AK210" s="7"/>
      <c r="AL210" s="7"/>
      <c r="AM210" s="7"/>
      <c r="AN210" s="7"/>
      <c r="AO210" s="7"/>
      <c r="AP210" s="7"/>
    </row>
    <row r="211" spans="3:42"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216"/>
      <c r="AI211" s="7"/>
      <c r="AJ211" s="7"/>
      <c r="AK211" s="7"/>
      <c r="AL211" s="7"/>
      <c r="AM211" s="7"/>
      <c r="AN211" s="7"/>
      <c r="AO211" s="7"/>
      <c r="AP211" s="7"/>
    </row>
    <row r="212" spans="3:42"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216"/>
      <c r="AI212" s="7"/>
      <c r="AJ212" s="7"/>
      <c r="AK212" s="7"/>
      <c r="AL212" s="7"/>
      <c r="AM212" s="7"/>
      <c r="AN212" s="7"/>
      <c r="AO212" s="7"/>
      <c r="AP212" s="7"/>
    </row>
    <row r="213" spans="3:42"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216"/>
      <c r="AI213" s="7"/>
      <c r="AJ213" s="7"/>
      <c r="AK213" s="7"/>
      <c r="AL213" s="7"/>
      <c r="AM213" s="7"/>
      <c r="AN213" s="7"/>
      <c r="AO213" s="7"/>
      <c r="AP213" s="7"/>
    </row>
    <row r="214" spans="3:42"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216"/>
      <c r="AI214" s="7"/>
      <c r="AJ214" s="7"/>
      <c r="AK214" s="7"/>
      <c r="AL214" s="7"/>
      <c r="AM214" s="7"/>
      <c r="AN214" s="7"/>
      <c r="AO214" s="7"/>
      <c r="AP214" s="7"/>
    </row>
    <row r="215" spans="3:42"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216"/>
      <c r="AI215" s="7"/>
      <c r="AJ215" s="7"/>
      <c r="AK215" s="7"/>
      <c r="AL215" s="7"/>
      <c r="AM215" s="7"/>
      <c r="AN215" s="7"/>
      <c r="AO215" s="7"/>
      <c r="AP215" s="7"/>
    </row>
    <row r="216" spans="3:42"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216"/>
      <c r="AI216" s="7"/>
      <c r="AJ216" s="7"/>
      <c r="AK216" s="7"/>
      <c r="AL216" s="7"/>
      <c r="AM216" s="7"/>
      <c r="AN216" s="7"/>
      <c r="AO216" s="7"/>
      <c r="AP216" s="7"/>
    </row>
    <row r="217" spans="3:42"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216"/>
      <c r="AI217" s="7"/>
      <c r="AJ217" s="7"/>
      <c r="AK217" s="7"/>
      <c r="AL217" s="7"/>
      <c r="AM217" s="7"/>
      <c r="AN217" s="7"/>
      <c r="AO217" s="7"/>
      <c r="AP217" s="7"/>
    </row>
    <row r="218" spans="3:42"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216"/>
      <c r="AI218" s="7"/>
      <c r="AJ218" s="7"/>
      <c r="AK218" s="7"/>
      <c r="AL218" s="7"/>
      <c r="AM218" s="7"/>
      <c r="AN218" s="7"/>
      <c r="AO218" s="7"/>
      <c r="AP218" s="7"/>
    </row>
    <row r="219" spans="3:42"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216"/>
      <c r="AI219" s="7"/>
      <c r="AJ219" s="7"/>
      <c r="AK219" s="7"/>
      <c r="AL219" s="7"/>
      <c r="AM219" s="7"/>
      <c r="AN219" s="7"/>
      <c r="AO219" s="7"/>
      <c r="AP219" s="7"/>
    </row>
    <row r="220" spans="3:42"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216"/>
      <c r="AI220" s="7"/>
      <c r="AJ220" s="7"/>
      <c r="AK220" s="7"/>
      <c r="AL220" s="7"/>
      <c r="AM220" s="7"/>
      <c r="AN220" s="7"/>
      <c r="AO220" s="7"/>
      <c r="AP220" s="7"/>
    </row>
    <row r="221" spans="3:42"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216"/>
      <c r="AI221" s="7"/>
      <c r="AJ221" s="7"/>
      <c r="AK221" s="7"/>
      <c r="AL221" s="7"/>
      <c r="AM221" s="7"/>
      <c r="AN221" s="7"/>
      <c r="AO221" s="7"/>
      <c r="AP221" s="7"/>
    </row>
    <row r="222" spans="3:42"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216"/>
      <c r="AI222" s="7"/>
      <c r="AJ222" s="7"/>
      <c r="AK222" s="7"/>
      <c r="AL222" s="7"/>
      <c r="AM222" s="7"/>
      <c r="AN222" s="7"/>
      <c r="AO222" s="7"/>
      <c r="AP222" s="7"/>
    </row>
    <row r="223" spans="3:42"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216"/>
      <c r="AI223" s="7"/>
      <c r="AJ223" s="7"/>
      <c r="AK223" s="7"/>
      <c r="AL223" s="7"/>
      <c r="AM223" s="7"/>
      <c r="AN223" s="7"/>
      <c r="AO223" s="7"/>
      <c r="AP223" s="7"/>
    </row>
    <row r="224" spans="3:42"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216"/>
      <c r="AI224" s="7"/>
      <c r="AJ224" s="7"/>
      <c r="AK224" s="7"/>
      <c r="AL224" s="7"/>
      <c r="AM224" s="7"/>
      <c r="AN224" s="7"/>
      <c r="AO224" s="7"/>
      <c r="AP224" s="7"/>
    </row>
    <row r="225" spans="3:42"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216"/>
      <c r="AI225" s="7"/>
      <c r="AJ225" s="7"/>
      <c r="AK225" s="7"/>
      <c r="AL225" s="7"/>
      <c r="AM225" s="7"/>
      <c r="AN225" s="7"/>
      <c r="AO225" s="7"/>
      <c r="AP225" s="7"/>
    </row>
    <row r="226" spans="3:42"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216"/>
      <c r="AI226" s="7"/>
      <c r="AJ226" s="7"/>
      <c r="AK226" s="7"/>
      <c r="AL226" s="7"/>
      <c r="AM226" s="7"/>
      <c r="AN226" s="7"/>
      <c r="AO226" s="7"/>
      <c r="AP226" s="7"/>
    </row>
    <row r="227" spans="3:42"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216"/>
      <c r="AI227" s="7"/>
      <c r="AJ227" s="7"/>
      <c r="AK227" s="7"/>
      <c r="AL227" s="7"/>
      <c r="AM227" s="7"/>
      <c r="AN227" s="7"/>
      <c r="AO227" s="7"/>
      <c r="AP227" s="7"/>
    </row>
    <row r="228" spans="3:42"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216"/>
      <c r="AI228" s="7"/>
      <c r="AJ228" s="7"/>
      <c r="AK228" s="7"/>
      <c r="AL228" s="7"/>
      <c r="AM228" s="7"/>
      <c r="AN228" s="7"/>
      <c r="AO228" s="7"/>
      <c r="AP228" s="7"/>
    </row>
    <row r="229" spans="3:42"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216"/>
      <c r="AI229" s="7"/>
      <c r="AJ229" s="7"/>
      <c r="AK229" s="7"/>
      <c r="AL229" s="7"/>
      <c r="AM229" s="7"/>
      <c r="AN229" s="7"/>
      <c r="AO229" s="7"/>
      <c r="AP229" s="7"/>
    </row>
    <row r="230" spans="3:42"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216"/>
      <c r="AI230" s="7"/>
      <c r="AJ230" s="7"/>
      <c r="AK230" s="7"/>
      <c r="AL230" s="7"/>
      <c r="AM230" s="7"/>
      <c r="AN230" s="7"/>
      <c r="AO230" s="7"/>
      <c r="AP230" s="7"/>
    </row>
    <row r="231" spans="3:42"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216"/>
      <c r="AI231" s="7"/>
      <c r="AJ231" s="7"/>
      <c r="AK231" s="7"/>
      <c r="AL231" s="7"/>
      <c r="AM231" s="7"/>
      <c r="AN231" s="7"/>
      <c r="AO231" s="7"/>
      <c r="AP231" s="7"/>
    </row>
    <row r="232" spans="3:42"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216"/>
      <c r="AI232" s="7"/>
      <c r="AJ232" s="7"/>
      <c r="AK232" s="7"/>
      <c r="AL232" s="7"/>
      <c r="AM232" s="7"/>
      <c r="AN232" s="7"/>
      <c r="AO232" s="7"/>
      <c r="AP232" s="7"/>
    </row>
    <row r="233" spans="3:42"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216"/>
      <c r="AI233" s="7"/>
      <c r="AJ233" s="7"/>
      <c r="AK233" s="7"/>
      <c r="AL233" s="7"/>
      <c r="AM233" s="7"/>
      <c r="AN233" s="7"/>
      <c r="AO233" s="7"/>
      <c r="AP233" s="7"/>
    </row>
    <row r="234" spans="3:42"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216"/>
      <c r="AI234" s="7"/>
      <c r="AJ234" s="7"/>
      <c r="AK234" s="7"/>
      <c r="AL234" s="7"/>
      <c r="AM234" s="7"/>
      <c r="AN234" s="7"/>
      <c r="AO234" s="7"/>
      <c r="AP234" s="7"/>
    </row>
    <row r="235" spans="3:42"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216"/>
      <c r="AI235" s="7"/>
      <c r="AJ235" s="7"/>
      <c r="AK235" s="7"/>
      <c r="AL235" s="7"/>
      <c r="AM235" s="7"/>
      <c r="AN235" s="7"/>
      <c r="AO235" s="7"/>
      <c r="AP235" s="7"/>
    </row>
    <row r="236" spans="3:42"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216"/>
      <c r="AI236" s="7"/>
      <c r="AJ236" s="7"/>
      <c r="AK236" s="7"/>
      <c r="AL236" s="7"/>
      <c r="AM236" s="7"/>
      <c r="AN236" s="7"/>
      <c r="AO236" s="7"/>
      <c r="AP236" s="7"/>
    </row>
    <row r="237" spans="3:42"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216"/>
      <c r="AI237" s="7"/>
      <c r="AJ237" s="7"/>
      <c r="AK237" s="7"/>
      <c r="AL237" s="7"/>
      <c r="AM237" s="7"/>
      <c r="AN237" s="7"/>
      <c r="AO237" s="7"/>
      <c r="AP237" s="7"/>
    </row>
    <row r="238" spans="3:42"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216"/>
      <c r="AI238" s="7"/>
      <c r="AJ238" s="7"/>
      <c r="AK238" s="7"/>
      <c r="AL238" s="7"/>
      <c r="AM238" s="7"/>
      <c r="AN238" s="7"/>
      <c r="AO238" s="7"/>
      <c r="AP238" s="7"/>
    </row>
    <row r="239" spans="3:42"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216"/>
      <c r="AI239" s="7"/>
      <c r="AJ239" s="7"/>
      <c r="AK239" s="7"/>
      <c r="AL239" s="7"/>
      <c r="AM239" s="7"/>
      <c r="AN239" s="7"/>
      <c r="AO239" s="7"/>
      <c r="AP239" s="7"/>
    </row>
    <row r="240" spans="3:42"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216"/>
      <c r="AI240" s="7"/>
      <c r="AJ240" s="7"/>
      <c r="AK240" s="7"/>
      <c r="AL240" s="7"/>
      <c r="AM240" s="7"/>
      <c r="AN240" s="7"/>
      <c r="AO240" s="7"/>
      <c r="AP240" s="7"/>
    </row>
    <row r="241" spans="3:42"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216"/>
      <c r="AI241" s="7"/>
      <c r="AJ241" s="7"/>
      <c r="AK241" s="7"/>
      <c r="AL241" s="7"/>
      <c r="AM241" s="7"/>
      <c r="AN241" s="7"/>
      <c r="AO241" s="7"/>
      <c r="AP241" s="7"/>
    </row>
    <row r="242" spans="3:42"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216"/>
      <c r="AI242" s="7"/>
      <c r="AJ242" s="7"/>
      <c r="AK242" s="7"/>
      <c r="AL242" s="7"/>
      <c r="AM242" s="7"/>
      <c r="AN242" s="7"/>
      <c r="AO242" s="7"/>
      <c r="AP242" s="7"/>
    </row>
    <row r="243" spans="3:42"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216"/>
      <c r="AI243" s="7"/>
      <c r="AJ243" s="7"/>
      <c r="AK243" s="7"/>
      <c r="AL243" s="7"/>
      <c r="AM243" s="7"/>
      <c r="AN243" s="7"/>
      <c r="AO243" s="7"/>
      <c r="AP243" s="7"/>
    </row>
    <row r="244" spans="3:42"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216"/>
      <c r="AI244" s="7"/>
      <c r="AJ244" s="7"/>
      <c r="AK244" s="7"/>
      <c r="AL244" s="7"/>
      <c r="AM244" s="7"/>
      <c r="AN244" s="7"/>
      <c r="AO244" s="7"/>
      <c r="AP244" s="7"/>
    </row>
    <row r="245" spans="3:42"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216"/>
      <c r="AI245" s="7"/>
      <c r="AJ245" s="7"/>
      <c r="AK245" s="7"/>
      <c r="AL245" s="7"/>
      <c r="AM245" s="7"/>
      <c r="AN245" s="7"/>
      <c r="AO245" s="7"/>
      <c r="AP245" s="7"/>
    </row>
    <row r="246" spans="3:42"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216"/>
      <c r="AI246" s="7"/>
      <c r="AJ246" s="7"/>
      <c r="AK246" s="7"/>
      <c r="AL246" s="7"/>
      <c r="AM246" s="7"/>
      <c r="AN246" s="7"/>
      <c r="AO246" s="7"/>
      <c r="AP246" s="7"/>
    </row>
    <row r="247" spans="3:42"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216"/>
      <c r="AI247" s="7"/>
      <c r="AJ247" s="7"/>
      <c r="AK247" s="7"/>
      <c r="AL247" s="7"/>
      <c r="AM247" s="7"/>
      <c r="AN247" s="7"/>
      <c r="AO247" s="7"/>
      <c r="AP247" s="7"/>
    </row>
    <row r="248" spans="3:42"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216"/>
      <c r="AI248" s="7"/>
      <c r="AJ248" s="7"/>
      <c r="AK248" s="7"/>
      <c r="AL248" s="7"/>
      <c r="AM248" s="7"/>
      <c r="AN248" s="7"/>
      <c r="AO248" s="7"/>
      <c r="AP248" s="7"/>
    </row>
    <row r="249" spans="3:42"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216"/>
      <c r="AI249" s="7"/>
      <c r="AJ249" s="7"/>
      <c r="AK249" s="7"/>
      <c r="AL249" s="7"/>
      <c r="AM249" s="7"/>
      <c r="AN249" s="7"/>
      <c r="AO249" s="7"/>
      <c r="AP249" s="7"/>
    </row>
    <row r="250" spans="3:42"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216"/>
      <c r="AI250" s="7"/>
      <c r="AJ250" s="7"/>
      <c r="AK250" s="7"/>
      <c r="AL250" s="7"/>
      <c r="AM250" s="7"/>
      <c r="AN250" s="7"/>
      <c r="AO250" s="7"/>
      <c r="AP250" s="7"/>
    </row>
    <row r="251" spans="3:42"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216"/>
      <c r="AI251" s="7"/>
      <c r="AJ251" s="7"/>
      <c r="AK251" s="7"/>
      <c r="AL251" s="7"/>
      <c r="AM251" s="7"/>
      <c r="AN251" s="7"/>
      <c r="AO251" s="7"/>
      <c r="AP251" s="7"/>
    </row>
    <row r="252" spans="3:42"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216"/>
      <c r="AI252" s="7"/>
      <c r="AJ252" s="7"/>
      <c r="AK252" s="7"/>
      <c r="AL252" s="7"/>
      <c r="AM252" s="7"/>
      <c r="AN252" s="7"/>
      <c r="AO252" s="7"/>
      <c r="AP252" s="7"/>
    </row>
    <row r="253" spans="3:42"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216"/>
      <c r="AI253" s="7"/>
      <c r="AJ253" s="7"/>
      <c r="AK253" s="7"/>
      <c r="AL253" s="7"/>
      <c r="AM253" s="7"/>
      <c r="AN253" s="7"/>
      <c r="AO253" s="7"/>
      <c r="AP253" s="7"/>
    </row>
    <row r="254" spans="3:42"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216"/>
      <c r="AI254" s="7"/>
      <c r="AJ254" s="7"/>
      <c r="AK254" s="7"/>
      <c r="AL254" s="7"/>
      <c r="AM254" s="7"/>
      <c r="AN254" s="7"/>
      <c r="AO254" s="7"/>
      <c r="AP254" s="7"/>
    </row>
    <row r="255" spans="3:42"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216"/>
      <c r="AI255" s="7"/>
      <c r="AJ255" s="7"/>
      <c r="AK255" s="7"/>
      <c r="AL255" s="7"/>
      <c r="AM255" s="7"/>
      <c r="AN255" s="7"/>
      <c r="AO255" s="7"/>
      <c r="AP255" s="7"/>
    </row>
    <row r="256" spans="3:42"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216"/>
      <c r="AI256" s="7"/>
      <c r="AJ256" s="7"/>
      <c r="AK256" s="7"/>
      <c r="AL256" s="7"/>
      <c r="AM256" s="7"/>
      <c r="AN256" s="7"/>
      <c r="AO256" s="7"/>
      <c r="AP256" s="7"/>
    </row>
    <row r="257" spans="3:42"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216"/>
      <c r="AI257" s="7"/>
      <c r="AJ257" s="7"/>
      <c r="AK257" s="7"/>
      <c r="AL257" s="7"/>
      <c r="AM257" s="7"/>
      <c r="AN257" s="7"/>
      <c r="AO257" s="7"/>
      <c r="AP257" s="7"/>
    </row>
    <row r="258" spans="3:42"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216"/>
      <c r="AI258" s="7"/>
      <c r="AJ258" s="7"/>
      <c r="AK258" s="7"/>
      <c r="AL258" s="7"/>
      <c r="AM258" s="7"/>
      <c r="AN258" s="7"/>
      <c r="AO258" s="7"/>
      <c r="AP258" s="7"/>
    </row>
    <row r="259" spans="3:42"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216"/>
      <c r="AI259" s="7"/>
      <c r="AJ259" s="7"/>
      <c r="AK259" s="7"/>
      <c r="AL259" s="7"/>
      <c r="AM259" s="7"/>
      <c r="AN259" s="7"/>
      <c r="AO259" s="7"/>
      <c r="AP259" s="7"/>
    </row>
    <row r="260" spans="3:42"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216"/>
      <c r="AI260" s="7"/>
      <c r="AJ260" s="7"/>
      <c r="AK260" s="7"/>
      <c r="AL260" s="7"/>
      <c r="AM260" s="7"/>
      <c r="AN260" s="7"/>
      <c r="AO260" s="7"/>
      <c r="AP260" s="7"/>
    </row>
    <row r="261" spans="3:42">
      <c r="R261" s="7"/>
    </row>
    <row r="262" spans="3:42">
      <c r="R262" s="7"/>
    </row>
    <row r="263" spans="3:42">
      <c r="R263" s="7"/>
    </row>
    <row r="264" spans="3:42">
      <c r="R264" s="7"/>
    </row>
    <row r="265" spans="3:42">
      <c r="R265" s="7"/>
    </row>
    <row r="266" spans="3:42">
      <c r="R266" s="7"/>
    </row>
    <row r="267" spans="3:42">
      <c r="R267" s="7"/>
    </row>
    <row r="268" spans="3:42">
      <c r="R268" s="7"/>
    </row>
    <row r="269" spans="3:42">
      <c r="R269" s="7"/>
    </row>
    <row r="270" spans="3:42">
      <c r="R270" s="7"/>
    </row>
    <row r="271" spans="3:42">
      <c r="R271" s="7"/>
    </row>
    <row r="272" spans="3:42">
      <c r="R272" s="7"/>
    </row>
    <row r="273" spans="18:18">
      <c r="R273" s="7"/>
    </row>
    <row r="274" spans="18:18">
      <c r="R274" s="7"/>
    </row>
    <row r="275" spans="18:18">
      <c r="R275" s="7"/>
    </row>
    <row r="276" spans="18:18">
      <c r="R276" s="7"/>
    </row>
    <row r="277" spans="18:18">
      <c r="R277" s="7"/>
    </row>
    <row r="278" spans="18:18">
      <c r="R278" s="7"/>
    </row>
    <row r="279" spans="18:18">
      <c r="R279" s="7"/>
    </row>
    <row r="280" spans="18:18">
      <c r="R280" s="7"/>
    </row>
    <row r="281" spans="18:18">
      <c r="R281" s="7"/>
    </row>
    <row r="282" spans="18:18">
      <c r="R282" s="7"/>
    </row>
    <row r="283" spans="18:18">
      <c r="R283" s="7"/>
    </row>
    <row r="284" spans="18:18">
      <c r="R284" s="7"/>
    </row>
    <row r="285" spans="18:18">
      <c r="R285" s="7"/>
    </row>
    <row r="286" spans="18:18">
      <c r="R286" s="7"/>
    </row>
    <row r="287" spans="18:18">
      <c r="R287" s="7"/>
    </row>
    <row r="288" spans="18:18">
      <c r="R288" s="7"/>
    </row>
    <row r="289" spans="18:18">
      <c r="R289" s="7"/>
    </row>
    <row r="290" spans="18:18">
      <c r="R290" s="7"/>
    </row>
    <row r="291" spans="18:18">
      <c r="R291" s="7"/>
    </row>
    <row r="292" spans="18:18">
      <c r="R292" s="7"/>
    </row>
    <row r="293" spans="18:18">
      <c r="R293" s="7"/>
    </row>
    <row r="294" spans="18:18">
      <c r="R294" s="7"/>
    </row>
    <row r="295" spans="18:18">
      <c r="R295" s="7"/>
    </row>
    <row r="296" spans="18:18">
      <c r="R296" s="7"/>
    </row>
    <row r="297" spans="18:18">
      <c r="R297" s="7"/>
    </row>
    <row r="298" spans="18:18">
      <c r="R298" s="7"/>
    </row>
    <row r="299" spans="18:18">
      <c r="R299" s="7"/>
    </row>
    <row r="300" spans="18:18">
      <c r="R300" s="7"/>
    </row>
    <row r="301" spans="18:18">
      <c r="R301" s="7"/>
    </row>
    <row r="302" spans="18:18">
      <c r="R302" s="7"/>
    </row>
    <row r="303" spans="18:18">
      <c r="R303" s="7"/>
    </row>
    <row r="304" spans="18:18">
      <c r="R304" s="7"/>
    </row>
    <row r="305" spans="18:18">
      <c r="R305" s="7"/>
    </row>
    <row r="306" spans="18:18">
      <c r="R306" s="7"/>
    </row>
    <row r="307" spans="18:18">
      <c r="R307" s="7"/>
    </row>
    <row r="308" spans="18:18">
      <c r="R308" s="7"/>
    </row>
    <row r="309" spans="18:18">
      <c r="R309" s="7"/>
    </row>
    <row r="310" spans="18:18">
      <c r="R310" s="7"/>
    </row>
    <row r="311" spans="18:18">
      <c r="R311" s="7"/>
    </row>
    <row r="312" spans="18:18">
      <c r="R312" s="7"/>
    </row>
  </sheetData>
  <mergeCells count="31">
    <mergeCell ref="B56:B60"/>
    <mergeCell ref="B134:B138"/>
    <mergeCell ref="B82:B86"/>
    <mergeCell ref="B88:B92"/>
    <mergeCell ref="B124:B128"/>
    <mergeCell ref="B129:B133"/>
    <mergeCell ref="B113:B117"/>
    <mergeCell ref="A5:A34"/>
    <mergeCell ref="B15:B19"/>
    <mergeCell ref="B10:B14"/>
    <mergeCell ref="B36:B40"/>
    <mergeCell ref="B5:B9"/>
    <mergeCell ref="B25:B29"/>
    <mergeCell ref="B20:B24"/>
    <mergeCell ref="B30:B34"/>
    <mergeCell ref="A119:A138"/>
    <mergeCell ref="A36:A65"/>
    <mergeCell ref="A67:A86"/>
    <mergeCell ref="A88:A117"/>
    <mergeCell ref="B103:B107"/>
    <mergeCell ref="B41:B45"/>
    <mergeCell ref="B46:B50"/>
    <mergeCell ref="B51:B55"/>
    <mergeCell ref="B119:B123"/>
    <mergeCell ref="B93:B97"/>
    <mergeCell ref="B67:B71"/>
    <mergeCell ref="B72:B76"/>
    <mergeCell ref="B77:B81"/>
    <mergeCell ref="B108:B112"/>
    <mergeCell ref="B98:B102"/>
    <mergeCell ref="B61:B65"/>
  </mergeCells>
  <phoneticPr fontId="31" type="noConversion"/>
  <conditionalFormatting sqref="C147:AL165 C139:C146 E139:AL146 D139:D142 D144 AS139:AT139 C5:AT138">
    <cfRule type="cellIs" dxfId="6" priority="4" stopIfTrue="1" operator="equal">
      <formula>0</formula>
    </cfRule>
    <cfRule type="cellIs" dxfId="5" priority="5" stopIfTrue="1" operator="greaterThan">
      <formula>1</formula>
    </cfRule>
  </conditionalFormatting>
  <conditionalFormatting sqref="B129:B138 B124:B126 B77:B121 A5 A35:A121 B20:B74 B5:B10 B15">
    <cfRule type="cellIs" dxfId="4" priority="6" stopIfTrue="1" operator="equal">
      <formula>"Seul"</formula>
    </cfRule>
  </conditionalFormatting>
  <conditionalFormatting sqref="D143 D145">
    <cfRule type="cellIs" dxfId="3" priority="7" stopIfTrue="1" operator="equal">
      <formula>0</formula>
    </cfRule>
  </conditionalFormatting>
  <conditionalFormatting sqref="AS140:AT140">
    <cfRule type="cellIs" dxfId="2" priority="2" operator="equal">
      <formula>0</formula>
    </cfRule>
    <cfRule type="cellIs" dxfId="1" priority="3" operator="greaterThan">
      <formula>1</formula>
    </cfRule>
  </conditionalFormatting>
  <conditionalFormatting sqref="X5:X138">
    <cfRule type="cellIs" dxfId="0" priority="1" operator="greaterThan">
      <formula>0</formula>
    </cfRule>
  </conditionalFormatting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35" orientation="portrait" r:id="rId1"/>
  <headerFooter alignWithMargins="0">
    <oddHeader>&amp;CEntwurf Raumbelegung WS 19/20
F MB/ FWiWi/ F WR und teilweise ET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7</vt:i4>
      </vt:variant>
    </vt:vector>
  </HeadingPairs>
  <TitlesOfParts>
    <vt:vector size="12" baseType="lpstr">
      <vt:lpstr>Plan MB</vt:lpstr>
      <vt:lpstr>Plan WIW</vt:lpstr>
      <vt:lpstr>Plan ET</vt:lpstr>
      <vt:lpstr>Abfrage Lehrende</vt:lpstr>
      <vt:lpstr>Raumabfrage</vt:lpstr>
      <vt:lpstr>'Plan MB'!Druckbereich</vt:lpstr>
      <vt:lpstr>'Plan WIW'!Druckbereich</vt:lpstr>
      <vt:lpstr>Raumabfrage!Druckbereich</vt:lpstr>
      <vt:lpstr>'Plan ET'!Print_Area</vt:lpstr>
      <vt:lpstr>'Plan MB'!Print_Area</vt:lpstr>
      <vt:lpstr>'Plan WIW'!Print_Area</vt:lpstr>
      <vt:lpstr>Raumabfrage!Print_Area</vt:lpstr>
    </vt:vector>
  </TitlesOfParts>
  <Company>FHS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Schrodt</dc:creator>
  <cp:lastModifiedBy>Melanie Eppler</cp:lastModifiedBy>
  <cp:lastPrinted>2019-08-21T05:33:38Z</cp:lastPrinted>
  <dcterms:created xsi:type="dcterms:W3CDTF">2004-11-24T09:14:12Z</dcterms:created>
  <dcterms:modified xsi:type="dcterms:W3CDTF">2019-09-23T10:01:11Z</dcterms:modified>
</cp:coreProperties>
</file>